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0490" windowHeight="7755" tabRatio="769"/>
  </bookViews>
  <sheets>
    <sheet name="Титульный лист" sheetId="38" r:id="rId1"/>
    <sheet name="завтраки 01.09. 22" sheetId="34" r:id="rId2"/>
    <sheet name="завтраки и обеды 1.09.22" sheetId="36" r:id="rId3"/>
    <sheet name="завтраки и обеды ОВЗ 1.09.22 " sheetId="37" r:id="rId4"/>
  </sheets>
  <calcPr calcId="152511" iterateDelta="1E-4"/>
</workbook>
</file>

<file path=xl/calcChain.xml><?xml version="1.0" encoding="utf-8"?>
<calcChain xmlns="http://schemas.openxmlformats.org/spreadsheetml/2006/main">
  <c r="E187" i="37" l="1"/>
  <c r="F187" i="37"/>
  <c r="G187" i="37"/>
  <c r="H187" i="37"/>
  <c r="I187" i="37"/>
  <c r="J187" i="37"/>
  <c r="K187" i="37"/>
  <c r="L187" i="37"/>
  <c r="M187" i="37"/>
  <c r="N187" i="37"/>
  <c r="O187" i="37"/>
  <c r="P187" i="37"/>
  <c r="E169" i="37"/>
  <c r="F169" i="37"/>
  <c r="G169" i="37"/>
  <c r="H169" i="37"/>
  <c r="I169" i="37"/>
  <c r="J169" i="37"/>
  <c r="K169" i="37"/>
  <c r="L169" i="37"/>
  <c r="M169" i="37"/>
  <c r="N169" i="37"/>
  <c r="O169" i="37"/>
  <c r="P169" i="37"/>
  <c r="E149" i="37"/>
  <c r="F149" i="37"/>
  <c r="G149" i="37"/>
  <c r="H149" i="37"/>
  <c r="I149" i="37"/>
  <c r="J149" i="37"/>
  <c r="K149" i="37"/>
  <c r="L149" i="37"/>
  <c r="M149" i="37"/>
  <c r="N149" i="37"/>
  <c r="O149" i="37"/>
  <c r="P149" i="37"/>
  <c r="E131" i="37"/>
  <c r="F131" i="37"/>
  <c r="G131" i="37"/>
  <c r="H131" i="37"/>
  <c r="I131" i="37"/>
  <c r="J131" i="37"/>
  <c r="K131" i="37"/>
  <c r="L131" i="37"/>
  <c r="M131" i="37"/>
  <c r="N131" i="37"/>
  <c r="O131" i="37"/>
  <c r="P131" i="37"/>
  <c r="E111" i="37"/>
  <c r="F111" i="37"/>
  <c r="G111" i="37"/>
  <c r="H111" i="37"/>
  <c r="I111" i="37"/>
  <c r="J111" i="37"/>
  <c r="K111" i="37"/>
  <c r="L111" i="37"/>
  <c r="M111" i="37"/>
  <c r="N111" i="37"/>
  <c r="O111" i="37"/>
  <c r="P111" i="37"/>
  <c r="E89" i="37"/>
  <c r="F89" i="37"/>
  <c r="G89" i="37"/>
  <c r="H89" i="37"/>
  <c r="I89" i="37"/>
  <c r="J89" i="37"/>
  <c r="K89" i="37"/>
  <c r="L89" i="37"/>
  <c r="M89" i="37"/>
  <c r="N89" i="37"/>
  <c r="O89" i="37"/>
  <c r="P89" i="37"/>
  <c r="E69" i="37"/>
  <c r="E80" i="37"/>
  <c r="F69" i="37"/>
  <c r="G69" i="37"/>
  <c r="H69" i="37"/>
  <c r="I69" i="37"/>
  <c r="I80" i="37"/>
  <c r="J69" i="37"/>
  <c r="K69" i="37"/>
  <c r="L69" i="37"/>
  <c r="M69" i="37"/>
  <c r="M80" i="37"/>
  <c r="N69" i="37"/>
  <c r="O69" i="37"/>
  <c r="P69" i="37"/>
  <c r="E52" i="37"/>
  <c r="F52" i="37"/>
  <c r="G52" i="37"/>
  <c r="G60" i="37"/>
  <c r="H52" i="37"/>
  <c r="I52" i="37"/>
  <c r="J52" i="37"/>
  <c r="K52" i="37"/>
  <c r="K60" i="37"/>
  <c r="L52" i="37"/>
  <c r="M52" i="37"/>
  <c r="N52" i="37"/>
  <c r="O52" i="37"/>
  <c r="O60" i="37"/>
  <c r="P52" i="37"/>
  <c r="E34" i="37"/>
  <c r="E42" i="37"/>
  <c r="F34" i="37"/>
  <c r="G34" i="37"/>
  <c r="H34" i="37"/>
  <c r="I34" i="37"/>
  <c r="I42" i="37"/>
  <c r="J34" i="37"/>
  <c r="K34" i="37"/>
  <c r="L34" i="37"/>
  <c r="M34" i="37"/>
  <c r="M42" i="37"/>
  <c r="N34" i="37"/>
  <c r="O34" i="37"/>
  <c r="E13" i="37"/>
  <c r="F13" i="37"/>
  <c r="G13" i="37"/>
  <c r="H13" i="37"/>
  <c r="H25" i="37"/>
  <c r="I13" i="37"/>
  <c r="J13" i="37"/>
  <c r="K13" i="37"/>
  <c r="L13" i="37"/>
  <c r="M13" i="37"/>
  <c r="N13" i="37"/>
  <c r="O13" i="37"/>
  <c r="P13" i="37"/>
  <c r="P25" i="37"/>
  <c r="D187" i="37"/>
  <c r="D169" i="37"/>
  <c r="D149" i="37"/>
  <c r="D131" i="37"/>
  <c r="D111" i="37"/>
  <c r="D89" i="37"/>
  <c r="D69" i="37"/>
  <c r="D52" i="37"/>
  <c r="D34" i="37"/>
  <c r="D13" i="37"/>
  <c r="D200" i="37"/>
  <c r="P196" i="37"/>
  <c r="O196" i="37"/>
  <c r="N196" i="37"/>
  <c r="M196" i="37"/>
  <c r="L196" i="37"/>
  <c r="K196" i="37"/>
  <c r="K197" i="37"/>
  <c r="J196" i="37"/>
  <c r="I196" i="37"/>
  <c r="H196" i="37"/>
  <c r="G196" i="37"/>
  <c r="G197" i="37"/>
  <c r="F196" i="37"/>
  <c r="E196" i="37"/>
  <c r="D196" i="37"/>
  <c r="D197" i="37"/>
  <c r="C196" i="37"/>
  <c r="C187" i="37"/>
  <c r="C197" i="37"/>
  <c r="P178" i="37"/>
  <c r="O178" i="37"/>
  <c r="N178" i="37"/>
  <c r="M178" i="37"/>
  <c r="M179" i="37"/>
  <c r="L178" i="37"/>
  <c r="K178" i="37"/>
  <c r="J178" i="37"/>
  <c r="I178" i="37"/>
  <c r="I179" i="37"/>
  <c r="H178" i="37"/>
  <c r="G178" i="37"/>
  <c r="F178" i="37"/>
  <c r="E178" i="37"/>
  <c r="E179" i="37"/>
  <c r="D178" i="37"/>
  <c r="D179" i="37"/>
  <c r="C178" i="37"/>
  <c r="C179" i="37"/>
  <c r="P157" i="37"/>
  <c r="O157" i="37"/>
  <c r="N157" i="37"/>
  <c r="M157" i="37"/>
  <c r="M158" i="37"/>
  <c r="L157" i="37"/>
  <c r="K157" i="37"/>
  <c r="J157" i="37"/>
  <c r="I157" i="37"/>
  <c r="I158" i="37"/>
  <c r="H157" i="37"/>
  <c r="G157" i="37"/>
  <c r="F157" i="37"/>
  <c r="E157" i="37"/>
  <c r="E158" i="37"/>
  <c r="D157" i="37"/>
  <c r="D158" i="37"/>
  <c r="C157" i="37"/>
  <c r="C149" i="37"/>
  <c r="P138" i="37"/>
  <c r="O138" i="37"/>
  <c r="O139" i="37"/>
  <c r="N138" i="37"/>
  <c r="M138" i="37"/>
  <c r="L138" i="37"/>
  <c r="K138" i="37"/>
  <c r="K139" i="37"/>
  <c r="J138" i="37"/>
  <c r="I138" i="37"/>
  <c r="H138" i="37"/>
  <c r="G138" i="37"/>
  <c r="G139" i="37"/>
  <c r="F138" i="37"/>
  <c r="E138" i="37"/>
  <c r="D138" i="37"/>
  <c r="D139" i="37"/>
  <c r="C138" i="37"/>
  <c r="C131" i="37"/>
  <c r="C139" i="37"/>
  <c r="P121" i="37"/>
  <c r="O121" i="37"/>
  <c r="N121" i="37"/>
  <c r="M121" i="37"/>
  <c r="M122" i="37"/>
  <c r="L121" i="37"/>
  <c r="K121" i="37"/>
  <c r="J121" i="37"/>
  <c r="I121" i="37"/>
  <c r="I122" i="37"/>
  <c r="H121" i="37"/>
  <c r="G121" i="37"/>
  <c r="F121" i="37"/>
  <c r="E121" i="37"/>
  <c r="E122" i="37"/>
  <c r="D121" i="37"/>
  <c r="D122" i="37"/>
  <c r="C121" i="37"/>
  <c r="C111" i="37"/>
  <c r="P101" i="37"/>
  <c r="O101" i="37"/>
  <c r="O102" i="37"/>
  <c r="N101" i="37"/>
  <c r="M101" i="37"/>
  <c r="L101" i="37"/>
  <c r="K101" i="37"/>
  <c r="K102" i="37"/>
  <c r="J101" i="37"/>
  <c r="I101" i="37"/>
  <c r="H101" i="37"/>
  <c r="G101" i="37"/>
  <c r="G102" i="37"/>
  <c r="F101" i="37"/>
  <c r="E101" i="37"/>
  <c r="D101" i="37"/>
  <c r="C101" i="37"/>
  <c r="C102" i="37"/>
  <c r="C89" i="37"/>
  <c r="P79" i="37"/>
  <c r="P80" i="37"/>
  <c r="O79" i="37"/>
  <c r="N79" i="37"/>
  <c r="M79" i="37"/>
  <c r="L79" i="37"/>
  <c r="L80" i="37"/>
  <c r="K79" i="37"/>
  <c r="J79" i="37"/>
  <c r="I79" i="37"/>
  <c r="H79" i="37"/>
  <c r="H80" i="37"/>
  <c r="G79" i="37"/>
  <c r="F79" i="37"/>
  <c r="E79" i="37"/>
  <c r="D79" i="37"/>
  <c r="D80" i="37"/>
  <c r="C79" i="37"/>
  <c r="C80" i="37"/>
  <c r="P59" i="37"/>
  <c r="O59" i="37"/>
  <c r="N59" i="37"/>
  <c r="N60" i="37"/>
  <c r="M59" i="37"/>
  <c r="L59" i="37"/>
  <c r="K59" i="37"/>
  <c r="J59" i="37"/>
  <c r="J60" i="37"/>
  <c r="I59" i="37"/>
  <c r="H59" i="37"/>
  <c r="G59" i="37"/>
  <c r="F59" i="37"/>
  <c r="F60" i="37"/>
  <c r="E59" i="37"/>
  <c r="D59" i="37"/>
  <c r="C59" i="37"/>
  <c r="C60" i="37"/>
  <c r="C52" i="37"/>
  <c r="P41" i="37"/>
  <c r="P42" i="37"/>
  <c r="O41" i="37"/>
  <c r="N41" i="37"/>
  <c r="M41" i="37"/>
  <c r="L41" i="37"/>
  <c r="L42" i="37"/>
  <c r="L198" i="37"/>
  <c r="K41" i="37"/>
  <c r="J41" i="37"/>
  <c r="I41" i="37"/>
  <c r="H41" i="37"/>
  <c r="H42" i="37"/>
  <c r="G41" i="37"/>
  <c r="F41" i="37"/>
  <c r="E41" i="37"/>
  <c r="D41" i="37"/>
  <c r="D42" i="37"/>
  <c r="C41" i="37"/>
  <c r="P34" i="37"/>
  <c r="C34" i="37"/>
  <c r="P24" i="37"/>
  <c r="O24" i="37"/>
  <c r="N24" i="37"/>
  <c r="N25" i="37"/>
  <c r="M24" i="37"/>
  <c r="M25" i="37"/>
  <c r="L24" i="37"/>
  <c r="K24" i="37"/>
  <c r="K205" i="37"/>
  <c r="J24" i="37"/>
  <c r="J25" i="37"/>
  <c r="I24" i="37"/>
  <c r="I25" i="37"/>
  <c r="H24" i="37"/>
  <c r="G24" i="37"/>
  <c r="F24" i="37"/>
  <c r="F25" i="37"/>
  <c r="E24" i="37"/>
  <c r="E25" i="37"/>
  <c r="D24" i="37"/>
  <c r="D205" i="37"/>
  <c r="D206" i="37"/>
  <c r="C24" i="37"/>
  <c r="C13" i="37"/>
  <c r="E48" i="36"/>
  <c r="F48" i="36"/>
  <c r="G48" i="36"/>
  <c r="H48" i="36"/>
  <c r="I48" i="36"/>
  <c r="J48" i="36"/>
  <c r="K48" i="36"/>
  <c r="L48" i="36"/>
  <c r="M48" i="36"/>
  <c r="N48" i="36"/>
  <c r="O48" i="36"/>
  <c r="P48" i="36"/>
  <c r="E31" i="36"/>
  <c r="F31" i="36"/>
  <c r="G31" i="36"/>
  <c r="H31" i="36"/>
  <c r="I31" i="36"/>
  <c r="J31" i="36"/>
  <c r="K31" i="36"/>
  <c r="L31" i="36"/>
  <c r="M31" i="36"/>
  <c r="N31" i="36"/>
  <c r="O31" i="36"/>
  <c r="P31" i="36"/>
  <c r="D31" i="36"/>
  <c r="D48" i="36"/>
  <c r="D28" i="34"/>
  <c r="D19" i="34"/>
  <c r="P185" i="36"/>
  <c r="O185" i="36"/>
  <c r="N185" i="36"/>
  <c r="M185" i="36"/>
  <c r="L185" i="36"/>
  <c r="K185" i="36"/>
  <c r="J185" i="36"/>
  <c r="I185" i="36"/>
  <c r="H185" i="36"/>
  <c r="G185" i="36"/>
  <c r="F185" i="36"/>
  <c r="E185" i="36"/>
  <c r="D185" i="36"/>
  <c r="C185" i="36"/>
  <c r="P176" i="36"/>
  <c r="O176" i="36"/>
  <c r="N176" i="36"/>
  <c r="M176" i="36"/>
  <c r="L176" i="36"/>
  <c r="K176" i="36"/>
  <c r="J176" i="36"/>
  <c r="I176" i="36"/>
  <c r="H176" i="36"/>
  <c r="G176" i="36"/>
  <c r="F176" i="36"/>
  <c r="E176" i="36"/>
  <c r="D176" i="36"/>
  <c r="C176" i="36"/>
  <c r="P168" i="36"/>
  <c r="O168" i="36"/>
  <c r="N168" i="36"/>
  <c r="M168" i="36"/>
  <c r="L168" i="36"/>
  <c r="K168" i="36"/>
  <c r="J168" i="36"/>
  <c r="I168" i="36"/>
  <c r="H168" i="36"/>
  <c r="G168" i="36"/>
  <c r="F168" i="36"/>
  <c r="E168" i="36"/>
  <c r="D168" i="36"/>
  <c r="C168" i="36"/>
  <c r="C169" i="36"/>
  <c r="P159" i="36"/>
  <c r="O159" i="36"/>
  <c r="N159" i="36"/>
  <c r="M159" i="36"/>
  <c r="L159" i="36"/>
  <c r="K159" i="36"/>
  <c r="J159" i="36"/>
  <c r="I159" i="36"/>
  <c r="H159" i="36"/>
  <c r="G159" i="36"/>
  <c r="F159" i="36"/>
  <c r="E159" i="36"/>
  <c r="D159" i="36"/>
  <c r="D169" i="36"/>
  <c r="P148" i="36"/>
  <c r="O148" i="36"/>
  <c r="N148" i="36"/>
  <c r="M148" i="36"/>
  <c r="L148" i="36"/>
  <c r="K148" i="36"/>
  <c r="J148" i="36"/>
  <c r="I148" i="36"/>
  <c r="I149" i="36"/>
  <c r="H148" i="36"/>
  <c r="G148" i="36"/>
  <c r="F148" i="36"/>
  <c r="E148" i="36"/>
  <c r="D148" i="36"/>
  <c r="C148" i="36"/>
  <c r="P140" i="36"/>
  <c r="P149" i="36"/>
  <c r="O140" i="36"/>
  <c r="N140" i="36"/>
  <c r="M140" i="36"/>
  <c r="L140" i="36"/>
  <c r="L149" i="36"/>
  <c r="K140" i="36"/>
  <c r="J140" i="36"/>
  <c r="I140" i="36"/>
  <c r="H140" i="36"/>
  <c r="H149" i="36"/>
  <c r="G140" i="36"/>
  <c r="F140" i="36"/>
  <c r="E140" i="36"/>
  <c r="D140" i="36"/>
  <c r="D149" i="36"/>
  <c r="C140" i="36"/>
  <c r="P130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C130" i="36"/>
  <c r="P123" i="36"/>
  <c r="O123" i="36"/>
  <c r="N123" i="36"/>
  <c r="M123" i="36"/>
  <c r="L123" i="36"/>
  <c r="K123" i="36"/>
  <c r="J123" i="36"/>
  <c r="I123" i="36"/>
  <c r="H123" i="36"/>
  <c r="G123" i="36"/>
  <c r="F123" i="36"/>
  <c r="E123" i="36"/>
  <c r="D123" i="36"/>
  <c r="D131" i="36"/>
  <c r="C123" i="36"/>
  <c r="P114" i="36"/>
  <c r="O114" i="36"/>
  <c r="N114" i="36"/>
  <c r="M114" i="36"/>
  <c r="L114" i="36"/>
  <c r="K114" i="36"/>
  <c r="J114" i="36"/>
  <c r="I114" i="36"/>
  <c r="H114" i="36"/>
  <c r="G114" i="36"/>
  <c r="F114" i="36"/>
  <c r="E114" i="36"/>
  <c r="D114" i="36"/>
  <c r="C114" i="36"/>
  <c r="P104" i="36"/>
  <c r="O104" i="36"/>
  <c r="N104" i="36"/>
  <c r="M104" i="36"/>
  <c r="L104" i="36"/>
  <c r="K104" i="36"/>
  <c r="J104" i="36"/>
  <c r="I104" i="36"/>
  <c r="H104" i="36"/>
  <c r="G104" i="36"/>
  <c r="F104" i="36"/>
  <c r="E104" i="36"/>
  <c r="D104" i="36"/>
  <c r="D115" i="36"/>
  <c r="C104" i="36"/>
  <c r="P95" i="36"/>
  <c r="O95" i="36"/>
  <c r="N95" i="36"/>
  <c r="M95" i="36"/>
  <c r="M194" i="36"/>
  <c r="L95" i="36"/>
  <c r="K95" i="36"/>
  <c r="J95" i="36"/>
  <c r="I95" i="36"/>
  <c r="H95" i="36"/>
  <c r="G95" i="36"/>
  <c r="F95" i="36"/>
  <c r="E95" i="36"/>
  <c r="D95" i="36"/>
  <c r="C95" i="36"/>
  <c r="C96" i="36"/>
  <c r="P83" i="36"/>
  <c r="O83" i="36"/>
  <c r="N83" i="36"/>
  <c r="M83" i="36"/>
  <c r="L83" i="36"/>
  <c r="K83" i="36"/>
  <c r="J83" i="36"/>
  <c r="I83" i="36"/>
  <c r="H83" i="36"/>
  <c r="G83" i="36"/>
  <c r="F83" i="36"/>
  <c r="E83" i="36"/>
  <c r="D83" i="36"/>
  <c r="D96" i="36"/>
  <c r="C83" i="36"/>
  <c r="P74" i="36"/>
  <c r="O74" i="36"/>
  <c r="N74" i="36"/>
  <c r="M74" i="36"/>
  <c r="L74" i="36"/>
  <c r="K74" i="36"/>
  <c r="J74" i="36"/>
  <c r="I74" i="36"/>
  <c r="H74" i="36"/>
  <c r="H194" i="36"/>
  <c r="H195" i="36"/>
  <c r="H197" i="36"/>
  <c r="G74" i="36"/>
  <c r="F74" i="36"/>
  <c r="F75" i="36"/>
  <c r="E74" i="36"/>
  <c r="D74" i="36"/>
  <c r="C74" i="36"/>
  <c r="C75" i="36"/>
  <c r="P64" i="36"/>
  <c r="P75" i="36"/>
  <c r="O64" i="36"/>
  <c r="N64" i="36"/>
  <c r="M64" i="36"/>
  <c r="L64" i="36"/>
  <c r="K64" i="36"/>
  <c r="J64" i="36"/>
  <c r="I64" i="36"/>
  <c r="I75" i="36"/>
  <c r="H64" i="36"/>
  <c r="H75" i="36"/>
  <c r="G64" i="36"/>
  <c r="F64" i="36"/>
  <c r="E64" i="36"/>
  <c r="D64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D56" i="36"/>
  <c r="C55" i="36"/>
  <c r="C56" i="36"/>
  <c r="C48" i="36"/>
  <c r="P38" i="36"/>
  <c r="O38" i="36"/>
  <c r="N38" i="36"/>
  <c r="N39" i="36"/>
  <c r="M38" i="36"/>
  <c r="L38" i="36"/>
  <c r="L39" i="36"/>
  <c r="K38" i="36"/>
  <c r="J38" i="36"/>
  <c r="J39" i="36"/>
  <c r="I38" i="36"/>
  <c r="H38" i="36"/>
  <c r="G38" i="36"/>
  <c r="F38" i="36"/>
  <c r="F39" i="36"/>
  <c r="E38" i="36"/>
  <c r="D38" i="36"/>
  <c r="D194" i="36"/>
  <c r="D195" i="36"/>
  <c r="C38" i="36"/>
  <c r="C31" i="36"/>
  <c r="P23" i="36"/>
  <c r="O23" i="36"/>
  <c r="N23" i="36"/>
  <c r="M23" i="36"/>
  <c r="L23" i="36"/>
  <c r="K23" i="36"/>
  <c r="J23" i="36"/>
  <c r="I23" i="36"/>
  <c r="H23" i="36"/>
  <c r="G23" i="36"/>
  <c r="F23" i="36"/>
  <c r="E23" i="36"/>
  <c r="D23" i="36"/>
  <c r="C23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D189" i="36"/>
  <c r="D190" i="36"/>
  <c r="D24" i="36"/>
  <c r="C12" i="36"/>
  <c r="D52" i="34"/>
  <c r="D86" i="34"/>
  <c r="D79" i="34"/>
  <c r="D69" i="34"/>
  <c r="D60" i="34"/>
  <c r="D44" i="34"/>
  <c r="D36" i="34"/>
  <c r="D12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C86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C69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C60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C52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C44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C28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C19" i="34"/>
  <c r="P12" i="34"/>
  <c r="P89" i="34"/>
  <c r="P90" i="34"/>
  <c r="O12" i="34"/>
  <c r="O89" i="34"/>
  <c r="O90" i="34"/>
  <c r="N12" i="34"/>
  <c r="N89" i="34"/>
  <c r="N90" i="34"/>
  <c r="M12" i="34"/>
  <c r="M89" i="34"/>
  <c r="M90" i="34"/>
  <c r="L12" i="34"/>
  <c r="L89" i="34"/>
  <c r="L90" i="34"/>
  <c r="K12" i="34"/>
  <c r="K89" i="34"/>
  <c r="K90" i="34"/>
  <c r="J12" i="34"/>
  <c r="J89" i="34"/>
  <c r="J90" i="34"/>
  <c r="I12" i="34"/>
  <c r="I89" i="34"/>
  <c r="I90" i="34"/>
  <c r="H12" i="34"/>
  <c r="G12" i="34"/>
  <c r="G89" i="34"/>
  <c r="G90" i="34"/>
  <c r="F12" i="34"/>
  <c r="F89" i="34"/>
  <c r="F90" i="34"/>
  <c r="E12" i="34"/>
  <c r="E89" i="34"/>
  <c r="E90" i="34"/>
  <c r="C12" i="34"/>
  <c r="C42" i="37"/>
  <c r="G42" i="37"/>
  <c r="K42" i="37"/>
  <c r="O42" i="37"/>
  <c r="E60" i="37"/>
  <c r="I60" i="37"/>
  <c r="M60" i="37"/>
  <c r="F80" i="37"/>
  <c r="J80" i="37"/>
  <c r="N80" i="37"/>
  <c r="C122" i="37"/>
  <c r="G122" i="37"/>
  <c r="K122" i="37"/>
  <c r="O122" i="37"/>
  <c r="E139" i="37"/>
  <c r="I139" i="37"/>
  <c r="M139" i="37"/>
  <c r="C158" i="37"/>
  <c r="G158" i="37"/>
  <c r="K158" i="37"/>
  <c r="O158" i="37"/>
  <c r="F179" i="37"/>
  <c r="H179" i="37"/>
  <c r="J179" i="37"/>
  <c r="L179" i="37"/>
  <c r="N179" i="37"/>
  <c r="P179" i="37"/>
  <c r="P198" i="37"/>
  <c r="H60" i="37"/>
  <c r="L60" i="37"/>
  <c r="P60" i="37"/>
  <c r="G80" i="37"/>
  <c r="K80" i="37"/>
  <c r="O80" i="37"/>
  <c r="F122" i="37"/>
  <c r="H122" i="37"/>
  <c r="J122" i="37"/>
  <c r="L122" i="37"/>
  <c r="N122" i="37"/>
  <c r="P122" i="37"/>
  <c r="F139" i="37"/>
  <c r="H139" i="37"/>
  <c r="J139" i="37"/>
  <c r="L139" i="37"/>
  <c r="N139" i="37"/>
  <c r="P139" i="37"/>
  <c r="F158" i="37"/>
  <c r="H158" i="37"/>
  <c r="J158" i="37"/>
  <c r="L158" i="37"/>
  <c r="N158" i="37"/>
  <c r="P158" i="37"/>
  <c r="G179" i="37"/>
  <c r="G198" i="37"/>
  <c r="K179" i="37"/>
  <c r="O179" i="37"/>
  <c r="D102" i="37"/>
  <c r="D201" i="37"/>
  <c r="F102" i="37"/>
  <c r="H102" i="37"/>
  <c r="J102" i="37"/>
  <c r="L102" i="37"/>
  <c r="N102" i="37"/>
  <c r="P102" i="37"/>
  <c r="E102" i="37"/>
  <c r="I102" i="37"/>
  <c r="M102" i="37"/>
  <c r="C25" i="37"/>
  <c r="G25" i="37"/>
  <c r="K25" i="37"/>
  <c r="O25" i="37"/>
  <c r="L25" i="37"/>
  <c r="E200" i="37"/>
  <c r="E201" i="37"/>
  <c r="E204" i="37"/>
  <c r="G205" i="37"/>
  <c r="O205" i="37"/>
  <c r="K198" i="37"/>
  <c r="M197" i="37"/>
  <c r="M198" i="37"/>
  <c r="O197" i="37"/>
  <c r="O198" i="37"/>
  <c r="D25" i="37"/>
  <c r="H200" i="37"/>
  <c r="H201" i="37"/>
  <c r="H203" i="37"/>
  <c r="J200" i="37"/>
  <c r="J201" i="37"/>
  <c r="J204" i="37"/>
  <c r="L200" i="37"/>
  <c r="L201" i="37"/>
  <c r="L203" i="37"/>
  <c r="N200" i="37"/>
  <c r="N201" i="37"/>
  <c r="N203" i="37"/>
  <c r="P200" i="37"/>
  <c r="P201" i="37"/>
  <c r="P204" i="37"/>
  <c r="L205" i="37"/>
  <c r="L206" i="37"/>
  <c r="L209" i="37"/>
  <c r="F197" i="37"/>
  <c r="H197" i="37"/>
  <c r="J197" i="37"/>
  <c r="L197" i="37"/>
  <c r="N197" i="37"/>
  <c r="P197" i="37"/>
  <c r="D89" i="34"/>
  <c r="D90" i="34"/>
  <c r="H89" i="34"/>
  <c r="H90" i="34"/>
  <c r="F24" i="36"/>
  <c r="H24" i="36"/>
  <c r="J24" i="36"/>
  <c r="L24" i="36"/>
  <c r="N24" i="36"/>
  <c r="P24" i="36"/>
  <c r="H39" i="36"/>
  <c r="P39" i="36"/>
  <c r="E75" i="36"/>
  <c r="G75" i="36"/>
  <c r="K75" i="36"/>
  <c r="M75" i="36"/>
  <c r="O75" i="36"/>
  <c r="E96" i="36"/>
  <c r="I96" i="36"/>
  <c r="M96" i="36"/>
  <c r="C115" i="36"/>
  <c r="E115" i="36"/>
  <c r="G115" i="36"/>
  <c r="I115" i="36"/>
  <c r="K115" i="36"/>
  <c r="M115" i="36"/>
  <c r="O115" i="36"/>
  <c r="C131" i="36"/>
  <c r="E131" i="36"/>
  <c r="G131" i="36"/>
  <c r="I131" i="36"/>
  <c r="K131" i="36"/>
  <c r="M131" i="36"/>
  <c r="O131" i="36"/>
  <c r="C149" i="36"/>
  <c r="E149" i="36"/>
  <c r="G149" i="36"/>
  <c r="K149" i="36"/>
  <c r="M149" i="36"/>
  <c r="O149" i="36"/>
  <c r="F169" i="36"/>
  <c r="H169" i="36"/>
  <c r="J169" i="36"/>
  <c r="L169" i="36"/>
  <c r="N169" i="36"/>
  <c r="P169" i="36"/>
  <c r="P187" i="36"/>
  <c r="C24" i="36"/>
  <c r="E24" i="36"/>
  <c r="G24" i="36"/>
  <c r="I24" i="36"/>
  <c r="K24" i="36"/>
  <c r="M24" i="36"/>
  <c r="O24" i="36"/>
  <c r="C39" i="36"/>
  <c r="E39" i="36"/>
  <c r="G39" i="36"/>
  <c r="I39" i="36"/>
  <c r="K39" i="36"/>
  <c r="M39" i="36"/>
  <c r="O39" i="36"/>
  <c r="J75" i="36"/>
  <c r="F96" i="36"/>
  <c r="H96" i="36"/>
  <c r="J96" i="36"/>
  <c r="L96" i="36"/>
  <c r="N96" i="36"/>
  <c r="P96" i="36"/>
  <c r="F115" i="36"/>
  <c r="H115" i="36"/>
  <c r="J115" i="36"/>
  <c r="L115" i="36"/>
  <c r="N115" i="36"/>
  <c r="P115" i="36"/>
  <c r="F131" i="36"/>
  <c r="H131" i="36"/>
  <c r="J131" i="36"/>
  <c r="L131" i="36"/>
  <c r="N131" i="36"/>
  <c r="P131" i="36"/>
  <c r="F149" i="36"/>
  <c r="J149" i="36"/>
  <c r="N149" i="36"/>
  <c r="E169" i="36"/>
  <c r="G169" i="36"/>
  <c r="I169" i="36"/>
  <c r="K169" i="36"/>
  <c r="M169" i="36"/>
  <c r="O169" i="36"/>
  <c r="C186" i="36"/>
  <c r="F56" i="36"/>
  <c r="H56" i="36"/>
  <c r="J56" i="36"/>
  <c r="L56" i="36"/>
  <c r="N56" i="36"/>
  <c r="P56" i="36"/>
  <c r="E56" i="36"/>
  <c r="G56" i="36"/>
  <c r="I56" i="36"/>
  <c r="K56" i="36"/>
  <c r="M56" i="36"/>
  <c r="O56" i="36"/>
  <c r="E189" i="36"/>
  <c r="E190" i="36"/>
  <c r="E193" i="36"/>
  <c r="G189" i="36"/>
  <c r="G190" i="36"/>
  <c r="I189" i="36"/>
  <c r="I190" i="36"/>
  <c r="I192" i="36"/>
  <c r="K189" i="36"/>
  <c r="K190" i="36"/>
  <c r="M189" i="36"/>
  <c r="M190" i="36"/>
  <c r="M192" i="36"/>
  <c r="O189" i="36"/>
  <c r="O190" i="36"/>
  <c r="E194" i="36"/>
  <c r="I194" i="36"/>
  <c r="O194" i="36"/>
  <c r="O195" i="36"/>
  <c r="O197" i="36"/>
  <c r="O186" i="36"/>
  <c r="E186" i="36"/>
  <c r="E187" i="36"/>
  <c r="G186" i="36"/>
  <c r="I186" i="36"/>
  <c r="I187" i="36"/>
  <c r="K186" i="36"/>
  <c r="M186" i="36"/>
  <c r="M187" i="36"/>
  <c r="P186" i="36"/>
  <c r="F186" i="36"/>
  <c r="H186" i="36"/>
  <c r="J186" i="36"/>
  <c r="L186" i="36"/>
  <c r="N186" i="36"/>
  <c r="O206" i="37"/>
  <c r="O208" i="37"/>
  <c r="G206" i="37"/>
  <c r="G208" i="37"/>
  <c r="L210" i="37"/>
  <c r="L211" i="37"/>
  <c r="L213" i="37"/>
  <c r="G193" i="36"/>
  <c r="M199" i="36"/>
  <c r="M200" i="36"/>
  <c r="M203" i="36"/>
  <c r="M195" i="36"/>
  <c r="M198" i="36"/>
  <c r="E199" i="36"/>
  <c r="E200" i="36"/>
  <c r="E195" i="36"/>
  <c r="E197" i="36"/>
  <c r="L208" i="37"/>
  <c r="G209" i="37"/>
  <c r="O209" i="37"/>
  <c r="E198" i="36"/>
  <c r="H198" i="37"/>
  <c r="F200" i="37"/>
  <c r="F201" i="37"/>
  <c r="E203" i="37"/>
  <c r="I195" i="36"/>
  <c r="I197" i="36"/>
  <c r="D186" i="36"/>
  <c r="J187" i="36"/>
  <c r="F187" i="36"/>
  <c r="G192" i="36"/>
  <c r="P189" i="36"/>
  <c r="P190" i="36"/>
  <c r="P192" i="36"/>
  <c r="L189" i="36"/>
  <c r="L190" i="36"/>
  <c r="L193" i="36"/>
  <c r="H189" i="36"/>
  <c r="M193" i="36"/>
  <c r="I193" i="36"/>
  <c r="O192" i="36"/>
  <c r="O193" i="36"/>
  <c r="K192" i="36"/>
  <c r="K193" i="36"/>
  <c r="E192" i="36"/>
  <c r="D75" i="36"/>
  <c r="H190" i="36"/>
  <c r="H193" i="36"/>
  <c r="P193" i="36"/>
  <c r="H192" i="36"/>
  <c r="M202" i="36"/>
  <c r="L214" i="37"/>
  <c r="O198" i="36"/>
  <c r="L204" i="37"/>
  <c r="L192" i="36"/>
  <c r="E202" i="36"/>
  <c r="J203" i="37"/>
  <c r="H199" i="36"/>
  <c r="H200" i="36"/>
  <c r="H203" i="36"/>
  <c r="P203" i="37"/>
  <c r="H204" i="37"/>
  <c r="F220" i="37"/>
  <c r="F203" i="37"/>
  <c r="N204" i="37"/>
  <c r="G191" i="36"/>
  <c r="F209" i="36"/>
  <c r="E191" i="36"/>
  <c r="I198" i="36"/>
  <c r="H198" i="36"/>
  <c r="E201" i="36"/>
  <c r="F210" i="36"/>
  <c r="H202" i="36"/>
  <c r="E203" i="36"/>
  <c r="F202" i="37"/>
  <c r="F204" i="37"/>
  <c r="P194" i="36"/>
  <c r="K206" i="37"/>
  <c r="F42" i="37"/>
  <c r="F205" i="37"/>
  <c r="J42" i="37"/>
  <c r="J205" i="37"/>
  <c r="N42" i="37"/>
  <c r="N205" i="37"/>
  <c r="E196" i="36"/>
  <c r="M197" i="36"/>
  <c r="E202" i="37"/>
  <c r="O199" i="36"/>
  <c r="O200" i="36"/>
  <c r="F194" i="36"/>
  <c r="O187" i="36"/>
  <c r="I199" i="36"/>
  <c r="I200" i="36"/>
  <c r="P205" i="37"/>
  <c r="H205" i="37"/>
  <c r="G210" i="37"/>
  <c r="G211" i="37"/>
  <c r="J194" i="36"/>
  <c r="L75" i="36"/>
  <c r="L187" i="36"/>
  <c r="N75" i="36"/>
  <c r="N187" i="36"/>
  <c r="N194" i="36"/>
  <c r="G96" i="36"/>
  <c r="G187" i="36"/>
  <c r="G194" i="36"/>
  <c r="K96" i="36"/>
  <c r="K187" i="36"/>
  <c r="O96" i="36"/>
  <c r="N189" i="36"/>
  <c r="N190" i="36"/>
  <c r="K194" i="36"/>
  <c r="H187" i="36"/>
  <c r="N198" i="37"/>
  <c r="J198" i="37"/>
  <c r="F198" i="37"/>
  <c r="F189" i="36"/>
  <c r="F190" i="36"/>
  <c r="J189" i="36"/>
  <c r="J190" i="36"/>
  <c r="L194" i="36"/>
  <c r="D39" i="36"/>
  <c r="D187" i="36"/>
  <c r="E205" i="37"/>
  <c r="E197" i="37"/>
  <c r="E198" i="37"/>
  <c r="I205" i="37"/>
  <c r="I197" i="37"/>
  <c r="I198" i="37"/>
  <c r="M205" i="37"/>
  <c r="D60" i="37"/>
  <c r="D198" i="37"/>
  <c r="I200" i="37"/>
  <c r="I201" i="37"/>
  <c r="G200" i="37"/>
  <c r="G201" i="37"/>
  <c r="O200" i="37"/>
  <c r="O201" i="37"/>
  <c r="M200" i="37"/>
  <c r="M201" i="37"/>
  <c r="K200" i="37"/>
  <c r="K201" i="37"/>
  <c r="K204" i="37"/>
  <c r="K203" i="37"/>
  <c r="O204" i="37"/>
  <c r="O203" i="37"/>
  <c r="I204" i="37"/>
  <c r="I203" i="37"/>
  <c r="M206" i="37"/>
  <c r="M210" i="37"/>
  <c r="M211" i="37"/>
  <c r="I210" i="37"/>
  <c r="I211" i="37"/>
  <c r="I206" i="37"/>
  <c r="E210" i="37"/>
  <c r="E211" i="37"/>
  <c r="E206" i="37"/>
  <c r="L195" i="36"/>
  <c r="L199" i="36"/>
  <c r="L200" i="36"/>
  <c r="F193" i="36"/>
  <c r="F191" i="36"/>
  <c r="F192" i="36"/>
  <c r="N192" i="36"/>
  <c r="N193" i="36"/>
  <c r="J199" i="36"/>
  <c r="J200" i="36"/>
  <c r="J195" i="36"/>
  <c r="G214" i="37"/>
  <c r="G213" i="37"/>
  <c r="P206" i="37"/>
  <c r="P210" i="37"/>
  <c r="P211" i="37"/>
  <c r="O203" i="36"/>
  <c r="O202" i="36"/>
  <c r="N206" i="37"/>
  <c r="N210" i="37"/>
  <c r="N211" i="37"/>
  <c r="J206" i="37"/>
  <c r="J210" i="37"/>
  <c r="J211" i="37"/>
  <c r="F206" i="37"/>
  <c r="F210" i="37"/>
  <c r="F211" i="37"/>
  <c r="K208" i="37"/>
  <c r="K209" i="37"/>
  <c r="P199" i="36"/>
  <c r="P200" i="36"/>
  <c r="P195" i="36"/>
  <c r="O210" i="37"/>
  <c r="O211" i="37"/>
  <c r="M204" i="37"/>
  <c r="M203" i="37"/>
  <c r="G204" i="37"/>
  <c r="G203" i="37"/>
  <c r="G202" i="37"/>
  <c r="J193" i="36"/>
  <c r="J192" i="36"/>
  <c r="K195" i="36"/>
  <c r="K199" i="36"/>
  <c r="K200" i="36"/>
  <c r="G199" i="36"/>
  <c r="G200" i="36"/>
  <c r="G195" i="36"/>
  <c r="N195" i="36"/>
  <c r="N199" i="36"/>
  <c r="N200" i="36"/>
  <c r="H206" i="37"/>
  <c r="H210" i="37"/>
  <c r="H211" i="37"/>
  <c r="I203" i="36"/>
  <c r="I202" i="36"/>
  <c r="F195" i="36"/>
  <c r="F199" i="36"/>
  <c r="F200" i="36"/>
  <c r="K210" i="37"/>
  <c r="K211" i="37"/>
  <c r="F202" i="36"/>
  <c r="F201" i="36"/>
  <c r="F203" i="36"/>
  <c r="H213" i="37"/>
  <c r="H214" i="37"/>
  <c r="N202" i="36"/>
  <c r="N203" i="36"/>
  <c r="G197" i="36"/>
  <c r="G198" i="36"/>
  <c r="G196" i="36"/>
  <c r="K202" i="36"/>
  <c r="K203" i="36"/>
  <c r="P198" i="36"/>
  <c r="P197" i="36"/>
  <c r="F214" i="37"/>
  <c r="F213" i="37"/>
  <c r="F212" i="37"/>
  <c r="J214" i="37"/>
  <c r="J213" i="37"/>
  <c r="N214" i="37"/>
  <c r="N213" i="37"/>
  <c r="P214" i="37"/>
  <c r="P213" i="37"/>
  <c r="G212" i="37"/>
  <c r="J202" i="36"/>
  <c r="J203" i="36"/>
  <c r="L202" i="36"/>
  <c r="L203" i="36"/>
  <c r="E208" i="37"/>
  <c r="E209" i="37"/>
  <c r="E207" i="37"/>
  <c r="I208" i="37"/>
  <c r="I209" i="37"/>
  <c r="M213" i="37"/>
  <c r="M214" i="37"/>
  <c r="K214" i="37"/>
  <c r="K213" i="37"/>
  <c r="F198" i="36"/>
  <c r="F196" i="36"/>
  <c r="F197" i="36"/>
  <c r="F221" i="37"/>
  <c r="H208" i="37"/>
  <c r="H209" i="37"/>
  <c r="G207" i="37"/>
  <c r="N197" i="36"/>
  <c r="N198" i="36"/>
  <c r="G202" i="36"/>
  <c r="G203" i="36"/>
  <c r="G201" i="36"/>
  <c r="K198" i="36"/>
  <c r="K197" i="36"/>
  <c r="O214" i="37"/>
  <c r="O213" i="37"/>
  <c r="P202" i="36"/>
  <c r="P203" i="36"/>
  <c r="F208" i="37"/>
  <c r="F209" i="37"/>
  <c r="F207" i="37"/>
  <c r="J209" i="37"/>
  <c r="J208" i="37"/>
  <c r="N209" i="37"/>
  <c r="N208" i="37"/>
  <c r="P208" i="37"/>
  <c r="P209" i="37"/>
  <c r="J197" i="36"/>
  <c r="J198" i="36"/>
  <c r="L198" i="36"/>
  <c r="L197" i="36"/>
  <c r="E213" i="37"/>
  <c r="E214" i="37"/>
  <c r="E212" i="37"/>
  <c r="I214" i="37"/>
  <c r="I213" i="37"/>
  <c r="M208" i="37"/>
  <c r="M209" i="37"/>
</calcChain>
</file>

<file path=xl/sharedStrings.xml><?xml version="1.0" encoding="utf-8"?>
<sst xmlns="http://schemas.openxmlformats.org/spreadsheetml/2006/main" count="636" uniqueCount="147">
  <si>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</si>
  <si>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</si>
  <si>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</si>
  <si>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</si>
  <si>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</si>
  <si>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</si>
  <si>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</si>
  <si>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</si>
  <si>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</si>
  <si>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</si>
  <si>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</si>
  <si>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</si>
  <si>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</si>
  <si>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</si>
  <si>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</si>
  <si>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</si>
  <si>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</si>
  <si>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</si>
  <si>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</si>
  <si>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</si>
  <si>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</si>
  <si>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</si>
  <si>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Масло порциями</t>
  </si>
  <si>
    <t>Фрукты сезонные</t>
  </si>
  <si>
    <t>Итого за _Завтрак</t>
  </si>
  <si>
    <t>Обед</t>
  </si>
  <si>
    <t>Соленья</t>
  </si>
  <si>
    <t>Макароны отварные</t>
  </si>
  <si>
    <t>Хлеб пшеничный</t>
  </si>
  <si>
    <t>Хлеб ржано-пшеничный</t>
  </si>
  <si>
    <t>Итого за Обед</t>
  </si>
  <si>
    <t>Всего за Понедельник-1</t>
  </si>
  <si>
    <t>День/неделя: Вторник-1</t>
  </si>
  <si>
    <t>Зеленый горошек</t>
  </si>
  <si>
    <t>Чай с сахаром</t>
  </si>
  <si>
    <t>302М</t>
  </si>
  <si>
    <t>Рис отварной</t>
  </si>
  <si>
    <t>Всего за Вторник-1</t>
  </si>
  <si>
    <t>День/неделя: Среда-1</t>
  </si>
  <si>
    <t>377М/ссж</t>
  </si>
  <si>
    <t>Чай с лимоном</t>
  </si>
  <si>
    <t xml:space="preserve">Рассольник ленинградский </t>
  </si>
  <si>
    <t xml:space="preserve">Плов из птицы с рисом </t>
  </si>
  <si>
    <t>Всего за Среда-1</t>
  </si>
  <si>
    <t>День/неделя: Четверг-1</t>
  </si>
  <si>
    <t>224М, 326М</t>
  </si>
  <si>
    <t>Запеканка творожная с молочным соусом</t>
  </si>
  <si>
    <t>15М</t>
  </si>
  <si>
    <t>Сыр порционный</t>
  </si>
  <si>
    <t>171М</t>
  </si>
  <si>
    <t>Каша гречневая</t>
  </si>
  <si>
    <t>Компот из сухофруктов</t>
  </si>
  <si>
    <t>Всего за Четверг-1</t>
  </si>
  <si>
    <t>День/неделя: Пятница-1</t>
  </si>
  <si>
    <t xml:space="preserve">Гуляш </t>
  </si>
  <si>
    <t>312М/ссж</t>
  </si>
  <si>
    <t>Каша пшеничная</t>
  </si>
  <si>
    <t>Салат из свеклы отварной</t>
  </si>
  <si>
    <t>Всего за Пятница-1</t>
  </si>
  <si>
    <t>День/неделя: Понедельник-2</t>
  </si>
  <si>
    <t>Котлеты рыбные</t>
  </si>
  <si>
    <t>Всего за Понедельник-2</t>
  </si>
  <si>
    <t>День/неделя: Вторник-2</t>
  </si>
  <si>
    <t>221М,326М</t>
  </si>
  <si>
    <t>Запеканка творожная с морковью</t>
  </si>
  <si>
    <t>Овощи сезонные</t>
  </si>
  <si>
    <t>Всего за Вторник-2</t>
  </si>
  <si>
    <t>День/неделя: Среда-2</t>
  </si>
  <si>
    <t>1шт</t>
  </si>
  <si>
    <t>Всего за Среда-2</t>
  </si>
  <si>
    <t>День/неделя: Четверг-2</t>
  </si>
  <si>
    <t>279М,330М</t>
  </si>
  <si>
    <t>Тефтели куриные со сметанным соусом</t>
  </si>
  <si>
    <t>Икра кабачковая(т/о)</t>
  </si>
  <si>
    <t>Кисель фруктовый</t>
  </si>
  <si>
    <t>Всего за Четверг-2</t>
  </si>
  <si>
    <t>День/неделя: Пятница-2</t>
  </si>
  <si>
    <t>Каша молочная "Дружба"</t>
  </si>
  <si>
    <t>Всего за Пятница-2</t>
  </si>
  <si>
    <t>Итого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</si>
  <si>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</si>
  <si>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</si>
  <si>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</si>
  <si>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</si>
  <si>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</si>
  <si>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</si>
  <si>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</si>
  <si>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</si>
  <si>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</si>
  <si>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</si>
  <si>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 xml:space="preserve">Потребность в пищевых веществах для обучающихся  7-11 лет по проекту СанПиН 2020 </t>
  </si>
  <si>
    <t>Коэффициент потерь</t>
  </si>
  <si>
    <t>МР+потери</t>
  </si>
  <si>
    <t>Распределение ЭЦ</t>
  </si>
  <si>
    <t>Норма</t>
  </si>
  <si>
    <t>Завтрак</t>
  </si>
  <si>
    <t>20-25%</t>
  </si>
  <si>
    <t>30-35%</t>
  </si>
  <si>
    <t>Куры отварные</t>
  </si>
  <si>
    <t>268М,363К</t>
  </si>
  <si>
    <t>Шницель мясной  с томатным соусом</t>
  </si>
  <si>
    <t>255М,331М</t>
  </si>
  <si>
    <t>Печень по-строгановски</t>
  </si>
  <si>
    <t>212М</t>
  </si>
  <si>
    <t>Котлета по Хлыновски</t>
  </si>
  <si>
    <t>454Л,330М</t>
  </si>
  <si>
    <t>376М</t>
  </si>
  <si>
    <t>Суп картофельный с бобовыми</t>
  </si>
  <si>
    <t>102М</t>
  </si>
  <si>
    <t>291М</t>
  </si>
  <si>
    <t>101М</t>
  </si>
  <si>
    <t>Суп картофельный с крупой (рис)</t>
  </si>
  <si>
    <t>289М</t>
  </si>
  <si>
    <t>Рагу из птицы</t>
  </si>
  <si>
    <t>82 М</t>
  </si>
  <si>
    <t>103М</t>
  </si>
  <si>
    <t>Суп картофельный с макаронными изделиями</t>
  </si>
  <si>
    <t>229 М</t>
  </si>
  <si>
    <t>Рыба тушеная в томатном соусе</t>
  </si>
  <si>
    <t>648Л</t>
  </si>
  <si>
    <t>288М</t>
  </si>
  <si>
    <t>268М</t>
  </si>
  <si>
    <t>Шницель мясной</t>
  </si>
  <si>
    <t>Свекла отварная</t>
  </si>
  <si>
    <t>Плов из кур</t>
  </si>
  <si>
    <t xml:space="preserve">Борщ из свежей капусты </t>
  </si>
  <si>
    <t>Цена</t>
  </si>
  <si>
    <t>Суп картофельный с крупой (пшенный)</t>
  </si>
  <si>
    <t>Итого за  завтрак</t>
  </si>
  <si>
    <t>Конд. Изделие (жевательный мармелад с витаминами30г.)</t>
  </si>
  <si>
    <t>Булочка сдобная(вафли с карамельной начинкой 36г или пирожное с начинкой 32г.)</t>
  </si>
  <si>
    <t xml:space="preserve">Омлет  натуральный </t>
  </si>
  <si>
    <t>Омлет  натуральный</t>
  </si>
  <si>
    <t xml:space="preserve">Выполнение СанПиН 2020 </t>
  </si>
  <si>
    <t xml:space="preserve">Утверждаю </t>
  </si>
  <si>
    <t>Директор МБОУ Первомайской ООШ</t>
  </si>
  <si>
    <t>________ Жукова В.В.</t>
  </si>
  <si>
    <t>Согласовано</t>
  </si>
  <si>
    <t>Директор ООО "Маньковское сельпо"</t>
  </si>
  <si>
    <t>_______ Последова И.Ю.</t>
  </si>
  <si>
    <t>Примерное меню</t>
  </si>
  <si>
    <t>горячих школьных завтраков и обедов</t>
  </si>
  <si>
    <t>для организации питания детей с 7 лет и старше</t>
  </si>
  <si>
    <t>сентябрь - декабрь 2022 год</t>
  </si>
  <si>
    <t>Меню составлено на основании:</t>
  </si>
  <si>
    <t>Сборник рецептур блюд и кулинарных изделий под общей редакцией В.Т.Лапшиной, Москва, 2004</t>
  </si>
  <si>
    <t>Сборник рецептур на продукцию для обучающихся во всех образовательных учреждениях под ред. М.П.Могильного и В.а.Тутельяна - М:ДеЛи принт, 2011.-544с., Москва 2011г.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</si>
</sst>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84" formatCode="0&quot;М&quot;"/>
    <numFmt numFmtId="185" formatCode="0.000"/>
    <numFmt numFmtId="186" formatCode="0&quot;К&quot;"/>
    <numFmt numFmtId="187" formatCode="0.0%"/>
    <numFmt numFmtId="188" formatCode="#,##0.0"/>
    <numFmt numFmtId="189" formatCode="0.0"/>
    <numFmt numFmtId="190" formatCode="0&quot;М/ссж&quot;"/>
    <numFmt numFmtId="191" formatCode="0&quot;/М&quot;"/>
    <numFmt numFmtId="192" formatCode="0&quot;К/ссж&quot;"/>
    <numFmt numFmtId="193" formatCode="0&quot;М/330М&quot;"/>
    <numFmt numFmtId="194" formatCode="0&quot;М/иоп&quot;"/>
  </numFmts>
  <fonts count="22" x14ac:knownFonts="1">
    <font>
      <sz val="10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FF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8" fillId="0" borderId="0" xfId="0" applyFont="1"/>
    <xf numFmtId="0" fontId="8" fillId="2" borderId="0" xfId="0" applyFont="1" applyFill="1"/>
    <xf numFmtId="0" fontId="0" fillId="2" borderId="0" xfId="0" applyFill="1"/>
    <xf numFmtId="0" fontId="0" fillId="0" borderId="1" xfId="0" applyBorder="1"/>
    <xf numFmtId="0" fontId="0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0" borderId="0" xfId="3"/>
    <xf numFmtId="0" fontId="4" fillId="0" borderId="2" xfId="3" applyNumberFormat="1" applyFont="1" applyBorder="1" applyAlignment="1">
      <alignment horizontal="center" vertical="center" wrapText="1"/>
    </xf>
    <xf numFmtId="184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left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185" fontId="12" fillId="2" borderId="1" xfId="5" applyNumberFormat="1" applyFont="1" applyFill="1" applyBorder="1" applyAlignment="1">
      <alignment horizontal="center" vertical="center" wrapText="1"/>
    </xf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left" vertical="center" wrapText="1"/>
    </xf>
    <xf numFmtId="185" fontId="5" fillId="2" borderId="1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85" fontId="4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85" fontId="5" fillId="2" borderId="1" xfId="4" applyNumberFormat="1" applyFont="1" applyFill="1" applyBorder="1" applyAlignment="1">
      <alignment horizontal="center" vertical="center" wrapText="1"/>
    </xf>
    <xf numFmtId="1" fontId="5" fillId="2" borderId="3" xfId="3" applyNumberFormat="1" applyFont="1" applyFill="1" applyBorder="1" applyAlignment="1">
      <alignment horizontal="center" vertical="center" wrapText="1"/>
    </xf>
    <xf numFmtId="0" fontId="4" fillId="2" borderId="3" xfId="3" applyNumberFormat="1" applyFont="1" applyFill="1" applyBorder="1" applyAlignment="1">
      <alignment vertical="center"/>
    </xf>
    <xf numFmtId="0" fontId="1" fillId="2" borderId="3" xfId="3" applyNumberFormat="1" applyFont="1" applyFill="1" applyBorder="1" applyAlignment="1">
      <alignment horizontal="center" vertical="center"/>
    </xf>
    <xf numFmtId="1" fontId="1" fillId="2" borderId="3" xfId="3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vertical="center"/>
    </xf>
    <xf numFmtId="185" fontId="1" fillId="2" borderId="1" xfId="3" applyNumberFormat="1" applyFont="1" applyFill="1" applyBorder="1" applyAlignment="1">
      <alignment horizontal="center" vertical="center" wrapText="1"/>
    </xf>
    <xf numFmtId="0" fontId="2" fillId="2" borderId="0" xfId="3" applyFill="1"/>
    <xf numFmtId="1" fontId="5" fillId="2" borderId="0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vertical="center"/>
    </xf>
    <xf numFmtId="1" fontId="1" fillId="2" borderId="1" xfId="3" applyNumberFormat="1" applyFont="1" applyFill="1" applyBorder="1" applyAlignment="1">
      <alignment horizontal="center" vertical="center"/>
    </xf>
    <xf numFmtId="1" fontId="12" fillId="2" borderId="1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vertical="center"/>
    </xf>
    <xf numFmtId="0" fontId="14" fillId="2" borderId="3" xfId="3" applyNumberFormat="1" applyFont="1" applyFill="1" applyBorder="1" applyAlignment="1">
      <alignment horizontal="center" vertical="center"/>
    </xf>
    <xf numFmtId="1" fontId="14" fillId="2" borderId="3" xfId="3" applyNumberFormat="1" applyFont="1" applyFill="1" applyBorder="1" applyAlignment="1">
      <alignment horizontal="center" vertical="center"/>
    </xf>
    <xf numFmtId="185" fontId="13" fillId="2" borderId="1" xfId="3" applyNumberFormat="1" applyFont="1" applyFill="1" applyBorder="1" applyAlignment="1">
      <alignment horizontal="center" vertical="center" wrapText="1"/>
    </xf>
    <xf numFmtId="184" fontId="12" fillId="2" borderId="1" xfId="2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/>
    </xf>
    <xf numFmtId="0" fontId="5" fillId="2" borderId="1" xfId="4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5" applyNumberFormat="1" applyFont="1" applyFill="1" applyBorder="1" applyAlignment="1">
      <alignment horizontal="left" vertical="center" wrapText="1"/>
    </xf>
    <xf numFmtId="1" fontId="5" fillId="2" borderId="1" xfId="5" applyNumberFormat="1" applyFont="1" applyFill="1" applyBorder="1" applyAlignment="1">
      <alignment horizontal="center" vertical="center" wrapText="1"/>
    </xf>
    <xf numFmtId="185" fontId="5" fillId="2" borderId="1" xfId="5" applyNumberFormat="1" applyFont="1" applyFill="1" applyBorder="1" applyAlignment="1">
      <alignment horizontal="center" vertical="center" wrapText="1"/>
    </xf>
    <xf numFmtId="0" fontId="12" fillId="2" borderId="1" xfId="5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4" fillId="2" borderId="3" xfId="3" applyNumberFormat="1" applyFont="1" applyFill="1" applyBorder="1" applyAlignment="1">
      <alignment horizontal="center" vertical="center"/>
    </xf>
    <xf numFmtId="1" fontId="1" fillId="2" borderId="3" xfId="3" applyNumberFormat="1" applyFont="1" applyFill="1" applyBorder="1" applyAlignment="1">
      <alignment vertical="center"/>
    </xf>
    <xf numFmtId="0" fontId="1" fillId="0" borderId="1" xfId="3" applyNumberFormat="1" applyFont="1" applyBorder="1" applyAlignment="1">
      <alignment vertical="center"/>
    </xf>
    <xf numFmtId="1" fontId="1" fillId="0" borderId="1" xfId="3" applyNumberFormat="1" applyFont="1" applyBorder="1" applyAlignment="1">
      <alignment vertical="center"/>
    </xf>
    <xf numFmtId="185" fontId="1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vertical="center"/>
    </xf>
    <xf numFmtId="185" fontId="3" fillId="0" borderId="1" xfId="3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9" fontId="7" fillId="3" borderId="6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/>
    </xf>
    <xf numFmtId="9" fontId="7" fillId="5" borderId="7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9" fontId="7" fillId="3" borderId="8" xfId="0" applyNumberFormat="1" applyFont="1" applyFill="1" applyBorder="1" applyAlignment="1">
      <alignment horizontal="center"/>
    </xf>
    <xf numFmtId="187" fontId="7" fillId="3" borderId="8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right" vertical="center"/>
    </xf>
    <xf numFmtId="4" fontId="6" fillId="6" borderId="6" xfId="0" applyNumberFormat="1" applyFont="1" applyFill="1" applyBorder="1" applyAlignment="1">
      <alignment horizontal="center"/>
    </xf>
    <xf numFmtId="9" fontId="7" fillId="6" borderId="6" xfId="0" applyNumberFormat="1" applyFont="1" applyFill="1" applyBorder="1" applyAlignment="1">
      <alignment horizontal="center" vertical="center" wrapText="1"/>
    </xf>
    <xf numFmtId="9" fontId="7" fillId="6" borderId="8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9" fontId="7" fillId="7" borderId="6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/>
    <xf numFmtId="188" fontId="16" fillId="0" borderId="4" xfId="0" applyNumberFormat="1" applyFont="1" applyBorder="1"/>
    <xf numFmtId="0" fontId="16" fillId="0" borderId="6" xfId="0" applyFont="1" applyBorder="1"/>
    <xf numFmtId="0" fontId="6" fillId="4" borderId="0" xfId="0" applyFont="1" applyFill="1" applyAlignment="1">
      <alignment horizontal="right" vertic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189" fontId="17" fillId="3" borderId="6" xfId="0" applyNumberFormat="1" applyFont="1" applyFill="1" applyBorder="1" applyAlignment="1">
      <alignment horizontal="center"/>
    </xf>
    <xf numFmtId="189" fontId="7" fillId="3" borderId="6" xfId="0" applyNumberFormat="1" applyFont="1" applyFill="1" applyBorder="1" applyAlignment="1">
      <alignment horizontal="center"/>
    </xf>
    <xf numFmtId="0" fontId="18" fillId="0" borderId="6" xfId="0" applyFont="1" applyBorder="1"/>
    <xf numFmtId="0" fontId="15" fillId="0" borderId="1" xfId="0" applyFont="1" applyBorder="1"/>
    <xf numFmtId="10" fontId="15" fillId="0" borderId="1" xfId="0" applyNumberFormat="1" applyFont="1" applyBorder="1"/>
    <xf numFmtId="0" fontId="15" fillId="0" borderId="6" xfId="0" applyFont="1" applyBorder="1"/>
    <xf numFmtId="10" fontId="15" fillId="0" borderId="6" xfId="0" applyNumberFormat="1" applyFont="1" applyBorder="1"/>
    <xf numFmtId="184" fontId="5" fillId="2" borderId="1" xfId="2" applyNumberFormat="1" applyFont="1" applyFill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184" fontId="5" fillId="2" borderId="1" xfId="3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left" vertical="center" wrapText="1"/>
    </xf>
    <xf numFmtId="1" fontId="19" fillId="2" borderId="1" xfId="3" applyNumberFormat="1" applyFont="1" applyFill="1" applyBorder="1" applyAlignment="1">
      <alignment horizontal="center" vertical="center" wrapText="1"/>
    </xf>
    <xf numFmtId="185" fontId="19" fillId="2" borderId="1" xfId="3" applyNumberFormat="1" applyFont="1" applyFill="1" applyBorder="1" applyAlignment="1">
      <alignment horizontal="center" vertical="center" wrapText="1"/>
    </xf>
    <xf numFmtId="184" fontId="12" fillId="2" borderId="1" xfId="4" applyNumberFormat="1" applyFont="1" applyFill="1" applyBorder="1" applyAlignment="1">
      <alignment horizontal="center" vertical="center" wrapText="1"/>
    </xf>
    <xf numFmtId="0" fontId="12" fillId="2" borderId="1" xfId="4" applyNumberFormat="1" applyFont="1" applyFill="1" applyBorder="1" applyAlignment="1">
      <alignment horizontal="left" vertical="center" wrapText="1"/>
    </xf>
    <xf numFmtId="1" fontId="12" fillId="2" borderId="1" xfId="4" applyNumberFormat="1" applyFont="1" applyFill="1" applyBorder="1" applyAlignment="1">
      <alignment horizontal="center" vertical="center" wrapText="1"/>
    </xf>
    <xf numFmtId="184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left" vertical="center" wrapText="1"/>
    </xf>
    <xf numFmtId="1" fontId="5" fillId="2" borderId="1" xfId="4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190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185" fontId="12" fillId="2" borderId="1" xfId="2" applyNumberFormat="1" applyFont="1" applyFill="1" applyBorder="1" applyAlignment="1">
      <alignment horizontal="center" vertical="center" wrapText="1"/>
    </xf>
    <xf numFmtId="186" fontId="5" fillId="2" borderId="1" xfId="3" applyNumberFormat="1" applyFont="1" applyFill="1" applyBorder="1" applyAlignment="1">
      <alignment horizontal="center" vertical="center" wrapText="1"/>
    </xf>
    <xf numFmtId="190" fontId="5" fillId="2" borderId="1" xfId="4" applyNumberFormat="1" applyFont="1" applyFill="1" applyBorder="1" applyAlignment="1">
      <alignment horizontal="center" vertical="center" wrapText="1"/>
    </xf>
    <xf numFmtId="1" fontId="12" fillId="2" borderId="3" xfId="2" applyNumberFormat="1" applyFont="1" applyFill="1" applyBorder="1" applyAlignment="1">
      <alignment horizontal="center" vertical="center" wrapText="1"/>
    </xf>
    <xf numFmtId="191" fontId="19" fillId="2" borderId="1" xfId="3" applyNumberFormat="1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192" fontId="5" fillId="2" borderId="1" xfId="4" applyNumberFormat="1" applyFont="1" applyFill="1" applyBorder="1" applyAlignment="1">
      <alignment horizontal="center" vertical="center" wrapText="1"/>
    </xf>
    <xf numFmtId="193" fontId="5" fillId="2" borderId="1" xfId="3" applyNumberFormat="1" applyFont="1" applyFill="1" applyBorder="1" applyAlignment="1">
      <alignment horizontal="center" vertical="center" wrapText="1"/>
    </xf>
    <xf numFmtId="184" fontId="12" fillId="2" borderId="1" xfId="5" applyNumberFormat="1" applyFont="1" applyFill="1" applyBorder="1" applyAlignment="1">
      <alignment horizontal="center" vertical="center" wrapText="1"/>
    </xf>
    <xf numFmtId="0" fontId="12" fillId="2" borderId="1" xfId="5" applyNumberFormat="1" applyFont="1" applyFill="1" applyBorder="1" applyAlignment="1">
      <alignment horizontal="left" vertical="center" wrapText="1"/>
    </xf>
    <xf numFmtId="1" fontId="12" fillId="2" borderId="1" xfId="5" applyNumberFormat="1" applyFont="1" applyFill="1" applyBorder="1" applyAlignment="1">
      <alignment horizontal="center" vertical="center" wrapText="1"/>
    </xf>
    <xf numFmtId="184" fontId="19" fillId="2" borderId="1" xfId="5" applyNumberFormat="1" applyFont="1" applyFill="1" applyBorder="1" applyAlignment="1">
      <alignment horizontal="center" vertical="center" wrapText="1"/>
    </xf>
    <xf numFmtId="0" fontId="19" fillId="2" borderId="1" xfId="5" applyNumberFormat="1" applyFont="1" applyFill="1" applyBorder="1" applyAlignment="1">
      <alignment horizontal="left" vertical="center" wrapText="1"/>
    </xf>
    <xf numFmtId="1" fontId="19" fillId="2" borderId="1" xfId="5" applyNumberFormat="1" applyFont="1" applyFill="1" applyBorder="1" applyAlignment="1">
      <alignment horizontal="center" vertical="center" wrapText="1"/>
    </xf>
    <xf numFmtId="185" fontId="19" fillId="2" borderId="1" xfId="5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194" fontId="5" fillId="2" borderId="1" xfId="3" applyNumberFormat="1" applyFont="1" applyFill="1" applyBorder="1" applyAlignment="1">
      <alignment horizontal="center" vertical="center" wrapText="1"/>
    </xf>
    <xf numFmtId="184" fontId="20" fillId="2" borderId="1" xfId="3" applyNumberFormat="1" applyFont="1" applyFill="1" applyBorder="1" applyAlignment="1">
      <alignment horizontal="center" vertical="center" wrapText="1"/>
    </xf>
    <xf numFmtId="0" fontId="20" fillId="2" borderId="1" xfId="3" applyNumberFormat="1" applyFont="1" applyFill="1" applyBorder="1" applyAlignment="1">
      <alignment horizontal="left" vertical="center" wrapText="1"/>
    </xf>
    <xf numFmtId="1" fontId="20" fillId="2" borderId="1" xfId="3" applyNumberFormat="1" applyFont="1" applyFill="1" applyBorder="1" applyAlignment="1">
      <alignment horizontal="center" vertical="center" wrapText="1"/>
    </xf>
    <xf numFmtId="185" fontId="20" fillId="2" borderId="1" xfId="3" applyNumberFormat="1" applyFont="1" applyFill="1" applyBorder="1" applyAlignment="1">
      <alignment horizontal="center" vertical="center" wrapText="1"/>
    </xf>
    <xf numFmtId="184" fontId="20" fillId="2" borderId="1" xfId="4" applyNumberFormat="1" applyFont="1" applyFill="1" applyBorder="1" applyAlignment="1">
      <alignment horizontal="center" vertical="center" wrapText="1"/>
    </xf>
    <xf numFmtId="0" fontId="20" fillId="2" borderId="1" xfId="4" applyNumberFormat="1" applyFont="1" applyFill="1" applyBorder="1" applyAlignment="1">
      <alignment horizontal="left" vertical="center" wrapText="1"/>
    </xf>
    <xf numFmtId="1" fontId="20" fillId="2" borderId="1" xfId="4" applyNumberFormat="1" applyFont="1" applyFill="1" applyBorder="1" applyAlignment="1">
      <alignment horizontal="center" vertical="center" wrapText="1"/>
    </xf>
    <xf numFmtId="185" fontId="20" fillId="2" borderId="1" xfId="4" applyNumberFormat="1" applyFont="1" applyFill="1" applyBorder="1" applyAlignment="1">
      <alignment horizontal="center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right" vertical="center" wrapText="1"/>
    </xf>
    <xf numFmtId="2" fontId="5" fillId="2" borderId="1" xfId="3" applyNumberFormat="1" applyFont="1" applyFill="1" applyBorder="1" applyAlignment="1">
      <alignment horizontal="center" vertical="center" wrapText="1"/>
    </xf>
    <xf numFmtId="2" fontId="1" fillId="2" borderId="1" xfId="3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12" fillId="2" borderId="1" xfId="4" applyNumberFormat="1" applyFont="1" applyFill="1" applyBorder="1" applyAlignment="1">
      <alignment horizontal="center" vertical="center" wrapText="1"/>
    </xf>
    <xf numFmtId="2" fontId="14" fillId="2" borderId="3" xfId="3" applyNumberFormat="1" applyFont="1" applyFill="1" applyBorder="1" applyAlignment="1">
      <alignment horizontal="center" vertical="center"/>
    </xf>
    <xf numFmtId="2" fontId="12" fillId="2" borderId="1" xfId="5" applyNumberFormat="1" applyFont="1" applyFill="1" applyBorder="1" applyAlignment="1">
      <alignment horizontal="center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/>
    </xf>
    <xf numFmtId="0" fontId="1" fillId="2" borderId="2" xfId="3" applyNumberFormat="1" applyFont="1" applyFill="1" applyBorder="1" applyAlignment="1">
      <alignment horizontal="center" vertical="center"/>
    </xf>
    <xf numFmtId="1" fontId="1" fillId="2" borderId="2" xfId="3" applyNumberFormat="1" applyFont="1" applyFill="1" applyBorder="1" applyAlignment="1">
      <alignment horizontal="center" vertical="center"/>
    </xf>
    <xf numFmtId="2" fontId="5" fillId="2" borderId="2" xfId="3" applyNumberFormat="1" applyFont="1" applyFill="1" applyBorder="1" applyAlignment="1">
      <alignment horizontal="center" vertical="center" wrapText="1"/>
    </xf>
    <xf numFmtId="185" fontId="4" fillId="2" borderId="2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9" fontId="6" fillId="3" borderId="7" xfId="0" applyNumberFormat="1" applyFont="1" applyFill="1" applyBorder="1" applyAlignment="1">
      <alignment horizontal="right" vertical="center" wrapText="1"/>
    </xf>
    <xf numFmtId="2" fontId="6" fillId="3" borderId="11" xfId="0" applyNumberFormat="1" applyFont="1" applyFill="1" applyBorder="1" applyAlignment="1">
      <alignment horizontal="right" vertical="center" wrapText="1"/>
    </xf>
    <xf numFmtId="2" fontId="6" fillId="6" borderId="11" xfId="0" applyNumberFormat="1" applyFont="1" applyFill="1" applyBorder="1" applyAlignment="1">
      <alignment horizontal="right" vertical="center" wrapText="1"/>
    </xf>
    <xf numFmtId="0" fontId="1" fillId="2" borderId="1" xfId="5" applyNumberFormat="1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11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left" vertical="center" wrapText="1"/>
    </xf>
    <xf numFmtId="0" fontId="4" fillId="2" borderId="2" xfId="3" applyNumberFormat="1" applyFont="1" applyFill="1" applyBorder="1" applyAlignment="1">
      <alignment horizontal="center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3" fillId="8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" fillId="2" borderId="3" xfId="3" applyNumberFormat="1" applyFont="1" applyFill="1" applyBorder="1" applyAlignment="1">
      <alignment horizontal="left" vertical="center" wrapText="1"/>
    </xf>
    <xf numFmtId="0" fontId="1" fillId="2" borderId="11" xfId="3" applyNumberFormat="1" applyFont="1" applyFill="1" applyBorder="1" applyAlignment="1">
      <alignment horizontal="left" vertical="center" wrapText="1"/>
    </xf>
    <xf numFmtId="0" fontId="1" fillId="2" borderId="4" xfId="3" applyNumberFormat="1" applyFont="1" applyFill="1" applyBorder="1" applyAlignment="1">
      <alignment horizontal="left" vertical="center" wrapText="1"/>
    </xf>
    <xf numFmtId="0" fontId="1" fillId="0" borderId="1" xfId="3" applyNumberFormat="1" applyFont="1" applyBorder="1" applyAlignment="1">
      <alignment horizontal="left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15" xfId="0" applyFont="1" applyFill="1" applyBorder="1" applyAlignment="1">
      <alignment horizontal="righ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6">
    <cellStyle name="Обычный" xfId="0" builtinId="0"/>
    <cellStyle name="Обычный_2 неделя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3"/>
  <sheetViews>
    <sheetView tabSelected="1" workbookViewId="0">
      <selection activeCell="B5" sqref="B5"/>
    </sheetView>
  </sheetViews>
  <sheetFormatPr defaultRowHeight="12.75" x14ac:dyDescent="0.2"/>
  <sheetData>
    <row r="3" spans="2:20" ht="15.75" x14ac:dyDescent="0.25">
      <c r="B3" s="175" t="s">
        <v>134</v>
      </c>
      <c r="C3" s="175"/>
      <c r="D3" s="175"/>
      <c r="E3" s="175"/>
      <c r="F3" s="175"/>
      <c r="G3" s="175"/>
      <c r="H3" s="175"/>
      <c r="I3" s="175"/>
      <c r="J3" s="175"/>
      <c r="K3" s="175" t="s">
        <v>137</v>
      </c>
      <c r="L3" s="175"/>
      <c r="M3" s="175"/>
      <c r="N3" s="175"/>
      <c r="O3" s="175"/>
      <c r="P3" s="175"/>
      <c r="Q3" s="175"/>
      <c r="R3" s="175"/>
      <c r="S3" s="175"/>
      <c r="T3" s="175"/>
    </row>
    <row r="4" spans="2:20" ht="15.75" x14ac:dyDescent="0.25">
      <c r="B4" s="175" t="s">
        <v>135</v>
      </c>
      <c r="C4" s="175"/>
      <c r="D4" s="175"/>
      <c r="E4" s="175"/>
      <c r="F4" s="175"/>
      <c r="G4" s="175"/>
      <c r="H4" s="175"/>
      <c r="I4" s="175"/>
      <c r="J4" s="175"/>
      <c r="K4" s="175" t="s">
        <v>138</v>
      </c>
      <c r="L4" s="175"/>
      <c r="M4" s="175"/>
      <c r="N4" s="175"/>
      <c r="O4" s="175"/>
      <c r="P4" s="175"/>
      <c r="Q4" s="175"/>
      <c r="R4" s="175"/>
      <c r="S4" s="175"/>
      <c r="T4" s="175"/>
    </row>
    <row r="5" spans="2:20" ht="15.75" x14ac:dyDescent="0.25">
      <c r="B5" s="175" t="s">
        <v>136</v>
      </c>
      <c r="C5" s="175"/>
      <c r="D5" s="175"/>
      <c r="E5" s="175"/>
      <c r="F5" s="175"/>
      <c r="G5" s="175"/>
      <c r="H5" s="175"/>
      <c r="I5" s="175"/>
      <c r="J5" s="175"/>
      <c r="K5" s="175" t="s">
        <v>139</v>
      </c>
      <c r="L5" s="175"/>
      <c r="M5" s="175"/>
      <c r="N5" s="175"/>
      <c r="O5" s="175"/>
      <c r="P5" s="175"/>
      <c r="Q5" s="175"/>
      <c r="R5" s="175"/>
      <c r="S5" s="175"/>
      <c r="T5" s="175"/>
    </row>
    <row r="6" spans="2:20" ht="15.75" x14ac:dyDescent="0.25"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20" ht="15.75" x14ac:dyDescent="0.25"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20" ht="15.75" x14ac:dyDescent="0.25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20" ht="15.75" x14ac:dyDescent="0.25">
      <c r="B9" s="175"/>
      <c r="C9" s="175"/>
      <c r="D9" s="175"/>
      <c r="E9" s="175"/>
      <c r="F9" s="176"/>
      <c r="G9" s="177" t="s">
        <v>140</v>
      </c>
      <c r="H9" s="177"/>
      <c r="I9" s="177"/>
      <c r="J9" s="176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2:20" ht="15.75" x14ac:dyDescent="0.25">
      <c r="B10" s="175"/>
      <c r="C10" s="175"/>
      <c r="D10" s="175"/>
      <c r="E10" s="175"/>
      <c r="F10" s="177" t="s">
        <v>141</v>
      </c>
      <c r="G10" s="177"/>
      <c r="H10" s="177"/>
      <c r="I10" s="177"/>
      <c r="J10" s="177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2:20" ht="15.75" x14ac:dyDescent="0.25">
      <c r="B11" s="175"/>
      <c r="C11" s="175"/>
      <c r="D11" s="175"/>
      <c r="E11" s="177" t="s">
        <v>142</v>
      </c>
      <c r="F11" s="177"/>
      <c r="G11" s="177"/>
      <c r="H11" s="177"/>
      <c r="I11" s="177"/>
      <c r="J11" s="177"/>
      <c r="K11" s="177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20" ht="15.75" x14ac:dyDescent="0.25">
      <c r="B12" s="175"/>
      <c r="C12" s="175"/>
      <c r="D12" s="175"/>
      <c r="E12" s="175"/>
      <c r="F12" s="177" t="s">
        <v>143</v>
      </c>
      <c r="G12" s="177"/>
      <c r="H12" s="177"/>
      <c r="I12" s="177"/>
      <c r="J12" s="176"/>
      <c r="K12" s="175"/>
      <c r="L12" s="175"/>
      <c r="M12" s="175"/>
      <c r="N12" s="175"/>
      <c r="O12" s="175"/>
      <c r="P12" s="175"/>
      <c r="Q12" s="175"/>
      <c r="R12" s="175"/>
      <c r="S12" s="175"/>
      <c r="T12" s="175"/>
    </row>
    <row r="13" spans="2:20" ht="15.75" x14ac:dyDescent="0.25"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20" ht="15.75" x14ac:dyDescent="0.25"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20" ht="15.75" x14ac:dyDescent="0.25">
      <c r="B15" s="175" t="s">
        <v>144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20" ht="5.25" customHeight="1" x14ac:dyDescent="0.25"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ht="15.75" x14ac:dyDescent="0.25">
      <c r="B17" s="175" t="s">
        <v>145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ht="6" customHeight="1" x14ac:dyDescent="0.2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ht="27.75" customHeight="1" x14ac:dyDescent="0.25">
      <c r="B19" s="178" t="s">
        <v>146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5"/>
      <c r="N19" s="175"/>
      <c r="O19" s="175"/>
      <c r="P19" s="175"/>
      <c r="Q19" s="175"/>
      <c r="R19" s="175"/>
      <c r="S19" s="175"/>
      <c r="T19" s="175"/>
    </row>
    <row r="20" spans="2:20" ht="15.75" x14ac:dyDescent="0.25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.75" x14ac:dyDescent="0.2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.75" x14ac:dyDescent="0.25"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.75" x14ac:dyDescent="0.25"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.75" x14ac:dyDescent="0.25"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.75" x14ac:dyDescent="0.25"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.75" x14ac:dyDescent="0.25"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.75" x14ac:dyDescent="0.25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.75" x14ac:dyDescent="0.25"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.75" x14ac:dyDescent="0.25"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.75" x14ac:dyDescent="0.25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.75" x14ac:dyDescent="0.25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2:20" ht="15.75" x14ac:dyDescent="0.25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2:20" ht="15.75" x14ac:dyDescent="0.25"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</row>
  </sheetData>
  <mergeCells count="5">
    <mergeCell ref="G9:I9"/>
    <mergeCell ref="F10:J10"/>
    <mergeCell ref="E11:K11"/>
    <mergeCell ref="F12:I12"/>
    <mergeCell ref="B19:L19"/>
  </mergeCells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B97" sqref="B97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36"/>
      <c r="E2" s="193" t="s">
        <v>4</v>
      </c>
      <c r="F2" s="193"/>
      <c r="G2" s="193"/>
      <c r="H2" s="202" t="s">
        <v>5</v>
      </c>
      <c r="I2" s="193" t="s">
        <v>6</v>
      </c>
      <c r="J2" s="193"/>
      <c r="K2" s="193"/>
      <c r="L2" s="193"/>
      <c r="M2" s="194" t="s">
        <v>7</v>
      </c>
      <c r="N2" s="194"/>
      <c r="O2" s="194"/>
      <c r="P2" s="194"/>
    </row>
    <row r="3" spans="1:16" ht="24" customHeight="1" x14ac:dyDescent="0.2">
      <c r="A3" s="203"/>
      <c r="B3" s="203"/>
      <c r="C3" s="203"/>
      <c r="D3" s="137" t="s">
        <v>126</v>
      </c>
      <c r="E3" s="132" t="s">
        <v>8</v>
      </c>
      <c r="F3" s="132" t="s">
        <v>9</v>
      </c>
      <c r="G3" s="132" t="s">
        <v>10</v>
      </c>
      <c r="H3" s="203"/>
      <c r="I3" s="132" t="s">
        <v>11</v>
      </c>
      <c r="J3" s="132" t="s">
        <v>12</v>
      </c>
      <c r="K3" s="132" t="s">
        <v>13</v>
      </c>
      <c r="L3" s="132" t="s">
        <v>14</v>
      </c>
      <c r="M3" s="132" t="s">
        <v>15</v>
      </c>
      <c r="N3" s="132" t="s">
        <v>16</v>
      </c>
      <c r="O3" s="132" t="s">
        <v>17</v>
      </c>
      <c r="P3" s="132" t="s">
        <v>18</v>
      </c>
    </row>
    <row r="4" spans="1:16" x14ac:dyDescent="0.2">
      <c r="A4" s="195" t="s">
        <v>19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5" customFormat="1" x14ac:dyDescent="0.2">
      <c r="A10" s="11"/>
      <c r="B10" s="12" t="s">
        <v>28</v>
      </c>
      <c r="C10" s="13">
        <v>40</v>
      </c>
      <c r="D10" s="147">
        <v>3.2</v>
      </c>
      <c r="E10" s="14">
        <v>3.04</v>
      </c>
      <c r="F10" s="14">
        <v>1.1200000000000001</v>
      </c>
      <c r="G10" s="14">
        <v>20.56</v>
      </c>
      <c r="H10" s="14">
        <v>104.48</v>
      </c>
      <c r="I10" s="14">
        <v>6.2000000000000006E-2</v>
      </c>
      <c r="J10" s="14">
        <v>0.8</v>
      </c>
      <c r="K10" s="14">
        <v>0</v>
      </c>
      <c r="L10" s="14">
        <v>0.62222222222222223</v>
      </c>
      <c r="M10" s="14">
        <v>18.044444444444444</v>
      </c>
      <c r="N10" s="14">
        <v>26</v>
      </c>
      <c r="O10" s="14">
        <v>4.7999999999999989</v>
      </c>
      <c r="P10" s="14">
        <v>0.48</v>
      </c>
    </row>
    <row r="11" spans="1:16" s="3" customFormat="1" x14ac:dyDescent="0.2">
      <c r="A11" s="15"/>
      <c r="B11" s="16" t="s">
        <v>23</v>
      </c>
      <c r="C11" s="15">
        <v>100</v>
      </c>
      <c r="D11" s="147">
        <v>12</v>
      </c>
      <c r="E11" s="17">
        <v>0.4</v>
      </c>
      <c r="F11" s="17">
        <v>0.4</v>
      </c>
      <c r="G11" s="17">
        <v>9.8000000000000007</v>
      </c>
      <c r="H11" s="17">
        <v>47</v>
      </c>
      <c r="I11" s="17">
        <v>0.03</v>
      </c>
      <c r="J11" s="17">
        <v>10</v>
      </c>
      <c r="K11" s="17">
        <v>0</v>
      </c>
      <c r="L11" s="17">
        <v>0.2</v>
      </c>
      <c r="M11" s="17">
        <v>16</v>
      </c>
      <c r="N11" s="17">
        <v>11</v>
      </c>
      <c r="O11" s="17">
        <v>9</v>
      </c>
      <c r="P11" s="17">
        <v>2.2000000000000002</v>
      </c>
    </row>
    <row r="12" spans="1:16" s="3" customFormat="1" ht="22.5" customHeight="1" x14ac:dyDescent="0.2">
      <c r="A12" s="16"/>
      <c r="B12" s="18" t="s">
        <v>24</v>
      </c>
      <c r="C12" s="18">
        <f>SUM(C6:C11)</f>
        <v>550</v>
      </c>
      <c r="D12" s="148">
        <f>D6+D7+D9+D10+D11</f>
        <v>57.52</v>
      </c>
      <c r="E12" s="19">
        <f t="shared" ref="E12:P12" si="0">SUM(E6:E11)</f>
        <v>11.334999999999999</v>
      </c>
      <c r="F12" s="19">
        <f t="shared" si="0"/>
        <v>15.148999999999999</v>
      </c>
      <c r="G12" s="19">
        <f t="shared" si="0"/>
        <v>64.131999999999991</v>
      </c>
      <c r="H12" s="19">
        <f t="shared" si="0"/>
        <v>442.59400000000005</v>
      </c>
      <c r="I12" s="19">
        <f t="shared" si="0"/>
        <v>0.1598</v>
      </c>
      <c r="J12" s="19">
        <f t="shared" si="0"/>
        <v>11.885999999999999</v>
      </c>
      <c r="K12" s="19">
        <f t="shared" si="0"/>
        <v>64.596999999999994</v>
      </c>
      <c r="L12" s="19">
        <f t="shared" si="0"/>
        <v>1.1881222222222223</v>
      </c>
      <c r="M12" s="19">
        <f t="shared" si="0"/>
        <v>262.68744444444445</v>
      </c>
      <c r="N12" s="19">
        <f t="shared" si="0"/>
        <v>238.822</v>
      </c>
      <c r="O12" s="19">
        <f t="shared" si="0"/>
        <v>55.557999999999993</v>
      </c>
      <c r="P12" s="19">
        <f t="shared" si="0"/>
        <v>3.9039999999999999</v>
      </c>
    </row>
    <row r="13" spans="1:16" s="3" customFormat="1" x14ac:dyDescent="0.2">
      <c r="A13" s="191" t="s">
        <v>32</v>
      </c>
      <c r="B13" s="191"/>
      <c r="C13" s="191"/>
      <c r="D13" s="191"/>
      <c r="E13" s="191"/>
      <c r="F13" s="191"/>
      <c r="G13" s="191"/>
      <c r="H13" s="191"/>
      <c r="I13" s="28"/>
      <c r="J13" s="28"/>
      <c r="K13" s="28"/>
      <c r="L13" s="28"/>
      <c r="M13" s="28"/>
      <c r="N13" s="28"/>
      <c r="O13" s="28"/>
      <c r="P13" s="28"/>
    </row>
    <row r="14" spans="1:16" s="3" customFormat="1" x14ac:dyDescent="0.2">
      <c r="A14" s="192" t="s">
        <v>19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s="3" customFormat="1" x14ac:dyDescent="0.2">
      <c r="A15" s="103" t="s">
        <v>103</v>
      </c>
      <c r="B15" s="104" t="s">
        <v>131</v>
      </c>
      <c r="C15" s="103">
        <v>140</v>
      </c>
      <c r="D15" s="149">
        <v>57.88</v>
      </c>
      <c r="E15" s="43">
        <v>9.9300000000000015</v>
      </c>
      <c r="F15" s="43">
        <v>13.316666666666666</v>
      </c>
      <c r="G15" s="43">
        <v>17.476666666666667</v>
      </c>
      <c r="H15" s="43">
        <v>279.8</v>
      </c>
      <c r="I15" s="43">
        <v>0.16166666666666665</v>
      </c>
      <c r="J15" s="43">
        <v>19.493333333333332</v>
      </c>
      <c r="K15" s="43">
        <v>157.66666666666666</v>
      </c>
      <c r="L15" s="43">
        <v>1.9366666666666668</v>
      </c>
      <c r="M15" s="43">
        <v>75.473333333333343</v>
      </c>
      <c r="N15" s="43">
        <v>190.30833333333334</v>
      </c>
      <c r="O15" s="43">
        <v>32.876666666666665</v>
      </c>
      <c r="P15" s="43">
        <v>2.3341666666666669</v>
      </c>
    </row>
    <row r="16" spans="1:16" s="3" customFormat="1" x14ac:dyDescent="0.2">
      <c r="A16" s="20"/>
      <c r="B16" s="16" t="s">
        <v>33</v>
      </c>
      <c r="C16" s="15">
        <v>20</v>
      </c>
      <c r="D16" s="149">
        <v>4.8</v>
      </c>
      <c r="E16" s="17">
        <v>0.62000000000000011</v>
      </c>
      <c r="F16" s="17">
        <v>0.04</v>
      </c>
      <c r="G16" s="17">
        <v>1.3</v>
      </c>
      <c r="H16" s="17">
        <v>8</v>
      </c>
      <c r="I16" s="17">
        <v>2.2000000000000002E-2</v>
      </c>
      <c r="J16" s="17">
        <v>2</v>
      </c>
      <c r="K16" s="17">
        <v>0</v>
      </c>
      <c r="L16" s="17">
        <v>0.04</v>
      </c>
      <c r="M16" s="17">
        <v>4</v>
      </c>
      <c r="N16" s="17">
        <v>12.4</v>
      </c>
      <c r="O16" s="17">
        <v>4.2</v>
      </c>
      <c r="P16" s="17">
        <v>0.14000000000000001</v>
      </c>
    </row>
    <row r="17" spans="1:16" s="3" customFormat="1" x14ac:dyDescent="0.2">
      <c r="A17" s="105">
        <v>376</v>
      </c>
      <c r="B17" s="12" t="s">
        <v>34</v>
      </c>
      <c r="C17" s="13">
        <v>200</v>
      </c>
      <c r="D17" s="149">
        <v>2.2999999999999998</v>
      </c>
      <c r="E17" s="106"/>
      <c r="F17" s="106"/>
      <c r="G17" s="107">
        <v>10.981</v>
      </c>
      <c r="H17" s="107">
        <v>43.902000000000001</v>
      </c>
      <c r="I17" s="107">
        <v>1E-3</v>
      </c>
      <c r="J17" s="107">
        <v>0.1</v>
      </c>
      <c r="K17" s="106"/>
      <c r="L17" s="106"/>
      <c r="M17" s="107">
        <v>4.95</v>
      </c>
      <c r="N17" s="107">
        <v>8.24</v>
      </c>
      <c r="O17" s="107">
        <v>4.4000000000000004</v>
      </c>
      <c r="P17" s="107">
        <v>0.85299999999999998</v>
      </c>
    </row>
    <row r="18" spans="1:16" s="5" customFormat="1" x14ac:dyDescent="0.2">
      <c r="A18" s="32"/>
      <c r="B18" s="12" t="s">
        <v>28</v>
      </c>
      <c r="C18" s="13">
        <v>30</v>
      </c>
      <c r="D18" s="149">
        <v>2.4</v>
      </c>
      <c r="E18" s="14">
        <v>2.2799999999999998</v>
      </c>
      <c r="F18" s="14">
        <v>0.84000000000000008</v>
      </c>
      <c r="G18" s="14">
        <v>15.42</v>
      </c>
      <c r="H18" s="14">
        <v>78.36</v>
      </c>
      <c r="I18" s="14">
        <v>4.6500000000000007E-2</v>
      </c>
      <c r="J18" s="14">
        <v>0.6</v>
      </c>
      <c r="K18" s="14">
        <v>0</v>
      </c>
      <c r="L18" s="14">
        <v>0.46666666666666667</v>
      </c>
      <c r="M18" s="14">
        <v>13.533333333333333</v>
      </c>
      <c r="N18" s="14">
        <v>19.5</v>
      </c>
      <c r="O18" s="14">
        <v>3.5999999999999996</v>
      </c>
      <c r="P18" s="14">
        <v>0.36</v>
      </c>
    </row>
    <row r="19" spans="1:16" s="3" customFormat="1" x14ac:dyDescent="0.2">
      <c r="A19" s="23"/>
      <c r="B19" s="24" t="s">
        <v>24</v>
      </c>
      <c r="C19" s="25">
        <f>SUM(C15:C18)</f>
        <v>390</v>
      </c>
      <c r="D19" s="149">
        <f>D15+D16+D17+D18</f>
        <v>67.38000000000001</v>
      </c>
      <c r="E19" s="19">
        <f t="shared" ref="E19:P19" si="1">SUM(E15:E18)</f>
        <v>12.83</v>
      </c>
      <c r="F19" s="19">
        <f t="shared" si="1"/>
        <v>14.196666666666665</v>
      </c>
      <c r="G19" s="19">
        <f t="shared" si="1"/>
        <v>45.177666666666667</v>
      </c>
      <c r="H19" s="19">
        <f t="shared" si="1"/>
        <v>410.06200000000001</v>
      </c>
      <c r="I19" s="19">
        <f t="shared" si="1"/>
        <v>0.23116666666666666</v>
      </c>
      <c r="J19" s="19">
        <f t="shared" si="1"/>
        <v>22.193333333333335</v>
      </c>
      <c r="K19" s="19">
        <f t="shared" si="1"/>
        <v>157.66666666666666</v>
      </c>
      <c r="L19" s="19">
        <f t="shared" si="1"/>
        <v>2.4433333333333334</v>
      </c>
      <c r="M19" s="19">
        <f t="shared" si="1"/>
        <v>97.956666666666678</v>
      </c>
      <c r="N19" s="19">
        <f t="shared" si="1"/>
        <v>230.44833333333335</v>
      </c>
      <c r="O19" s="19">
        <f t="shared" si="1"/>
        <v>45.076666666666668</v>
      </c>
      <c r="P19" s="19">
        <f t="shared" si="1"/>
        <v>3.6871666666666667</v>
      </c>
    </row>
    <row r="20" spans="1:16" s="3" customFormat="1" x14ac:dyDescent="0.2">
      <c r="A20" s="191" t="s">
        <v>38</v>
      </c>
      <c r="B20" s="191"/>
      <c r="C20" s="191"/>
      <c r="D20" s="191"/>
      <c r="E20" s="191"/>
      <c r="F20" s="191"/>
      <c r="G20" s="191"/>
      <c r="H20" s="191"/>
      <c r="I20" s="28"/>
      <c r="J20" s="28"/>
      <c r="K20" s="28"/>
      <c r="L20" s="28"/>
      <c r="M20" s="28"/>
      <c r="N20" s="28"/>
      <c r="O20" s="28"/>
      <c r="P20" s="28"/>
    </row>
    <row r="21" spans="1:16" s="3" customFormat="1" x14ac:dyDescent="0.2">
      <c r="A21" s="192" t="s">
        <v>19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</row>
    <row r="22" spans="1:16" s="3" customFormat="1" x14ac:dyDescent="0.2">
      <c r="A22" s="108">
        <v>38</v>
      </c>
      <c r="B22" s="16" t="s">
        <v>26</v>
      </c>
      <c r="C22" s="15">
        <v>30</v>
      </c>
      <c r="D22" s="147">
        <v>5.4</v>
      </c>
      <c r="E22" s="17">
        <v>0.52</v>
      </c>
      <c r="F22" s="17">
        <v>0.04</v>
      </c>
      <c r="G22" s="17">
        <v>1.96</v>
      </c>
      <c r="H22" s="17">
        <v>10.4</v>
      </c>
      <c r="I22" s="17">
        <v>3.2000000000000001E-2</v>
      </c>
      <c r="J22" s="17">
        <v>80</v>
      </c>
      <c r="K22" s="17">
        <v>0</v>
      </c>
      <c r="L22" s="17">
        <v>0</v>
      </c>
      <c r="M22" s="17">
        <v>3.2</v>
      </c>
      <c r="N22" s="17">
        <v>0</v>
      </c>
      <c r="O22" s="17">
        <v>2.8</v>
      </c>
      <c r="P22" s="17">
        <v>0.2</v>
      </c>
    </row>
    <row r="23" spans="1:16" s="3" customFormat="1" ht="22.5" x14ac:dyDescent="0.2">
      <c r="A23" s="109" t="s">
        <v>99</v>
      </c>
      <c r="B23" s="101" t="s">
        <v>100</v>
      </c>
      <c r="C23" s="102">
        <v>80</v>
      </c>
      <c r="D23" s="147">
        <v>29.03</v>
      </c>
      <c r="E23" s="21">
        <v>9.7910000000000004</v>
      </c>
      <c r="F23" s="21">
        <v>10.856</v>
      </c>
      <c r="G23" s="21">
        <v>8.9450000000000003</v>
      </c>
      <c r="H23" s="21">
        <v>173.05</v>
      </c>
      <c r="I23" s="21">
        <v>7.3999999999999996E-2</v>
      </c>
      <c r="J23" s="21">
        <v>2.0659999999999998</v>
      </c>
      <c r="K23" s="21">
        <v>7.5</v>
      </c>
      <c r="L23" s="21">
        <v>1.57</v>
      </c>
      <c r="M23" s="21">
        <v>19.396999999999998</v>
      </c>
      <c r="N23" s="21">
        <v>106.264</v>
      </c>
      <c r="O23" s="21">
        <v>17.446000000000002</v>
      </c>
      <c r="P23" s="21">
        <v>1.633</v>
      </c>
    </row>
    <row r="24" spans="1:16" s="3" customFormat="1" x14ac:dyDescent="0.2">
      <c r="A24" s="92">
        <v>309</v>
      </c>
      <c r="B24" s="16" t="s">
        <v>27</v>
      </c>
      <c r="C24" s="15">
        <v>150</v>
      </c>
      <c r="D24" s="147">
        <v>7.99</v>
      </c>
      <c r="E24" s="17">
        <v>6.0380000000000003</v>
      </c>
      <c r="F24" s="17">
        <v>4.5750000000000002</v>
      </c>
      <c r="G24" s="17">
        <v>38.497</v>
      </c>
      <c r="H24" s="17">
        <v>219.48099999999999</v>
      </c>
      <c r="I24" s="17">
        <v>9.2999999999999999E-2</v>
      </c>
      <c r="J24" s="17">
        <v>0</v>
      </c>
      <c r="K24" s="17">
        <v>21.332999999999998</v>
      </c>
      <c r="L24" s="17">
        <v>0.871</v>
      </c>
      <c r="M24" s="17">
        <v>13.929</v>
      </c>
      <c r="N24" s="17">
        <v>49.488</v>
      </c>
      <c r="O24" s="17">
        <v>8.8580000000000005</v>
      </c>
      <c r="P24" s="17">
        <v>0.90100000000000002</v>
      </c>
    </row>
    <row r="25" spans="1:16" s="3" customFormat="1" x14ac:dyDescent="0.2">
      <c r="A25" s="15"/>
      <c r="B25" s="12" t="s">
        <v>28</v>
      </c>
      <c r="C25" s="110">
        <v>50</v>
      </c>
      <c r="D25" s="147">
        <v>4</v>
      </c>
      <c r="E25" s="107">
        <v>3.8</v>
      </c>
      <c r="F25" s="107">
        <v>1.4</v>
      </c>
      <c r="G25" s="107">
        <v>25.7</v>
      </c>
      <c r="H25" s="107">
        <v>130.6</v>
      </c>
      <c r="I25" s="107">
        <v>7.7499999999999999E-2</v>
      </c>
      <c r="J25" s="107">
        <v>1</v>
      </c>
      <c r="K25" s="107">
        <v>0</v>
      </c>
      <c r="L25" s="107">
        <v>0.77777777777777779</v>
      </c>
      <c r="M25" s="107">
        <v>22.555555555555554</v>
      </c>
      <c r="N25" s="107">
        <v>32.5</v>
      </c>
      <c r="O25" s="107">
        <v>5.9999999999999982</v>
      </c>
      <c r="P25" s="107">
        <v>0.60000000000000009</v>
      </c>
    </row>
    <row r="26" spans="1:16" s="3" customFormat="1" x14ac:dyDescent="0.2">
      <c r="A26" s="29"/>
      <c r="B26" s="157" t="s">
        <v>23</v>
      </c>
      <c r="C26" s="22">
        <v>100</v>
      </c>
      <c r="D26" s="149">
        <v>12</v>
      </c>
      <c r="E26" s="17">
        <v>0.4</v>
      </c>
      <c r="F26" s="17">
        <v>0.3</v>
      </c>
      <c r="G26" s="17">
        <v>10.3</v>
      </c>
      <c r="H26" s="17">
        <v>47</v>
      </c>
      <c r="I26" s="17">
        <v>1.9999999999999997E-2</v>
      </c>
      <c r="J26" s="17">
        <v>5</v>
      </c>
      <c r="K26" s="17">
        <v>0</v>
      </c>
      <c r="L26" s="17">
        <v>0.4</v>
      </c>
      <c r="M26" s="17">
        <v>19</v>
      </c>
      <c r="N26" s="17">
        <v>16</v>
      </c>
      <c r="O26" s="17">
        <v>12</v>
      </c>
      <c r="P26" s="17">
        <v>2.2999999999999998</v>
      </c>
    </row>
    <row r="27" spans="1:16" s="3" customFormat="1" x14ac:dyDescent="0.2">
      <c r="A27" s="105">
        <v>376</v>
      </c>
      <c r="B27" s="12" t="s">
        <v>34</v>
      </c>
      <c r="C27" s="13">
        <v>200</v>
      </c>
      <c r="D27" s="112">
        <v>2.2999999999999998</v>
      </c>
      <c r="E27" s="14">
        <v>5.3999999999999999E-2</v>
      </c>
      <c r="F27" s="14">
        <v>6.0000000000000001E-3</v>
      </c>
      <c r="G27" s="14">
        <v>9.1649999999999991</v>
      </c>
      <c r="H27" s="43">
        <v>37.962000000000003</v>
      </c>
      <c r="I27" s="43">
        <v>3.0000000000000001E-3</v>
      </c>
      <c r="J27" s="43">
        <v>2.5</v>
      </c>
      <c r="K27" s="91"/>
      <c r="L27" s="43">
        <v>1.2E-2</v>
      </c>
      <c r="M27" s="43">
        <v>7.35</v>
      </c>
      <c r="N27" s="43">
        <v>9.56</v>
      </c>
      <c r="O27" s="43">
        <v>5.12</v>
      </c>
      <c r="P27" s="43">
        <v>0.88300000000000001</v>
      </c>
    </row>
    <row r="28" spans="1:16" s="3" customFormat="1" x14ac:dyDescent="0.2">
      <c r="A28" s="23"/>
      <c r="B28" s="24" t="s">
        <v>24</v>
      </c>
      <c r="C28" s="25">
        <f>SUM(C22:C27)</f>
        <v>610</v>
      </c>
      <c r="D28" s="147">
        <f>D22+D23+D24+D25+D26+D27</f>
        <v>60.72</v>
      </c>
      <c r="E28" s="19">
        <f t="shared" ref="E28:P28" si="2">SUM(E22:E27)</f>
        <v>20.602999999999998</v>
      </c>
      <c r="F28" s="19">
        <f t="shared" si="2"/>
        <v>17.177</v>
      </c>
      <c r="G28" s="19">
        <f t="shared" si="2"/>
        <v>94.567000000000007</v>
      </c>
      <c r="H28" s="19">
        <f t="shared" si="2"/>
        <v>618.49300000000005</v>
      </c>
      <c r="I28" s="19">
        <f t="shared" si="2"/>
        <v>0.29950000000000004</v>
      </c>
      <c r="J28" s="19">
        <f t="shared" si="2"/>
        <v>90.566000000000003</v>
      </c>
      <c r="K28" s="19">
        <f t="shared" si="2"/>
        <v>28.832999999999998</v>
      </c>
      <c r="L28" s="19">
        <f t="shared" si="2"/>
        <v>3.6307777777777774</v>
      </c>
      <c r="M28" s="19">
        <f t="shared" si="2"/>
        <v>85.431555555555548</v>
      </c>
      <c r="N28" s="19">
        <f t="shared" si="2"/>
        <v>213.81200000000001</v>
      </c>
      <c r="O28" s="19">
        <f t="shared" si="2"/>
        <v>52.223999999999997</v>
      </c>
      <c r="P28" s="19">
        <f t="shared" si="2"/>
        <v>6.5170000000000003</v>
      </c>
    </row>
    <row r="29" spans="1:16" s="3" customFormat="1" ht="14.1" customHeight="1" x14ac:dyDescent="0.2">
      <c r="A29" s="198" t="s">
        <v>44</v>
      </c>
      <c r="B29" s="199"/>
      <c r="C29" s="199"/>
      <c r="D29" s="199"/>
      <c r="E29" s="199"/>
      <c r="F29" s="199"/>
      <c r="G29" s="199"/>
      <c r="H29" s="200"/>
      <c r="I29" s="28"/>
      <c r="J29" s="28"/>
      <c r="K29" s="28"/>
      <c r="L29" s="28"/>
      <c r="M29" s="28"/>
      <c r="N29" s="28"/>
      <c r="O29" s="28"/>
      <c r="P29" s="28"/>
    </row>
    <row r="30" spans="1:16" s="3" customFormat="1" x14ac:dyDescent="0.2">
      <c r="A30" s="192" t="s">
        <v>19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</row>
    <row r="31" spans="1:16" s="3" customFormat="1" ht="22.5" x14ac:dyDescent="0.2">
      <c r="A31" s="102" t="s">
        <v>45</v>
      </c>
      <c r="B31" s="101" t="s">
        <v>46</v>
      </c>
      <c r="C31" s="20">
        <v>160</v>
      </c>
      <c r="D31" s="20">
        <v>53.8</v>
      </c>
      <c r="E31" s="21">
        <v>16.895</v>
      </c>
      <c r="F31" s="21">
        <v>15.103999999999999</v>
      </c>
      <c r="G31" s="21">
        <v>34.429000000000002</v>
      </c>
      <c r="H31" s="21">
        <v>371.42</v>
      </c>
      <c r="I31" s="21">
        <v>9.1999999999999998E-2</v>
      </c>
      <c r="J31" s="21">
        <v>1.748</v>
      </c>
      <c r="K31" s="21">
        <v>61.801000000000002</v>
      </c>
      <c r="L31" s="21">
        <v>2.5960000000000001</v>
      </c>
      <c r="M31" s="21">
        <v>180.3</v>
      </c>
      <c r="N31" s="21">
        <v>225.21</v>
      </c>
      <c r="O31" s="21">
        <v>36.271000000000001</v>
      </c>
      <c r="P31" s="21">
        <v>0.998</v>
      </c>
    </row>
    <row r="32" spans="1:16" s="3" customFormat="1" ht="21" hidden="1" customHeight="1" x14ac:dyDescent="0.2">
      <c r="A32" s="100"/>
      <c r="B32" s="101"/>
      <c r="C32" s="102"/>
      <c r="D32" s="20">
        <v>64.290000000000006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s="2" customFormat="1" ht="12" customHeight="1" x14ac:dyDescent="0.2">
      <c r="A33" s="42" t="s">
        <v>47</v>
      </c>
      <c r="B33" s="41" t="s">
        <v>48</v>
      </c>
      <c r="C33" s="42">
        <v>15</v>
      </c>
      <c r="D33" s="20">
        <v>11.25</v>
      </c>
      <c r="E33" s="43">
        <v>4</v>
      </c>
      <c r="F33" s="43">
        <v>4</v>
      </c>
      <c r="G33" s="43">
        <v>0</v>
      </c>
      <c r="H33" s="43">
        <v>54</v>
      </c>
      <c r="I33" s="43">
        <v>5.0000000000000001E-3</v>
      </c>
      <c r="J33" s="43">
        <v>0.1</v>
      </c>
      <c r="K33" s="43">
        <v>39</v>
      </c>
      <c r="L33" s="43">
        <v>0.1</v>
      </c>
      <c r="M33" s="43">
        <v>132</v>
      </c>
      <c r="N33" s="43">
        <v>75</v>
      </c>
      <c r="O33" s="43">
        <v>5</v>
      </c>
      <c r="P33" s="43">
        <v>0.15</v>
      </c>
    </row>
    <row r="34" spans="1:16" s="3" customFormat="1" ht="15" customHeight="1" x14ac:dyDescent="0.2">
      <c r="A34" s="90" t="s">
        <v>39</v>
      </c>
      <c r="B34" s="12" t="s">
        <v>40</v>
      </c>
      <c r="C34" s="13">
        <v>207</v>
      </c>
      <c r="D34" s="147">
        <v>4.38</v>
      </c>
      <c r="E34" s="14">
        <v>5.3999999999999999E-2</v>
      </c>
      <c r="F34" s="14">
        <v>6.0000000000000001E-3</v>
      </c>
      <c r="G34" s="14">
        <v>9.1649999999999991</v>
      </c>
      <c r="H34" s="43">
        <v>37.962000000000003</v>
      </c>
      <c r="I34" s="43">
        <v>3.0000000000000001E-3</v>
      </c>
      <c r="J34" s="43">
        <v>2.5</v>
      </c>
      <c r="K34" s="91"/>
      <c r="L34" s="43">
        <v>1.2E-2</v>
      </c>
      <c r="M34" s="43">
        <v>7.35</v>
      </c>
      <c r="N34" s="43">
        <v>9.56</v>
      </c>
      <c r="O34" s="43">
        <v>5.12</v>
      </c>
      <c r="P34" s="43">
        <v>0.88300000000000001</v>
      </c>
    </row>
    <row r="35" spans="1:16" s="5" customFormat="1" x14ac:dyDescent="0.2">
      <c r="A35" s="32"/>
      <c r="B35" s="12" t="s">
        <v>28</v>
      </c>
      <c r="C35" s="13">
        <v>40</v>
      </c>
      <c r="D35" s="20">
        <v>3.2</v>
      </c>
      <c r="E35" s="14">
        <v>3.04</v>
      </c>
      <c r="F35" s="14">
        <v>1.1200000000000001</v>
      </c>
      <c r="G35" s="14">
        <v>20.56</v>
      </c>
      <c r="H35" s="14">
        <v>104.48</v>
      </c>
      <c r="I35" s="14">
        <v>6.2000000000000006E-2</v>
      </c>
      <c r="J35" s="14">
        <v>0.8</v>
      </c>
      <c r="K35" s="14">
        <v>0</v>
      </c>
      <c r="L35" s="14">
        <v>0.62222222222222223</v>
      </c>
      <c r="M35" s="14">
        <v>18.044444444444444</v>
      </c>
      <c r="N35" s="14">
        <v>26</v>
      </c>
      <c r="O35" s="14">
        <v>4.7999999999999989</v>
      </c>
      <c r="P35" s="14">
        <v>0.48</v>
      </c>
    </row>
    <row r="36" spans="1:16" s="5" customFormat="1" x14ac:dyDescent="0.2">
      <c r="A36" s="33"/>
      <c r="B36" s="34" t="s">
        <v>24</v>
      </c>
      <c r="C36" s="35">
        <v>435</v>
      </c>
      <c r="D36" s="151">
        <f>D31+D33+D34+D35</f>
        <v>72.63</v>
      </c>
      <c r="E36" s="36">
        <f t="shared" ref="E36:P36" si="3">SUM(E31:E35)</f>
        <v>23.988999999999997</v>
      </c>
      <c r="F36" s="36">
        <f t="shared" si="3"/>
        <v>20.23</v>
      </c>
      <c r="G36" s="36">
        <f t="shared" si="3"/>
        <v>64.153999999999996</v>
      </c>
      <c r="H36" s="36">
        <f t="shared" si="3"/>
        <v>567.86199999999997</v>
      </c>
      <c r="I36" s="36">
        <f t="shared" si="3"/>
        <v>0.16200000000000001</v>
      </c>
      <c r="J36" s="36">
        <f t="shared" si="3"/>
        <v>5.1479999999999997</v>
      </c>
      <c r="K36" s="36">
        <f t="shared" si="3"/>
        <v>100.801</v>
      </c>
      <c r="L36" s="36">
        <f t="shared" si="3"/>
        <v>3.3302222222222224</v>
      </c>
      <c r="M36" s="36">
        <f t="shared" si="3"/>
        <v>337.69444444444446</v>
      </c>
      <c r="N36" s="36">
        <f t="shared" si="3"/>
        <v>335.77000000000004</v>
      </c>
      <c r="O36" s="36">
        <f t="shared" si="3"/>
        <v>51.190999999999995</v>
      </c>
      <c r="P36" s="36">
        <f t="shared" si="3"/>
        <v>2.5109999999999997</v>
      </c>
    </row>
    <row r="37" spans="1:16" s="3" customFormat="1" x14ac:dyDescent="0.2">
      <c r="A37" s="191" t="s">
        <v>53</v>
      </c>
      <c r="B37" s="191"/>
      <c r="C37" s="191"/>
      <c r="D37" s="191"/>
      <c r="E37" s="191"/>
      <c r="F37" s="191"/>
      <c r="G37" s="191"/>
      <c r="H37" s="191"/>
      <c r="I37" s="28"/>
      <c r="J37" s="28"/>
      <c r="K37" s="28"/>
      <c r="L37" s="28"/>
      <c r="M37" s="28"/>
      <c r="N37" s="28"/>
      <c r="O37" s="28"/>
      <c r="P37" s="28"/>
    </row>
    <row r="38" spans="1:16" s="3" customFormat="1" x14ac:dyDescent="0.2">
      <c r="A38" s="192" t="s">
        <v>19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16" s="3" customFormat="1" x14ac:dyDescent="0.2">
      <c r="A39" s="92">
        <v>71</v>
      </c>
      <c r="B39" s="16" t="s">
        <v>26</v>
      </c>
      <c r="C39" s="15">
        <v>30</v>
      </c>
      <c r="D39" s="147">
        <v>5.4</v>
      </c>
      <c r="E39" s="17">
        <v>0.21</v>
      </c>
      <c r="F39" s="17">
        <v>0.03</v>
      </c>
      <c r="G39" s="17">
        <v>0.56999999999999995</v>
      </c>
      <c r="H39" s="17">
        <v>3.3</v>
      </c>
      <c r="I39" s="17">
        <v>8.9999999999999993E-3</v>
      </c>
      <c r="J39" s="17">
        <v>2.1</v>
      </c>
      <c r="K39" s="20"/>
      <c r="L39" s="17">
        <v>0.03</v>
      </c>
      <c r="M39" s="17">
        <v>5.0999999999999996</v>
      </c>
      <c r="N39" s="17">
        <v>9</v>
      </c>
      <c r="O39" s="17">
        <v>4.2</v>
      </c>
      <c r="P39" s="17">
        <v>0.15</v>
      </c>
    </row>
    <row r="40" spans="1:16" s="3" customFormat="1" x14ac:dyDescent="0.2">
      <c r="A40" s="109">
        <v>260</v>
      </c>
      <c r="B40" s="101" t="s">
        <v>54</v>
      </c>
      <c r="C40" s="102">
        <v>80</v>
      </c>
      <c r="D40" s="147">
        <v>40.01</v>
      </c>
      <c r="E40" s="112">
        <v>13.884</v>
      </c>
      <c r="F40" s="112">
        <v>14.901</v>
      </c>
      <c r="G40" s="112">
        <v>3.4660000000000002</v>
      </c>
      <c r="H40" s="112">
        <v>203.75899999999999</v>
      </c>
      <c r="I40" s="112">
        <v>7.3999999999999996E-2</v>
      </c>
      <c r="J40" s="112">
        <v>4.05</v>
      </c>
      <c r="K40" s="112"/>
      <c r="L40" s="112">
        <v>1.9419999999999999</v>
      </c>
      <c r="M40" s="112">
        <v>10.94</v>
      </c>
      <c r="N40" s="112">
        <v>145.25</v>
      </c>
      <c r="O40" s="112">
        <v>20.7</v>
      </c>
      <c r="P40" s="112">
        <v>2.1739999999999999</v>
      </c>
    </row>
    <row r="41" spans="1:16" s="3" customFormat="1" x14ac:dyDescent="0.2">
      <c r="A41" s="92" t="s">
        <v>55</v>
      </c>
      <c r="B41" s="16" t="s">
        <v>56</v>
      </c>
      <c r="C41" s="15">
        <v>150</v>
      </c>
      <c r="D41" s="147">
        <v>9.75</v>
      </c>
      <c r="E41" s="17">
        <v>3.2789999999999999</v>
      </c>
      <c r="F41" s="17">
        <v>3.9910000000000001</v>
      </c>
      <c r="G41" s="17">
        <v>22.183</v>
      </c>
      <c r="H41" s="17">
        <v>138.18600000000001</v>
      </c>
      <c r="I41" s="17">
        <v>0.16</v>
      </c>
      <c r="J41" s="17">
        <v>25.937999999999999</v>
      </c>
      <c r="K41" s="17">
        <v>26.3</v>
      </c>
      <c r="L41" s="17">
        <v>0.189</v>
      </c>
      <c r="M41" s="17">
        <v>45.62</v>
      </c>
      <c r="N41" s="17">
        <v>98.07</v>
      </c>
      <c r="O41" s="17">
        <v>33.110000000000007</v>
      </c>
      <c r="P41" s="17">
        <v>1.2250000000000001</v>
      </c>
    </row>
    <row r="42" spans="1:16" s="3" customFormat="1" x14ac:dyDescent="0.2">
      <c r="A42" s="105">
        <v>376</v>
      </c>
      <c r="B42" s="12" t="s">
        <v>34</v>
      </c>
      <c r="C42" s="13">
        <v>200</v>
      </c>
      <c r="D42" s="112">
        <v>2.2999999999999998</v>
      </c>
      <c r="E42" s="14">
        <v>5.3999999999999999E-2</v>
      </c>
      <c r="F42" s="14">
        <v>6.0000000000000001E-3</v>
      </c>
      <c r="G42" s="14">
        <v>9.1649999999999991</v>
      </c>
      <c r="H42" s="43">
        <v>37.962000000000003</v>
      </c>
      <c r="I42" s="43">
        <v>3.0000000000000001E-3</v>
      </c>
      <c r="J42" s="43">
        <v>2.5</v>
      </c>
      <c r="K42" s="91"/>
      <c r="L42" s="43">
        <v>1.2E-2</v>
      </c>
      <c r="M42" s="43">
        <v>7.35</v>
      </c>
      <c r="N42" s="43">
        <v>9.56</v>
      </c>
      <c r="O42" s="43">
        <v>5.12</v>
      </c>
      <c r="P42" s="43">
        <v>0.88300000000000001</v>
      </c>
    </row>
    <row r="43" spans="1:16" s="5" customFormat="1" x14ac:dyDescent="0.2">
      <c r="A43" s="37"/>
      <c r="B43" s="12" t="s">
        <v>28</v>
      </c>
      <c r="C43" s="13">
        <v>40</v>
      </c>
      <c r="D43" s="147">
        <v>3.2</v>
      </c>
      <c r="E43" s="14">
        <v>3.04</v>
      </c>
      <c r="F43" s="14">
        <v>1.1200000000000001</v>
      </c>
      <c r="G43" s="14">
        <v>20.56</v>
      </c>
      <c r="H43" s="14">
        <v>104.48</v>
      </c>
      <c r="I43" s="14">
        <v>6.2000000000000006E-2</v>
      </c>
      <c r="J43" s="14">
        <v>0.8</v>
      </c>
      <c r="K43" s="14">
        <v>0</v>
      </c>
      <c r="L43" s="14">
        <v>0.62222222222222223</v>
      </c>
      <c r="M43" s="14">
        <v>18.044444444444444</v>
      </c>
      <c r="N43" s="14">
        <v>26</v>
      </c>
      <c r="O43" s="14">
        <v>4.7999999999999989</v>
      </c>
      <c r="P43" s="14">
        <v>0.48</v>
      </c>
    </row>
    <row r="44" spans="1:16" s="5" customFormat="1" x14ac:dyDescent="0.2">
      <c r="A44" s="33"/>
      <c r="B44" s="34" t="s">
        <v>24</v>
      </c>
      <c r="C44" s="35">
        <f>SUM(C39:C43)</f>
        <v>500</v>
      </c>
      <c r="D44" s="147">
        <f>D39+D40+D41+D42+D43</f>
        <v>60.66</v>
      </c>
      <c r="E44" s="36">
        <f t="shared" ref="E44:P44" si="4">SUM(E39:E43)</f>
        <v>20.466999999999999</v>
      </c>
      <c r="F44" s="36">
        <f t="shared" si="4"/>
        <v>20.048000000000002</v>
      </c>
      <c r="G44" s="36">
        <f t="shared" si="4"/>
        <v>55.944000000000003</v>
      </c>
      <c r="H44" s="36">
        <f t="shared" si="4"/>
        <v>487.68700000000001</v>
      </c>
      <c r="I44" s="36">
        <f t="shared" si="4"/>
        <v>0.308</v>
      </c>
      <c r="J44" s="36">
        <f t="shared" si="4"/>
        <v>35.387999999999998</v>
      </c>
      <c r="K44" s="36">
        <f t="shared" si="4"/>
        <v>26.3</v>
      </c>
      <c r="L44" s="36">
        <f t="shared" si="4"/>
        <v>2.7952222222222223</v>
      </c>
      <c r="M44" s="36">
        <f t="shared" si="4"/>
        <v>87.054444444444442</v>
      </c>
      <c r="N44" s="36">
        <f t="shared" si="4"/>
        <v>287.88</v>
      </c>
      <c r="O44" s="36">
        <f t="shared" si="4"/>
        <v>67.930000000000007</v>
      </c>
      <c r="P44" s="36">
        <f t="shared" si="4"/>
        <v>4.9120000000000008</v>
      </c>
    </row>
    <row r="45" spans="1:16" s="3" customFormat="1" x14ac:dyDescent="0.2">
      <c r="A45" s="191" t="s">
        <v>59</v>
      </c>
      <c r="B45" s="191"/>
      <c r="C45" s="191"/>
      <c r="D45" s="191"/>
      <c r="E45" s="191"/>
      <c r="F45" s="191"/>
      <c r="G45" s="191"/>
      <c r="H45" s="191"/>
      <c r="I45" s="28"/>
      <c r="J45" s="28"/>
      <c r="K45" s="28"/>
      <c r="L45" s="28"/>
      <c r="M45" s="28"/>
      <c r="N45" s="28"/>
      <c r="O45" s="28"/>
      <c r="P45" s="28"/>
    </row>
    <row r="46" spans="1:16" s="3" customFormat="1" x14ac:dyDescent="0.2">
      <c r="A46" s="192" t="s">
        <v>19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</row>
    <row r="47" spans="1:16" s="3" customFormat="1" ht="21" customHeight="1" x14ac:dyDescent="0.2">
      <c r="A47" s="92">
        <v>75</v>
      </c>
      <c r="B47" s="16" t="s">
        <v>26</v>
      </c>
      <c r="C47" s="15">
        <v>30</v>
      </c>
      <c r="D47" s="147">
        <v>5.4</v>
      </c>
      <c r="E47" s="17">
        <v>0.33</v>
      </c>
      <c r="F47" s="17">
        <v>0.06</v>
      </c>
      <c r="G47" s="17">
        <v>1.1399999999999999</v>
      </c>
      <c r="H47" s="17">
        <v>7.2</v>
      </c>
      <c r="I47" s="17">
        <v>1.7999999999999999E-2</v>
      </c>
      <c r="J47" s="17">
        <v>7.5</v>
      </c>
      <c r="K47" s="20"/>
      <c r="L47" s="17">
        <v>0.21</v>
      </c>
      <c r="M47" s="17">
        <v>4.2</v>
      </c>
      <c r="N47" s="17">
        <v>7.8</v>
      </c>
      <c r="O47" s="17">
        <v>6</v>
      </c>
      <c r="P47" s="17">
        <v>0.27</v>
      </c>
    </row>
    <row r="48" spans="1:16" s="3" customFormat="1" x14ac:dyDescent="0.2">
      <c r="A48" s="100">
        <v>234</v>
      </c>
      <c r="B48" s="101" t="s">
        <v>60</v>
      </c>
      <c r="C48" s="102">
        <v>90</v>
      </c>
      <c r="D48" s="147">
        <v>35.979999999999997</v>
      </c>
      <c r="E48" s="21">
        <v>10.629</v>
      </c>
      <c r="F48" s="21">
        <v>10.414</v>
      </c>
      <c r="G48" s="21">
        <v>11.817</v>
      </c>
      <c r="H48" s="21">
        <v>183.876</v>
      </c>
      <c r="I48" s="21">
        <v>0.13300000000000001</v>
      </c>
      <c r="J48" s="21">
        <v>0.48799999999999999</v>
      </c>
      <c r="K48" s="21">
        <v>21.6</v>
      </c>
      <c r="L48" s="21">
        <v>3.5510000000000002</v>
      </c>
      <c r="M48" s="21">
        <v>42.67</v>
      </c>
      <c r="N48" s="21">
        <v>118.88</v>
      </c>
      <c r="O48" s="21">
        <v>21.95</v>
      </c>
      <c r="P48" s="21">
        <v>0.74299999999999999</v>
      </c>
    </row>
    <row r="49" spans="1:16" s="3" customFormat="1" x14ac:dyDescent="0.2">
      <c r="A49" s="92" t="s">
        <v>35</v>
      </c>
      <c r="B49" s="16" t="s">
        <v>36</v>
      </c>
      <c r="C49" s="15">
        <v>150</v>
      </c>
      <c r="D49" s="147">
        <v>11.17</v>
      </c>
      <c r="E49" s="21">
        <v>4.6139999999999999</v>
      </c>
      <c r="F49" s="21">
        <v>6.45</v>
      </c>
      <c r="G49" s="21">
        <v>48.204000000000001</v>
      </c>
      <c r="H49" s="21">
        <v>269.322</v>
      </c>
      <c r="I49" s="21">
        <v>5.2999999999999999E-2</v>
      </c>
      <c r="J49" s="39"/>
      <c r="K49" s="21">
        <v>32</v>
      </c>
      <c r="L49" s="21">
        <v>0.34</v>
      </c>
      <c r="M49" s="21">
        <v>7.782</v>
      </c>
      <c r="N49" s="21">
        <v>100.035</v>
      </c>
      <c r="O49" s="21">
        <v>32.54</v>
      </c>
      <c r="P49" s="21">
        <v>0.67100000000000004</v>
      </c>
    </row>
    <row r="50" spans="1:16" s="3" customFormat="1" x14ac:dyDescent="0.2">
      <c r="A50" s="92">
        <v>382</v>
      </c>
      <c r="B50" s="16" t="s">
        <v>21</v>
      </c>
      <c r="C50" s="15">
        <v>200</v>
      </c>
      <c r="D50" s="147">
        <v>17.8</v>
      </c>
      <c r="E50" s="17">
        <v>3.1419999999999999</v>
      </c>
      <c r="F50" s="17">
        <v>2.5110000000000001</v>
      </c>
      <c r="G50" s="17">
        <v>16.344000000000001</v>
      </c>
      <c r="H50" s="17">
        <v>101.58199999999999</v>
      </c>
      <c r="I50" s="17">
        <v>1.9800000000000002E-2</v>
      </c>
      <c r="J50" s="17">
        <v>0.48599999999999999</v>
      </c>
      <c r="K50" s="17">
        <v>8.1969999999999992</v>
      </c>
      <c r="L50" s="17">
        <v>9.9000000000000008E-3</v>
      </c>
      <c r="M50" s="17">
        <v>101.34699999999999</v>
      </c>
      <c r="N50" s="17">
        <v>94.122</v>
      </c>
      <c r="O50" s="17">
        <v>25.11</v>
      </c>
      <c r="P50" s="17">
        <v>0.83</v>
      </c>
    </row>
    <row r="51" spans="1:16" s="5" customFormat="1" x14ac:dyDescent="0.2">
      <c r="A51" s="32"/>
      <c r="B51" s="12" t="s">
        <v>28</v>
      </c>
      <c r="C51" s="13">
        <v>40</v>
      </c>
      <c r="D51" s="147">
        <v>3.2</v>
      </c>
      <c r="E51" s="14">
        <v>2.2799999999999998</v>
      </c>
      <c r="F51" s="14">
        <v>0.84000000000000008</v>
      </c>
      <c r="G51" s="14">
        <v>15.42</v>
      </c>
      <c r="H51" s="14">
        <v>78.36</v>
      </c>
      <c r="I51" s="14">
        <v>4.6500000000000007E-2</v>
      </c>
      <c r="J51" s="14">
        <v>0.6</v>
      </c>
      <c r="K51" s="14">
        <v>0</v>
      </c>
      <c r="L51" s="14">
        <v>0.46666666666666667</v>
      </c>
      <c r="M51" s="14">
        <v>13.533333333333333</v>
      </c>
      <c r="N51" s="14">
        <v>19.5</v>
      </c>
      <c r="O51" s="14">
        <v>3.5999999999999996</v>
      </c>
      <c r="P51" s="14">
        <v>0.36</v>
      </c>
    </row>
    <row r="52" spans="1:16" s="3" customFormat="1" x14ac:dyDescent="0.2">
      <c r="A52" s="23"/>
      <c r="B52" s="24" t="s">
        <v>24</v>
      </c>
      <c r="C52" s="25">
        <f>SUM(C47:C51)</f>
        <v>510</v>
      </c>
      <c r="D52" s="147">
        <f>D47+D48+D49+D50+D51</f>
        <v>73.55</v>
      </c>
      <c r="E52" s="19">
        <f t="shared" ref="E52:P52" si="5">SUM(E47:E51)</f>
        <v>20.995000000000001</v>
      </c>
      <c r="F52" s="19">
        <f t="shared" si="5"/>
        <v>20.274999999999999</v>
      </c>
      <c r="G52" s="19">
        <f t="shared" si="5"/>
        <v>92.924999999999997</v>
      </c>
      <c r="H52" s="19">
        <f t="shared" si="5"/>
        <v>640.34</v>
      </c>
      <c r="I52" s="19">
        <f t="shared" si="5"/>
        <v>0.27029999999999998</v>
      </c>
      <c r="J52" s="19">
        <f t="shared" si="5"/>
        <v>9.0739999999999998</v>
      </c>
      <c r="K52" s="19">
        <f t="shared" si="5"/>
        <v>61.796999999999997</v>
      </c>
      <c r="L52" s="19">
        <f t="shared" si="5"/>
        <v>4.5775666666666668</v>
      </c>
      <c r="M52" s="19">
        <f t="shared" si="5"/>
        <v>169.53233333333333</v>
      </c>
      <c r="N52" s="19">
        <f t="shared" si="5"/>
        <v>340.33699999999999</v>
      </c>
      <c r="O52" s="19">
        <f t="shared" si="5"/>
        <v>89.199999999999989</v>
      </c>
      <c r="P52" s="19">
        <f t="shared" si="5"/>
        <v>2.8739999999999997</v>
      </c>
    </row>
    <row r="53" spans="1:16" s="3" customFormat="1" x14ac:dyDescent="0.2">
      <c r="A53" s="191" t="s">
        <v>62</v>
      </c>
      <c r="B53" s="191"/>
      <c r="C53" s="191"/>
      <c r="D53" s="191"/>
      <c r="E53" s="191"/>
      <c r="F53" s="191"/>
      <c r="G53" s="191"/>
      <c r="H53" s="191"/>
      <c r="I53" s="28"/>
      <c r="J53" s="28"/>
      <c r="K53" s="28"/>
      <c r="L53" s="28"/>
      <c r="M53" s="28"/>
      <c r="N53" s="28"/>
      <c r="O53" s="28"/>
      <c r="P53" s="28"/>
    </row>
    <row r="54" spans="1:16" s="3" customFormat="1" x14ac:dyDescent="0.2">
      <c r="A54" s="192" t="s">
        <v>19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6" s="3" customFormat="1" ht="22.5" x14ac:dyDescent="0.2">
      <c r="A55" s="115" t="s">
        <v>63</v>
      </c>
      <c r="B55" s="116" t="s">
        <v>64</v>
      </c>
      <c r="C55" s="117">
        <v>160</v>
      </c>
      <c r="D55" s="152">
        <v>53.8</v>
      </c>
      <c r="E55" s="14">
        <v>18.37</v>
      </c>
      <c r="F55" s="14">
        <v>19.091000000000001</v>
      </c>
      <c r="G55" s="14">
        <v>50.481999999999999</v>
      </c>
      <c r="H55" s="14">
        <v>450.97500000000002</v>
      </c>
      <c r="I55" s="14">
        <v>0.182</v>
      </c>
      <c r="J55" s="14">
        <v>1.9179999999999999</v>
      </c>
      <c r="K55" s="14">
        <v>72</v>
      </c>
      <c r="L55" s="14">
        <v>3.9409999999999998</v>
      </c>
      <c r="M55" s="14">
        <v>158.61500000000001</v>
      </c>
      <c r="N55" s="14">
        <v>232.38200000000001</v>
      </c>
      <c r="O55" s="14">
        <v>37.44</v>
      </c>
      <c r="P55" s="14">
        <v>1.091</v>
      </c>
    </row>
    <row r="56" spans="1:16" s="3" customFormat="1" hidden="1" x14ac:dyDescent="0.2">
      <c r="A56" s="115"/>
      <c r="B56" s="116"/>
      <c r="C56" s="117"/>
      <c r="D56" s="15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6" customFormat="1" hidden="1" x14ac:dyDescent="0.2">
      <c r="A57" s="118"/>
      <c r="B57" s="119"/>
      <c r="C57" s="120"/>
      <c r="D57" s="152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  <row r="58" spans="1:16" s="3" customFormat="1" x14ac:dyDescent="0.2">
      <c r="A58" s="92">
        <v>377</v>
      </c>
      <c r="B58" s="16" t="s">
        <v>40</v>
      </c>
      <c r="C58" s="15">
        <v>207</v>
      </c>
      <c r="D58" s="152">
        <v>4.38</v>
      </c>
      <c r="E58" s="17">
        <v>6.3E-2</v>
      </c>
      <c r="F58" s="17">
        <v>7.0000000000000001E-3</v>
      </c>
      <c r="G58" s="17">
        <v>15.183</v>
      </c>
      <c r="H58" s="17">
        <v>62.241999999999997</v>
      </c>
      <c r="I58" s="17">
        <v>4.0000000000000001E-3</v>
      </c>
      <c r="J58" s="17">
        <v>2.9</v>
      </c>
      <c r="K58" s="20"/>
      <c r="L58" s="17">
        <v>1.4E-2</v>
      </c>
      <c r="M58" s="17">
        <v>7.75</v>
      </c>
      <c r="N58" s="17">
        <v>9.7799999999999994</v>
      </c>
      <c r="O58" s="17">
        <v>5.24</v>
      </c>
      <c r="P58" s="17">
        <v>0.90700000000000003</v>
      </c>
    </row>
    <row r="59" spans="1:16" s="5" customFormat="1" x14ac:dyDescent="0.2">
      <c r="A59" s="122"/>
      <c r="B59" s="16" t="s">
        <v>28</v>
      </c>
      <c r="C59" s="13">
        <v>20</v>
      </c>
      <c r="D59" s="152">
        <v>1.6</v>
      </c>
      <c r="E59" s="14">
        <v>3.04</v>
      </c>
      <c r="F59" s="14">
        <v>1.1200000000000001</v>
      </c>
      <c r="G59" s="14">
        <v>20.56</v>
      </c>
      <c r="H59" s="14">
        <v>104.48</v>
      </c>
      <c r="I59" s="14">
        <v>6.2000000000000006E-2</v>
      </c>
      <c r="J59" s="14">
        <v>0.8</v>
      </c>
      <c r="K59" s="14">
        <v>0</v>
      </c>
      <c r="L59" s="14">
        <v>0.62222222222222223</v>
      </c>
      <c r="M59" s="14">
        <v>18.044444444444444</v>
      </c>
      <c r="N59" s="14">
        <v>26</v>
      </c>
      <c r="O59" s="14">
        <v>4.7999999999999989</v>
      </c>
      <c r="P59" s="14">
        <v>0.48</v>
      </c>
    </row>
    <row r="60" spans="1:16" s="3" customFormat="1" x14ac:dyDescent="0.2">
      <c r="B60" s="24" t="s">
        <v>24</v>
      </c>
      <c r="C60" s="25">
        <f>SUM(C55:C59)</f>
        <v>387</v>
      </c>
      <c r="D60" s="152">
        <f>D55+D58+D59</f>
        <v>59.78</v>
      </c>
      <c r="E60" s="19">
        <f t="shared" ref="E60:P60" si="6">SUM(E55:E59)</f>
        <v>21.472999999999999</v>
      </c>
      <c r="F60" s="19">
        <f t="shared" si="6"/>
        <v>20.218000000000004</v>
      </c>
      <c r="G60" s="19">
        <f t="shared" si="6"/>
        <v>86.224999999999994</v>
      </c>
      <c r="H60" s="19">
        <f t="shared" si="6"/>
        <v>617.697</v>
      </c>
      <c r="I60" s="19">
        <f t="shared" si="6"/>
        <v>0.248</v>
      </c>
      <c r="J60" s="19">
        <f t="shared" si="6"/>
        <v>5.6179999999999994</v>
      </c>
      <c r="K60" s="19">
        <f t="shared" si="6"/>
        <v>72</v>
      </c>
      <c r="L60" s="19">
        <f t="shared" si="6"/>
        <v>4.5772222222222219</v>
      </c>
      <c r="M60" s="19">
        <f t="shared" si="6"/>
        <v>184.40944444444446</v>
      </c>
      <c r="N60" s="19">
        <f t="shared" si="6"/>
        <v>268.16200000000003</v>
      </c>
      <c r="O60" s="19">
        <f t="shared" si="6"/>
        <v>47.48</v>
      </c>
      <c r="P60" s="19">
        <f t="shared" si="6"/>
        <v>2.4779999999999998</v>
      </c>
    </row>
    <row r="61" spans="1:16" s="3" customFormat="1" x14ac:dyDescent="0.2">
      <c r="A61" s="191" t="s">
        <v>67</v>
      </c>
      <c r="B61" s="191"/>
      <c r="C61" s="191"/>
      <c r="D61" s="191"/>
      <c r="E61" s="191"/>
      <c r="F61" s="191"/>
      <c r="G61" s="191"/>
      <c r="H61" s="191"/>
      <c r="I61" s="28"/>
      <c r="J61" s="28"/>
      <c r="K61" s="28"/>
      <c r="L61" s="28"/>
      <c r="M61" s="28"/>
      <c r="N61" s="28"/>
      <c r="O61" s="28"/>
      <c r="P61" s="28"/>
    </row>
    <row r="62" spans="1:16" s="3" customFormat="1" x14ac:dyDescent="0.2">
      <c r="A62" s="192" t="s">
        <v>19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6" s="3" customFormat="1" ht="21" customHeight="1" x14ac:dyDescent="0.2">
      <c r="A63" s="92">
        <v>75</v>
      </c>
      <c r="B63" s="16" t="s">
        <v>65</v>
      </c>
      <c r="C63" s="15">
        <v>30</v>
      </c>
      <c r="D63" s="147">
        <v>5.4</v>
      </c>
      <c r="E63" s="17">
        <v>0.66</v>
      </c>
      <c r="F63" s="17">
        <v>0.12</v>
      </c>
      <c r="G63" s="17">
        <v>2.2799999999999998</v>
      </c>
      <c r="H63" s="17">
        <v>14.4</v>
      </c>
      <c r="I63" s="17">
        <v>3.5999999999999997E-2</v>
      </c>
      <c r="J63" s="17">
        <v>15</v>
      </c>
      <c r="K63" s="20"/>
      <c r="L63" s="17">
        <v>0.42</v>
      </c>
      <c r="M63" s="17">
        <v>8.4</v>
      </c>
      <c r="N63" s="17">
        <v>15.6</v>
      </c>
      <c r="O63" s="17">
        <v>12</v>
      </c>
      <c r="P63" s="17">
        <v>0.54</v>
      </c>
    </row>
    <row r="64" spans="1:16" s="3" customFormat="1" ht="18.75" customHeight="1" x14ac:dyDescent="0.2">
      <c r="A64" s="105">
        <v>376</v>
      </c>
      <c r="B64" s="12" t="s">
        <v>34</v>
      </c>
      <c r="C64" s="13">
        <v>200</v>
      </c>
      <c r="D64" s="147">
        <v>2.2999999999999998</v>
      </c>
      <c r="E64" s="106"/>
      <c r="F64" s="106"/>
      <c r="G64" s="107">
        <v>10.981</v>
      </c>
      <c r="H64" s="107">
        <v>43.902000000000001</v>
      </c>
      <c r="I64" s="107">
        <v>1E-3</v>
      </c>
      <c r="J64" s="107">
        <v>0.1</v>
      </c>
      <c r="K64" s="106"/>
      <c r="L64" s="106"/>
      <c r="M64" s="107">
        <v>4.95</v>
      </c>
      <c r="N64" s="107">
        <v>8.24</v>
      </c>
      <c r="O64" s="107">
        <v>4.4000000000000004</v>
      </c>
      <c r="P64" s="107">
        <v>0.85299999999999998</v>
      </c>
    </row>
    <row r="65" spans="1:17" s="3" customFormat="1" ht="21.75" customHeight="1" x14ac:dyDescent="0.2">
      <c r="A65" s="92">
        <v>309</v>
      </c>
      <c r="B65" s="16" t="s">
        <v>27</v>
      </c>
      <c r="C65" s="15">
        <v>150</v>
      </c>
      <c r="D65" s="147">
        <v>7.99</v>
      </c>
      <c r="E65" s="17">
        <v>6.0380000000000003</v>
      </c>
      <c r="F65" s="17">
        <v>4.5750000000000002</v>
      </c>
      <c r="G65" s="17">
        <v>38.497</v>
      </c>
      <c r="H65" s="17">
        <v>219.48099999999999</v>
      </c>
      <c r="I65" s="17">
        <v>9.2999999999999999E-2</v>
      </c>
      <c r="J65" s="17">
        <v>0</v>
      </c>
      <c r="K65" s="17">
        <v>21.332999999999998</v>
      </c>
      <c r="L65" s="17">
        <v>0.871</v>
      </c>
      <c r="M65" s="17">
        <v>13.929</v>
      </c>
      <c r="N65" s="17">
        <v>49.488</v>
      </c>
      <c r="O65" s="17">
        <v>8.8580000000000005</v>
      </c>
      <c r="P65" s="17">
        <v>0.90100000000000002</v>
      </c>
    </row>
    <row r="66" spans="1:17" s="3" customFormat="1" ht="21.75" customHeight="1" x14ac:dyDescent="0.2">
      <c r="A66" s="92" t="s">
        <v>101</v>
      </c>
      <c r="B66" s="16" t="s">
        <v>102</v>
      </c>
      <c r="C66" s="15">
        <v>80</v>
      </c>
      <c r="D66" s="147">
        <v>31.52</v>
      </c>
      <c r="E66" s="39">
        <v>17.267199999999999</v>
      </c>
      <c r="F66" s="39">
        <v>6.9648000000000003</v>
      </c>
      <c r="G66" s="39">
        <v>30.852800000000002</v>
      </c>
      <c r="H66" s="39">
        <v>256.37919999999997</v>
      </c>
      <c r="I66" s="39">
        <v>0.41280000000000006</v>
      </c>
      <c r="J66" s="39">
        <v>54.144000000000005</v>
      </c>
      <c r="K66" s="39">
        <v>6316.7999999999993</v>
      </c>
      <c r="L66" s="39">
        <v>0.99839999999999995</v>
      </c>
      <c r="M66" s="39">
        <v>34</v>
      </c>
      <c r="N66" s="39">
        <v>337.904</v>
      </c>
      <c r="O66" s="39">
        <v>49.951999999999998</v>
      </c>
      <c r="P66" s="39">
        <v>6.8656000000000006</v>
      </c>
    </row>
    <row r="67" spans="1:17" s="3" customFormat="1" ht="33.75" x14ac:dyDescent="0.2">
      <c r="A67" s="20"/>
      <c r="B67" s="16" t="s">
        <v>129</v>
      </c>
      <c r="C67" s="15" t="s">
        <v>68</v>
      </c>
      <c r="D67" s="147">
        <v>7.15</v>
      </c>
      <c r="E67" s="17">
        <v>7.4999999999999997E-2</v>
      </c>
      <c r="F67" s="20"/>
      <c r="G67" s="17">
        <v>12</v>
      </c>
      <c r="H67" s="17">
        <v>48.6</v>
      </c>
      <c r="I67" s="20"/>
      <c r="J67" s="20"/>
      <c r="K67" s="20"/>
      <c r="L67" s="20"/>
      <c r="M67" s="17">
        <v>3.15</v>
      </c>
      <c r="N67" s="17">
        <v>1.65</v>
      </c>
      <c r="O67" s="17">
        <v>1.05</v>
      </c>
      <c r="P67" s="17">
        <v>0.24</v>
      </c>
    </row>
    <row r="68" spans="1:17" s="5" customFormat="1" ht="15.75" customHeight="1" x14ac:dyDescent="0.2">
      <c r="A68" s="32"/>
      <c r="B68" s="12" t="s">
        <v>28</v>
      </c>
      <c r="C68" s="13">
        <v>40</v>
      </c>
      <c r="D68" s="147">
        <v>2.8</v>
      </c>
      <c r="E68" s="14">
        <v>3.04</v>
      </c>
      <c r="F68" s="14">
        <v>1.1200000000000001</v>
      </c>
      <c r="G68" s="14">
        <v>20.56</v>
      </c>
      <c r="H68" s="14">
        <v>104.48</v>
      </c>
      <c r="I68" s="14">
        <v>6.2000000000000006E-2</v>
      </c>
      <c r="J68" s="14">
        <v>0.8</v>
      </c>
      <c r="K68" s="14">
        <v>0</v>
      </c>
      <c r="L68" s="14">
        <v>0.62222222222222223</v>
      </c>
      <c r="M68" s="14">
        <v>18.044444444444444</v>
      </c>
      <c r="N68" s="14">
        <v>26</v>
      </c>
      <c r="O68" s="14">
        <v>4.7999999999999989</v>
      </c>
      <c r="P68" s="14">
        <v>0.48</v>
      </c>
    </row>
    <row r="69" spans="1:17" s="5" customFormat="1" x14ac:dyDescent="0.2">
      <c r="B69" s="34" t="s">
        <v>24</v>
      </c>
      <c r="C69" s="35">
        <f>SUM(C63:C68)</f>
        <v>500</v>
      </c>
      <c r="D69" s="147">
        <f>D63+D64+D65+D66+D67+D68</f>
        <v>57.16</v>
      </c>
      <c r="E69" s="36">
        <f t="shared" ref="E69:P69" si="7">SUM(E63:E68)</f>
        <v>27.080199999999998</v>
      </c>
      <c r="F69" s="36">
        <f t="shared" si="7"/>
        <v>12.779800000000002</v>
      </c>
      <c r="G69" s="36">
        <f t="shared" si="7"/>
        <v>115.1708</v>
      </c>
      <c r="H69" s="36">
        <f t="shared" si="7"/>
        <v>687.24220000000003</v>
      </c>
      <c r="I69" s="36">
        <f t="shared" si="7"/>
        <v>0.60480000000000012</v>
      </c>
      <c r="J69" s="36">
        <f t="shared" si="7"/>
        <v>70.043999999999997</v>
      </c>
      <c r="K69" s="36">
        <f t="shared" si="7"/>
        <v>6338.1329999999989</v>
      </c>
      <c r="L69" s="36">
        <f t="shared" si="7"/>
        <v>2.9116222222222219</v>
      </c>
      <c r="M69" s="36">
        <f t="shared" si="7"/>
        <v>82.473444444444453</v>
      </c>
      <c r="N69" s="36">
        <f t="shared" si="7"/>
        <v>438.88199999999995</v>
      </c>
      <c r="O69" s="36">
        <f t="shared" si="7"/>
        <v>81.059999999999988</v>
      </c>
      <c r="P69" s="36">
        <f t="shared" si="7"/>
        <v>9.8796000000000017</v>
      </c>
    </row>
    <row r="70" spans="1:17" s="3" customFormat="1" x14ac:dyDescent="0.2">
      <c r="A70" s="191" t="s">
        <v>70</v>
      </c>
      <c r="B70" s="191"/>
      <c r="C70" s="191"/>
      <c r="D70" s="191"/>
      <c r="E70" s="191"/>
      <c r="F70" s="191"/>
      <c r="G70" s="191"/>
      <c r="H70" s="191"/>
      <c r="I70" s="28"/>
      <c r="J70" s="28"/>
      <c r="K70" s="28"/>
      <c r="L70" s="28"/>
      <c r="M70" s="28"/>
      <c r="N70" s="28"/>
      <c r="O70" s="28"/>
      <c r="P70" s="28"/>
    </row>
    <row r="71" spans="1:17" s="3" customFormat="1" x14ac:dyDescent="0.2">
      <c r="A71" s="192" t="s">
        <v>19</v>
      </c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</row>
    <row r="72" spans="1:17" s="3" customFormat="1" x14ac:dyDescent="0.2">
      <c r="A72" s="92">
        <v>45</v>
      </c>
      <c r="B72" s="16" t="s">
        <v>26</v>
      </c>
      <c r="C72" s="15">
        <v>30</v>
      </c>
      <c r="D72" s="147">
        <v>5.4</v>
      </c>
      <c r="E72" s="17">
        <v>0.92400000000000004</v>
      </c>
      <c r="F72" s="17">
        <v>3.05</v>
      </c>
      <c r="G72" s="17">
        <v>5.617</v>
      </c>
      <c r="H72" s="17">
        <v>54.203000000000003</v>
      </c>
      <c r="I72" s="17">
        <v>1.7999999999999999E-2</v>
      </c>
      <c r="J72" s="17">
        <v>21.45</v>
      </c>
      <c r="K72" s="20">
        <v>1.391</v>
      </c>
      <c r="L72" s="17">
        <v>24.18</v>
      </c>
      <c r="M72" s="17">
        <v>17.93</v>
      </c>
      <c r="N72" s="17">
        <v>9.8000000000000007</v>
      </c>
      <c r="O72" s="17">
        <v>0.33300000000000002</v>
      </c>
      <c r="P72" s="17">
        <v>121.41</v>
      </c>
    </row>
    <row r="73" spans="1:17" s="3" customFormat="1" ht="22.5" x14ac:dyDescent="0.2">
      <c r="A73" s="123" t="s">
        <v>71</v>
      </c>
      <c r="B73" s="16" t="s">
        <v>72</v>
      </c>
      <c r="C73" s="39">
        <v>80</v>
      </c>
      <c r="D73" s="147">
        <v>25.8</v>
      </c>
      <c r="E73" s="17">
        <v>8.6010000000000009</v>
      </c>
      <c r="F73" s="17">
        <v>9.7690000000000001</v>
      </c>
      <c r="G73" s="17">
        <v>9.6679999999999993</v>
      </c>
      <c r="H73" s="17">
        <v>161.40700000000001</v>
      </c>
      <c r="I73" s="17">
        <v>9.6000000000000002E-2</v>
      </c>
      <c r="J73" s="17">
        <v>2.597</v>
      </c>
      <c r="K73" s="17">
        <v>34.774999999999999</v>
      </c>
      <c r="L73" s="17">
        <v>1.272</v>
      </c>
      <c r="M73" s="17">
        <v>22.19</v>
      </c>
      <c r="N73" s="17">
        <v>89.947999999999993</v>
      </c>
      <c r="O73" s="17">
        <v>14.218</v>
      </c>
      <c r="P73" s="17">
        <v>0.91500000000000004</v>
      </c>
    </row>
    <row r="74" spans="1:17" s="3" customFormat="1" hidden="1" x14ac:dyDescent="0.2">
      <c r="A74" s="92"/>
      <c r="B74" s="16"/>
      <c r="C74" s="15"/>
      <c r="D74" s="147"/>
      <c r="E74" s="17"/>
      <c r="F74" s="17"/>
      <c r="G74" s="17"/>
      <c r="H74" s="17"/>
      <c r="I74" s="17"/>
      <c r="J74" s="17"/>
      <c r="K74" s="20"/>
      <c r="L74" s="17"/>
      <c r="M74" s="17"/>
      <c r="N74" s="17"/>
      <c r="O74" s="17"/>
      <c r="P74" s="17"/>
      <c r="Q74" s="7"/>
    </row>
    <row r="75" spans="1:17" s="7" customFormat="1" hidden="1" x14ac:dyDescent="0.2">
      <c r="A75" s="124"/>
      <c r="B75" s="125"/>
      <c r="C75" s="126"/>
      <c r="D75" s="14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3"/>
    </row>
    <row r="76" spans="1:17" s="3" customFormat="1" x14ac:dyDescent="0.2">
      <c r="A76" s="92">
        <v>312</v>
      </c>
      <c r="B76" s="16" t="s">
        <v>56</v>
      </c>
      <c r="C76" s="15">
        <v>150</v>
      </c>
      <c r="D76" s="147">
        <v>9.75</v>
      </c>
      <c r="E76" s="17">
        <v>3.2949999999999999</v>
      </c>
      <c r="F76" s="17">
        <v>5.4409999999999998</v>
      </c>
      <c r="G76" s="17">
        <v>22.209</v>
      </c>
      <c r="H76" s="17">
        <v>151.404</v>
      </c>
      <c r="I76" s="17">
        <v>0.16</v>
      </c>
      <c r="J76" s="17">
        <v>25.937999999999999</v>
      </c>
      <c r="K76" s="17">
        <v>26.3</v>
      </c>
      <c r="L76" s="17">
        <v>0.189</v>
      </c>
      <c r="M76" s="17">
        <v>45.62</v>
      </c>
      <c r="N76" s="17">
        <v>98.07</v>
      </c>
      <c r="O76" s="17">
        <v>33.110000000000007</v>
      </c>
      <c r="P76" s="17">
        <v>1.2250000000000001</v>
      </c>
    </row>
    <row r="77" spans="1:17" s="3" customFormat="1" ht="15.95" customHeight="1" x14ac:dyDescent="0.2">
      <c r="A77" s="37" t="s">
        <v>39</v>
      </c>
      <c r="B77" s="12" t="s">
        <v>40</v>
      </c>
      <c r="C77" s="13">
        <v>207</v>
      </c>
      <c r="D77" s="147">
        <v>4.38</v>
      </c>
      <c r="E77" s="14">
        <v>5.3999999999999999E-2</v>
      </c>
      <c r="F77" s="14">
        <v>6.0000000000000001E-3</v>
      </c>
      <c r="G77" s="14">
        <v>9.1649999999999991</v>
      </c>
      <c r="H77" s="14">
        <v>37.962000000000003</v>
      </c>
      <c r="I77" s="14">
        <v>3.0000000000000001E-3</v>
      </c>
      <c r="J77" s="14">
        <v>2.5</v>
      </c>
      <c r="K77" s="44"/>
      <c r="L77" s="14">
        <v>1.2E-2</v>
      </c>
      <c r="M77" s="14">
        <v>7.35</v>
      </c>
      <c r="N77" s="14">
        <v>9.56</v>
      </c>
      <c r="O77" s="14">
        <v>5.12</v>
      </c>
      <c r="P77" s="14">
        <v>0.88300000000000001</v>
      </c>
    </row>
    <row r="78" spans="1:17" s="3" customFormat="1" x14ac:dyDescent="0.2">
      <c r="A78" s="15"/>
      <c r="B78" s="16" t="s">
        <v>28</v>
      </c>
      <c r="C78" s="13">
        <v>40</v>
      </c>
      <c r="D78" s="147">
        <v>3.2</v>
      </c>
      <c r="E78" s="14">
        <v>3.04</v>
      </c>
      <c r="F78" s="14">
        <v>1.1200000000000001</v>
      </c>
      <c r="G78" s="14">
        <v>20.56</v>
      </c>
      <c r="H78" s="14">
        <v>104.48</v>
      </c>
      <c r="I78" s="14">
        <v>6.2000000000000006E-2</v>
      </c>
      <c r="J78" s="14">
        <v>0.8</v>
      </c>
      <c r="K78" s="14">
        <v>0</v>
      </c>
      <c r="L78" s="14">
        <v>0.62222222222222223</v>
      </c>
      <c r="M78" s="14">
        <v>18.044444444444444</v>
      </c>
      <c r="N78" s="14">
        <v>26</v>
      </c>
      <c r="O78" s="14">
        <v>4.7999999999999989</v>
      </c>
      <c r="P78" s="14">
        <v>0.48</v>
      </c>
    </row>
    <row r="79" spans="1:17" s="3" customFormat="1" x14ac:dyDescent="0.2">
      <c r="B79" s="24" t="s">
        <v>24</v>
      </c>
      <c r="C79" s="25">
        <v>517</v>
      </c>
      <c r="D79" s="147">
        <f>D72+D73+D76+D77+D78</f>
        <v>48.530000000000008</v>
      </c>
      <c r="E79" s="19">
        <f t="shared" ref="E79:P79" si="8">SUM(E72:E78)</f>
        <v>15.914000000000001</v>
      </c>
      <c r="F79" s="19">
        <f t="shared" si="8"/>
        <v>19.385999999999999</v>
      </c>
      <c r="G79" s="19">
        <f t="shared" si="8"/>
        <v>67.218999999999994</v>
      </c>
      <c r="H79" s="19">
        <f t="shared" si="8"/>
        <v>509.45600000000002</v>
      </c>
      <c r="I79" s="19">
        <f t="shared" si="8"/>
        <v>0.33900000000000002</v>
      </c>
      <c r="J79" s="19">
        <f t="shared" si="8"/>
        <v>53.284999999999997</v>
      </c>
      <c r="K79" s="19">
        <f t="shared" si="8"/>
        <v>62.465999999999994</v>
      </c>
      <c r="L79" s="19">
        <f t="shared" si="8"/>
        <v>26.275222222222222</v>
      </c>
      <c r="M79" s="19">
        <f t="shared" si="8"/>
        <v>111.13444444444445</v>
      </c>
      <c r="N79" s="19">
        <f t="shared" si="8"/>
        <v>233.37799999999999</v>
      </c>
      <c r="O79" s="19">
        <f t="shared" si="8"/>
        <v>57.581000000000003</v>
      </c>
      <c r="P79" s="19">
        <f t="shared" si="8"/>
        <v>124.913</v>
      </c>
    </row>
    <row r="80" spans="1:17" s="3" customFormat="1" x14ac:dyDescent="0.2">
      <c r="A80" s="191" t="s">
        <v>76</v>
      </c>
      <c r="B80" s="191"/>
      <c r="C80" s="191"/>
      <c r="D80" s="191"/>
      <c r="E80" s="191"/>
      <c r="F80" s="191"/>
      <c r="G80" s="191"/>
      <c r="H80" s="191"/>
      <c r="I80" s="28"/>
      <c r="J80" s="28"/>
      <c r="K80" s="28"/>
      <c r="L80" s="28"/>
      <c r="M80" s="28"/>
      <c r="N80" s="28"/>
      <c r="O80" s="28"/>
      <c r="P80" s="28"/>
    </row>
    <row r="81" spans="1:17" s="3" customFormat="1" x14ac:dyDescent="0.2">
      <c r="A81" s="192" t="s">
        <v>19</v>
      </c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</row>
    <row r="82" spans="1:17" s="3" customFormat="1" ht="22.5" x14ac:dyDescent="0.2">
      <c r="A82" s="92">
        <v>175</v>
      </c>
      <c r="B82" s="16" t="s">
        <v>77</v>
      </c>
      <c r="C82" s="15">
        <v>200</v>
      </c>
      <c r="D82" s="147">
        <v>19.34</v>
      </c>
      <c r="E82" s="17">
        <v>5.0183999999999989</v>
      </c>
      <c r="F82" s="17">
        <v>8.5419</v>
      </c>
      <c r="G82" s="17">
        <v>35.443800000000003</v>
      </c>
      <c r="H82" s="17">
        <v>239.31990000000002</v>
      </c>
      <c r="I82" s="17">
        <v>9.0900000000000009E-2</v>
      </c>
      <c r="J82" s="17">
        <v>0.49140000000000006</v>
      </c>
      <c r="K82" s="17">
        <v>40.590000000000003</v>
      </c>
      <c r="L82" s="17">
        <v>0.17370000000000002</v>
      </c>
      <c r="M82" s="17">
        <v>105.291</v>
      </c>
      <c r="N82" s="17">
        <v>129.339</v>
      </c>
      <c r="O82" s="17">
        <v>30.015000000000001</v>
      </c>
      <c r="P82" s="17">
        <v>0.66600000000000004</v>
      </c>
    </row>
    <row r="83" spans="1:17" s="3" customFormat="1" x14ac:dyDescent="0.2">
      <c r="A83" s="92">
        <v>382</v>
      </c>
      <c r="B83" s="16" t="s">
        <v>21</v>
      </c>
      <c r="C83" s="15">
        <v>200</v>
      </c>
      <c r="D83" s="147">
        <v>17.8</v>
      </c>
      <c r="E83" s="17">
        <v>3.1419999999999999</v>
      </c>
      <c r="F83" s="17">
        <v>2.5110000000000001</v>
      </c>
      <c r="G83" s="17">
        <v>16.344000000000001</v>
      </c>
      <c r="H83" s="17">
        <v>101.58199999999999</v>
      </c>
      <c r="I83" s="17">
        <v>1.9800000000000002E-2</v>
      </c>
      <c r="J83" s="17">
        <v>0.48599999999999999</v>
      </c>
      <c r="K83" s="17">
        <v>8.1969999999999992</v>
      </c>
      <c r="L83" s="17">
        <v>9.9000000000000008E-3</v>
      </c>
      <c r="M83" s="17">
        <v>101.34699999999999</v>
      </c>
      <c r="N83" s="17">
        <v>94.122</v>
      </c>
      <c r="O83" s="17">
        <v>25.11</v>
      </c>
      <c r="P83" s="17">
        <v>0.83</v>
      </c>
    </row>
    <row r="84" spans="1:17" s="3" customFormat="1" ht="56.25" x14ac:dyDescent="0.2">
      <c r="A84" s="20"/>
      <c r="B84" s="16" t="s">
        <v>130</v>
      </c>
      <c r="C84" s="15">
        <v>40</v>
      </c>
      <c r="D84" s="147">
        <v>11.83</v>
      </c>
      <c r="E84" s="17">
        <v>5.4489999999999998</v>
      </c>
      <c r="F84" s="17">
        <v>5.73</v>
      </c>
      <c r="G84" s="17">
        <v>32.281999999999996</v>
      </c>
      <c r="H84" s="17">
        <v>202.738</v>
      </c>
      <c r="I84" s="17">
        <v>0.30499999999999999</v>
      </c>
      <c r="J84" s="17">
        <v>0.56000000000000005</v>
      </c>
      <c r="K84" s="17">
        <v>1.6</v>
      </c>
      <c r="L84" s="17">
        <v>2.363</v>
      </c>
      <c r="M84" s="17">
        <v>42.796999999999997</v>
      </c>
      <c r="N84" s="17">
        <v>83.183999999999997</v>
      </c>
      <c r="O84" s="17">
        <v>26.84</v>
      </c>
      <c r="P84" s="17">
        <v>0.85599999999999998</v>
      </c>
      <c r="Q84" s="5"/>
    </row>
    <row r="85" spans="1:17" s="5" customFormat="1" x14ac:dyDescent="0.2">
      <c r="A85" s="122"/>
      <c r="B85" s="12" t="s">
        <v>28</v>
      </c>
      <c r="C85" s="13">
        <v>40</v>
      </c>
      <c r="D85" s="147">
        <v>3.2</v>
      </c>
      <c r="E85" s="14">
        <v>3.04</v>
      </c>
      <c r="F85" s="14">
        <v>1.1200000000000001</v>
      </c>
      <c r="G85" s="14">
        <v>20.56</v>
      </c>
      <c r="H85" s="14">
        <v>104.48</v>
      </c>
      <c r="I85" s="14">
        <v>6.2000000000000006E-2</v>
      </c>
      <c r="J85" s="14">
        <v>0.8</v>
      </c>
      <c r="K85" s="14">
        <v>0</v>
      </c>
      <c r="L85" s="14">
        <v>0.62222222222222223</v>
      </c>
      <c r="M85" s="14">
        <v>18.044444444444444</v>
      </c>
      <c r="N85" s="14">
        <v>26</v>
      </c>
      <c r="O85" s="14">
        <v>4.7999999999999989</v>
      </c>
      <c r="P85" s="14">
        <v>0.48</v>
      </c>
      <c r="Q85" s="3"/>
    </row>
    <row r="86" spans="1:17" s="3" customFormat="1" x14ac:dyDescent="0.2">
      <c r="B86" s="24" t="s">
        <v>24</v>
      </c>
      <c r="C86" s="25">
        <f>SUM(C82:C85)</f>
        <v>480</v>
      </c>
      <c r="D86" s="147">
        <f>D82+D83+D84+D85</f>
        <v>52.17</v>
      </c>
      <c r="E86" s="19">
        <f t="shared" ref="E86:P86" si="9">SUM(E82:E85)</f>
        <v>16.6494</v>
      </c>
      <c r="F86" s="19">
        <f t="shared" si="9"/>
        <v>17.902900000000002</v>
      </c>
      <c r="G86" s="19">
        <f t="shared" si="9"/>
        <v>104.6298</v>
      </c>
      <c r="H86" s="19">
        <f t="shared" si="9"/>
        <v>648.11990000000003</v>
      </c>
      <c r="I86" s="19">
        <f t="shared" si="9"/>
        <v>0.47770000000000001</v>
      </c>
      <c r="J86" s="19">
        <f t="shared" si="9"/>
        <v>2.3374000000000001</v>
      </c>
      <c r="K86" s="19">
        <f t="shared" si="9"/>
        <v>50.387000000000008</v>
      </c>
      <c r="L86" s="19">
        <f t="shared" si="9"/>
        <v>3.1688222222222224</v>
      </c>
      <c r="M86" s="19">
        <f t="shared" si="9"/>
        <v>267.47944444444443</v>
      </c>
      <c r="N86" s="19">
        <f t="shared" si="9"/>
        <v>332.64499999999998</v>
      </c>
      <c r="O86" s="19">
        <f t="shared" si="9"/>
        <v>86.765000000000001</v>
      </c>
      <c r="P86" s="19">
        <f t="shared" si="9"/>
        <v>2.8319999999999999</v>
      </c>
    </row>
    <row r="87" spans="1:17" s="3" customFormat="1" x14ac:dyDescent="0.2">
      <c r="B87" s="162"/>
      <c r="C87" s="163"/>
      <c r="D87" s="164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</row>
    <row r="88" spans="1:17" s="3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</row>
    <row r="89" spans="1:17" s="3" customFormat="1" x14ac:dyDescent="0.2">
      <c r="A89" s="167"/>
      <c r="B89" s="167" t="s">
        <v>128</v>
      </c>
      <c r="C89" s="167"/>
      <c r="D89" s="168">
        <f t="shared" ref="D89:P89" si="10">D12+D19+D28+D36+D44+D52+D60+D69+D79+D86</f>
        <v>610.09999999999991</v>
      </c>
      <c r="E89" s="168">
        <f t="shared" si="10"/>
        <v>191.3356</v>
      </c>
      <c r="F89" s="168">
        <f t="shared" si="10"/>
        <v>177.36236666666667</v>
      </c>
      <c r="G89" s="168">
        <f t="shared" si="10"/>
        <v>790.14426666666679</v>
      </c>
      <c r="H89" s="168">
        <f t="shared" si="10"/>
        <v>5629.5531000000001</v>
      </c>
      <c r="I89" s="168">
        <f t="shared" si="10"/>
        <v>3.1002666666666667</v>
      </c>
      <c r="J89" s="168">
        <f t="shared" si="10"/>
        <v>305.5397333333334</v>
      </c>
      <c r="K89" s="168">
        <f t="shared" si="10"/>
        <v>6962.9806666666655</v>
      </c>
      <c r="L89" s="168">
        <f t="shared" si="10"/>
        <v>54.898133333333334</v>
      </c>
      <c r="M89" s="168">
        <f t="shared" si="10"/>
        <v>1685.8536666666666</v>
      </c>
      <c r="N89" s="168">
        <f t="shared" si="10"/>
        <v>2920.1363333333334</v>
      </c>
      <c r="O89" s="168">
        <f t="shared" si="10"/>
        <v>634.06566666666663</v>
      </c>
      <c r="P89" s="168">
        <f t="shared" si="10"/>
        <v>164.50776666666667</v>
      </c>
    </row>
    <row r="90" spans="1:17" ht="22.5" customHeight="1" x14ac:dyDescent="0.2">
      <c r="A90" s="53"/>
      <c r="B90" s="180" t="s">
        <v>81</v>
      </c>
      <c r="C90" s="180"/>
      <c r="D90" s="166">
        <f>D89/10</f>
        <v>61.009999999999991</v>
      </c>
      <c r="E90" s="166">
        <f t="shared" ref="E90:P90" si="11">E89/10</f>
        <v>19.133559999999999</v>
      </c>
      <c r="F90" s="166">
        <f t="shared" si="11"/>
        <v>17.736236666666667</v>
      </c>
      <c r="G90" s="166">
        <f t="shared" si="11"/>
        <v>79.014426666666679</v>
      </c>
      <c r="H90" s="166">
        <f t="shared" si="11"/>
        <v>562.95531000000005</v>
      </c>
      <c r="I90" s="166">
        <f t="shared" si="11"/>
        <v>0.31002666666666667</v>
      </c>
      <c r="J90" s="166">
        <f t="shared" si="11"/>
        <v>30.553973333333339</v>
      </c>
      <c r="K90" s="166">
        <f t="shared" si="11"/>
        <v>696.2980666666665</v>
      </c>
      <c r="L90" s="166">
        <f t="shared" si="11"/>
        <v>5.4898133333333332</v>
      </c>
      <c r="M90" s="166">
        <f t="shared" si="11"/>
        <v>168.58536666666666</v>
      </c>
      <c r="N90" s="166">
        <f t="shared" si="11"/>
        <v>292.01363333333336</v>
      </c>
      <c r="O90" s="166">
        <f t="shared" si="11"/>
        <v>63.406566666666663</v>
      </c>
      <c r="P90" s="166">
        <f t="shared" si="11"/>
        <v>16.450776666666666</v>
      </c>
    </row>
    <row r="91" spans="1:17" x14ac:dyDescent="0.2">
      <c r="A91" s="196" t="s">
        <v>82</v>
      </c>
      <c r="B91" s="196"/>
      <c r="C91" s="197"/>
      <c r="D91" s="169"/>
      <c r="E91" s="171">
        <v>0.14000000000000001</v>
      </c>
      <c r="F91" s="171">
        <v>0.28999999999999998</v>
      </c>
      <c r="G91" s="171">
        <v>0.56999999999999995</v>
      </c>
      <c r="H91" s="170"/>
      <c r="I91" s="170"/>
      <c r="J91" s="170"/>
      <c r="K91" s="170"/>
      <c r="L91" s="170"/>
      <c r="M91" s="170"/>
      <c r="N91" s="170"/>
      <c r="O91" s="170"/>
      <c r="P91" s="170"/>
    </row>
    <row r="92" spans="1:17" x14ac:dyDescent="0.2">
      <c r="A92" s="181" t="s">
        <v>83</v>
      </c>
      <c r="B92" s="182"/>
      <c r="C92" s="183"/>
      <c r="D92" s="140"/>
      <c r="E92" s="61">
        <v>0.25</v>
      </c>
      <c r="F92" s="61">
        <v>0.22</v>
      </c>
      <c r="G92" s="61">
        <v>0.24</v>
      </c>
      <c r="H92" s="62">
        <v>0.23769999999999999</v>
      </c>
      <c r="I92" s="62">
        <v>0.28170000000000001</v>
      </c>
      <c r="J92" s="62">
        <v>0.50519999999999998</v>
      </c>
      <c r="K92" s="62">
        <v>0.99470000000000003</v>
      </c>
      <c r="L92" s="62">
        <v>0.54890000000000005</v>
      </c>
      <c r="M92" s="62">
        <v>0.153</v>
      </c>
      <c r="N92" s="62">
        <v>0.26529999999999998</v>
      </c>
      <c r="O92" s="62">
        <v>0.25330000000000003</v>
      </c>
      <c r="P92" s="62">
        <v>1.3706</v>
      </c>
    </row>
    <row r="93" spans="1:17" ht="24" customHeight="1" x14ac:dyDescent="0.2">
      <c r="A93" s="184" t="s">
        <v>84</v>
      </c>
      <c r="B93" s="185"/>
      <c r="C93" s="186"/>
      <c r="D93" s="143"/>
      <c r="E93" s="70">
        <v>0.24</v>
      </c>
      <c r="F93" s="70">
        <v>0.22800000000000001</v>
      </c>
      <c r="G93" s="70">
        <v>0.25</v>
      </c>
      <c r="H93" s="63">
        <v>0.25</v>
      </c>
      <c r="I93" s="63">
        <v>0.22</v>
      </c>
      <c r="J93" s="63">
        <v>0.35</v>
      </c>
      <c r="K93" s="63">
        <v>0.9</v>
      </c>
      <c r="L93" s="63">
        <v>0.49</v>
      </c>
      <c r="M93" s="63">
        <v>0.15</v>
      </c>
      <c r="N93" s="63">
        <v>0.21</v>
      </c>
      <c r="O93" s="63">
        <v>0.23</v>
      </c>
      <c r="P93" s="63">
        <v>1.24</v>
      </c>
      <c r="Q93" s="1"/>
    </row>
    <row r="94" spans="1:17" x14ac:dyDescent="0.2">
      <c r="A94" s="77"/>
      <c r="B94" s="78" t="s">
        <v>91</v>
      </c>
      <c r="C94" s="79"/>
      <c r="D94" s="79"/>
      <c r="E94" s="80">
        <v>0.8</v>
      </c>
      <c r="F94" s="81">
        <v>0.9</v>
      </c>
      <c r="G94" s="81">
        <v>0.97</v>
      </c>
      <c r="H94" s="81"/>
      <c r="I94" s="81">
        <v>0.8</v>
      </c>
      <c r="J94" s="81">
        <v>0.7</v>
      </c>
      <c r="K94" s="81">
        <v>0.9</v>
      </c>
      <c r="L94" s="81">
        <v>0.9</v>
      </c>
      <c r="M94" s="81">
        <v>0.95</v>
      </c>
      <c r="N94" s="81">
        <v>0.8</v>
      </c>
      <c r="O94" s="81">
        <v>0.9</v>
      </c>
      <c r="P94" s="81">
        <v>0.9</v>
      </c>
    </row>
    <row r="95" spans="1:17" x14ac:dyDescent="0.2">
      <c r="A95" s="82"/>
      <c r="B95" s="187" t="s">
        <v>93</v>
      </c>
      <c r="C95" s="188"/>
      <c r="D95" s="133"/>
      <c r="E95" s="85"/>
      <c r="F95" s="85"/>
      <c r="G95" s="85" t="s">
        <v>94</v>
      </c>
      <c r="H95" s="82"/>
      <c r="I95" s="82"/>
      <c r="J95" s="82"/>
      <c r="K95" s="82"/>
      <c r="L95" s="82"/>
      <c r="M95" s="82"/>
      <c r="N95" s="82"/>
      <c r="O95" s="82"/>
      <c r="P95" s="82"/>
    </row>
    <row r="96" spans="1:17" x14ac:dyDescent="0.2">
      <c r="A96" s="82"/>
      <c r="B96" s="189"/>
      <c r="C96" s="190"/>
      <c r="D96" s="134"/>
      <c r="E96" s="85" t="s">
        <v>95</v>
      </c>
      <c r="F96" s="85">
        <v>23.98</v>
      </c>
      <c r="G96" s="88" t="s">
        <v>96</v>
      </c>
      <c r="H96" s="82"/>
      <c r="I96" s="82"/>
      <c r="J96" s="82"/>
      <c r="K96" s="82"/>
      <c r="L96" s="82"/>
      <c r="M96" s="82"/>
      <c r="N96" s="82"/>
      <c r="O96" s="82"/>
      <c r="P96" s="82"/>
    </row>
  </sheetData>
  <mergeCells count="33">
    <mergeCell ref="A1:H1"/>
    <mergeCell ref="A2:A3"/>
    <mergeCell ref="B2:B3"/>
    <mergeCell ref="C2:C3"/>
    <mergeCell ref="E2:G2"/>
    <mergeCell ref="H2:H3"/>
    <mergeCell ref="I2:L2"/>
    <mergeCell ref="M2:P2"/>
    <mergeCell ref="A4:P4"/>
    <mergeCell ref="A13:H13"/>
    <mergeCell ref="A14:P14"/>
    <mergeCell ref="A91:C91"/>
    <mergeCell ref="A20:H20"/>
    <mergeCell ref="A21:P21"/>
    <mergeCell ref="A29:H29"/>
    <mergeCell ref="A30:P30"/>
    <mergeCell ref="A81:P81"/>
    <mergeCell ref="A37:H37"/>
    <mergeCell ref="A38:P38"/>
    <mergeCell ref="A45:H45"/>
    <mergeCell ref="A46:P46"/>
    <mergeCell ref="A53:H53"/>
    <mergeCell ref="A54:P54"/>
    <mergeCell ref="A88:P88"/>
    <mergeCell ref="B90:C90"/>
    <mergeCell ref="A92:C92"/>
    <mergeCell ref="A93:C93"/>
    <mergeCell ref="B95:C96"/>
    <mergeCell ref="A61:H61"/>
    <mergeCell ref="A62:P62"/>
    <mergeCell ref="A70:H70"/>
    <mergeCell ref="A71:P71"/>
    <mergeCell ref="A80:H8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zoomScaleNormal="100" workbookViewId="0">
      <pane xSplit="2" ySplit="4" topLeftCell="C118" activePane="bottomRight" state="frozen"/>
      <selection pane="topRight"/>
      <selection pane="bottomLeft"/>
      <selection pane="bottomRight" activeCell="M214" sqref="M214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53"/>
      <c r="E2" s="193" t="s">
        <v>4</v>
      </c>
      <c r="F2" s="193"/>
      <c r="G2" s="193"/>
      <c r="H2" s="202" t="s">
        <v>5</v>
      </c>
      <c r="I2" s="193" t="s">
        <v>6</v>
      </c>
      <c r="J2" s="193"/>
      <c r="K2" s="193"/>
      <c r="L2" s="193"/>
      <c r="M2" s="194" t="s">
        <v>7</v>
      </c>
      <c r="N2" s="194"/>
      <c r="O2" s="194"/>
      <c r="P2" s="194"/>
    </row>
    <row r="3" spans="1:16" ht="24" customHeight="1" x14ac:dyDescent="0.2">
      <c r="A3" s="203"/>
      <c r="B3" s="203"/>
      <c r="C3" s="203"/>
      <c r="D3" s="154" t="s">
        <v>126</v>
      </c>
      <c r="E3" s="155" t="s">
        <v>8</v>
      </c>
      <c r="F3" s="155" t="s">
        <v>9</v>
      </c>
      <c r="G3" s="155" t="s">
        <v>10</v>
      </c>
      <c r="H3" s="203"/>
      <c r="I3" s="155" t="s">
        <v>11</v>
      </c>
      <c r="J3" s="155" t="s">
        <v>12</v>
      </c>
      <c r="K3" s="155" t="s">
        <v>13</v>
      </c>
      <c r="L3" s="155" t="s">
        <v>14</v>
      </c>
      <c r="M3" s="155" t="s">
        <v>15</v>
      </c>
      <c r="N3" s="155" t="s">
        <v>16</v>
      </c>
      <c r="O3" s="155" t="s">
        <v>17</v>
      </c>
      <c r="P3" s="155" t="s">
        <v>18</v>
      </c>
    </row>
    <row r="4" spans="1:16" x14ac:dyDescent="0.2">
      <c r="A4" s="195" t="s">
        <v>19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5" customFormat="1" x14ac:dyDescent="0.2">
      <c r="A10" s="11"/>
      <c r="B10" s="12" t="s">
        <v>28</v>
      </c>
      <c r="C10" s="13">
        <v>40</v>
      </c>
      <c r="D10" s="147">
        <v>3.2</v>
      </c>
      <c r="E10" s="14">
        <v>3.04</v>
      </c>
      <c r="F10" s="14">
        <v>1.1200000000000001</v>
      </c>
      <c r="G10" s="14">
        <v>20.56</v>
      </c>
      <c r="H10" s="14">
        <v>104.48</v>
      </c>
      <c r="I10" s="14">
        <v>6.2000000000000006E-2</v>
      </c>
      <c r="J10" s="14">
        <v>0.8</v>
      </c>
      <c r="K10" s="14">
        <v>0</v>
      </c>
      <c r="L10" s="14">
        <v>0.62222222222222223</v>
      </c>
      <c r="M10" s="14">
        <v>18.044444444444444</v>
      </c>
      <c r="N10" s="14">
        <v>26</v>
      </c>
      <c r="O10" s="14">
        <v>4.7999999999999989</v>
      </c>
      <c r="P10" s="14">
        <v>0.48</v>
      </c>
    </row>
    <row r="11" spans="1:16" s="3" customFormat="1" x14ac:dyDescent="0.2">
      <c r="A11" s="15"/>
      <c r="B11" s="16" t="s">
        <v>23</v>
      </c>
      <c r="C11" s="15">
        <v>100</v>
      </c>
      <c r="D11" s="147">
        <v>12</v>
      </c>
      <c r="E11" s="17">
        <v>0.4</v>
      </c>
      <c r="F11" s="17">
        <v>0.4</v>
      </c>
      <c r="G11" s="17">
        <v>9.8000000000000007</v>
      </c>
      <c r="H11" s="17">
        <v>47</v>
      </c>
      <c r="I11" s="17">
        <v>0.03</v>
      </c>
      <c r="J11" s="17">
        <v>10</v>
      </c>
      <c r="K11" s="17">
        <v>0</v>
      </c>
      <c r="L11" s="17">
        <v>0.2</v>
      </c>
      <c r="M11" s="17">
        <v>16</v>
      </c>
      <c r="N11" s="17">
        <v>11</v>
      </c>
      <c r="O11" s="17">
        <v>9</v>
      </c>
      <c r="P11" s="17">
        <v>2.2000000000000002</v>
      </c>
    </row>
    <row r="12" spans="1:16" s="3" customFormat="1" ht="22.5" customHeight="1" x14ac:dyDescent="0.2">
      <c r="A12" s="16"/>
      <c r="B12" s="18" t="s">
        <v>24</v>
      </c>
      <c r="C12" s="18">
        <f>SUM(C6:C11)</f>
        <v>550</v>
      </c>
      <c r="D12" s="148">
        <f>D6+D7+D9+D10+D11</f>
        <v>57.52</v>
      </c>
      <c r="E12" s="19">
        <f t="shared" ref="E12:P12" si="0">SUM(E6:E11)</f>
        <v>11.334999999999999</v>
      </c>
      <c r="F12" s="19">
        <f t="shared" si="0"/>
        <v>15.148999999999999</v>
      </c>
      <c r="G12" s="19">
        <f t="shared" si="0"/>
        <v>64.131999999999991</v>
      </c>
      <c r="H12" s="19">
        <f t="shared" si="0"/>
        <v>442.59400000000005</v>
      </c>
      <c r="I12" s="19">
        <f t="shared" si="0"/>
        <v>0.1598</v>
      </c>
      <c r="J12" s="19">
        <f t="shared" si="0"/>
        <v>11.885999999999999</v>
      </c>
      <c r="K12" s="19">
        <f t="shared" si="0"/>
        <v>64.596999999999994</v>
      </c>
      <c r="L12" s="19">
        <f t="shared" si="0"/>
        <v>1.1881222222222223</v>
      </c>
      <c r="M12" s="19">
        <f t="shared" si="0"/>
        <v>262.68744444444445</v>
      </c>
      <c r="N12" s="19">
        <f t="shared" si="0"/>
        <v>238.822</v>
      </c>
      <c r="O12" s="19">
        <f t="shared" si="0"/>
        <v>55.557999999999993</v>
      </c>
      <c r="P12" s="19">
        <f t="shared" si="0"/>
        <v>3.9039999999999999</v>
      </c>
    </row>
    <row r="13" spans="1:16" s="3" customFormat="1" x14ac:dyDescent="0.2">
      <c r="A13" s="192" t="s">
        <v>25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</row>
    <row r="14" spans="1:16" s="3" customFormat="1" ht="21" customHeight="1" x14ac:dyDescent="0.2">
      <c r="A14" s="92">
        <v>75</v>
      </c>
      <c r="B14" s="16" t="s">
        <v>123</v>
      </c>
      <c r="C14" s="15">
        <v>30</v>
      </c>
      <c r="D14" s="147">
        <v>4.16</v>
      </c>
      <c r="E14" s="17">
        <v>0.66</v>
      </c>
      <c r="F14" s="17">
        <v>0.12</v>
      </c>
      <c r="G14" s="17">
        <v>2.2799999999999998</v>
      </c>
      <c r="H14" s="17">
        <v>14.4</v>
      </c>
      <c r="I14" s="17">
        <v>3.5999999999999997E-2</v>
      </c>
      <c r="J14" s="17">
        <v>15</v>
      </c>
      <c r="K14" s="20"/>
      <c r="L14" s="17">
        <v>0.42</v>
      </c>
      <c r="M14" s="17">
        <v>8.4</v>
      </c>
      <c r="N14" s="17">
        <v>15.6</v>
      </c>
      <c r="O14" s="17">
        <v>12</v>
      </c>
      <c r="P14" s="17">
        <v>0.54</v>
      </c>
    </row>
    <row r="15" spans="1:16" s="3" customFormat="1" ht="22.5" x14ac:dyDescent="0.2">
      <c r="A15" s="97">
        <v>82</v>
      </c>
      <c r="B15" s="98" t="s">
        <v>125</v>
      </c>
      <c r="C15" s="99">
        <v>250</v>
      </c>
      <c r="D15" s="147">
        <v>16.510000000000002</v>
      </c>
      <c r="E15" s="21">
        <v>4.9989999999999997</v>
      </c>
      <c r="F15" s="21">
        <v>5.8849999999999998</v>
      </c>
      <c r="G15" s="21">
        <v>10.545</v>
      </c>
      <c r="H15" s="21">
        <v>116.30800000000001</v>
      </c>
      <c r="I15" s="21">
        <v>6.3E-2</v>
      </c>
      <c r="J15" s="21">
        <v>16.986000000000001</v>
      </c>
      <c r="K15" s="21">
        <v>12.58</v>
      </c>
      <c r="L15" s="21">
        <v>2.0099999999999998</v>
      </c>
      <c r="M15" s="21">
        <v>46.646999999999998</v>
      </c>
      <c r="N15" s="21">
        <v>72.653999999999996</v>
      </c>
      <c r="O15" s="21">
        <v>24.454999999999998</v>
      </c>
      <c r="P15" s="21">
        <v>1.1990000000000001</v>
      </c>
    </row>
    <row r="16" spans="1:16" s="3" customFormat="1" hidden="1" x14ac:dyDescent="0.2">
      <c r="A16" s="20"/>
      <c r="B16" s="16"/>
      <c r="C16" s="15"/>
      <c r="D16" s="147">
        <v>4.16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3" customFormat="1" ht="22.5" x14ac:dyDescent="0.2">
      <c r="A17" s="92" t="s">
        <v>105</v>
      </c>
      <c r="B17" s="16" t="s">
        <v>104</v>
      </c>
      <c r="C17" s="15">
        <v>80</v>
      </c>
      <c r="D17" s="147">
        <v>27.46</v>
      </c>
      <c r="E17" s="21">
        <v>10.335000000000001</v>
      </c>
      <c r="F17" s="21">
        <v>11.617000000000001</v>
      </c>
      <c r="G17" s="21">
        <v>11.048999999999999</v>
      </c>
      <c r="H17" s="21">
        <v>190.363</v>
      </c>
      <c r="I17" s="21">
        <v>7.5999999999999998E-2</v>
      </c>
      <c r="J17" s="39">
        <v>3.2000000000000001E-2</v>
      </c>
      <c r="K17" s="39">
        <v>8</v>
      </c>
      <c r="L17" s="21">
        <v>1.8109999999999999</v>
      </c>
      <c r="M17" s="21">
        <v>15.84</v>
      </c>
      <c r="N17" s="21">
        <v>108.27</v>
      </c>
      <c r="O17" s="21">
        <v>17.39</v>
      </c>
      <c r="P17" s="21">
        <v>1.673</v>
      </c>
    </row>
    <row r="18" spans="1:16" s="3" customFormat="1" hidden="1" x14ac:dyDescent="0.2">
      <c r="A18" s="100"/>
      <c r="B18" s="101"/>
      <c r="C18" s="102"/>
      <c r="D18" s="147">
        <v>4.16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s="3" customFormat="1" x14ac:dyDescent="0.2">
      <c r="A19" s="92" t="s">
        <v>49</v>
      </c>
      <c r="B19" s="16" t="s">
        <v>56</v>
      </c>
      <c r="C19" s="15">
        <v>155</v>
      </c>
      <c r="D19" s="147">
        <v>9.75</v>
      </c>
      <c r="E19" s="17">
        <v>6.0380000000000003</v>
      </c>
      <c r="F19" s="17">
        <v>4.5750000000000002</v>
      </c>
      <c r="G19" s="17">
        <v>38.497</v>
      </c>
      <c r="H19" s="17">
        <v>219.48099999999999</v>
      </c>
      <c r="I19" s="17">
        <v>9.2999999999999999E-2</v>
      </c>
      <c r="J19" s="17">
        <v>0</v>
      </c>
      <c r="K19" s="17">
        <v>21.332999999999998</v>
      </c>
      <c r="L19" s="17">
        <v>0.871</v>
      </c>
      <c r="M19" s="17">
        <v>13.929</v>
      </c>
      <c r="N19" s="17">
        <v>49.488</v>
      </c>
      <c r="O19" s="17">
        <v>8.8580000000000005</v>
      </c>
      <c r="P19" s="17">
        <v>0.90100000000000002</v>
      </c>
    </row>
    <row r="20" spans="1:16" s="3" customFormat="1" x14ac:dyDescent="0.2">
      <c r="A20" s="92" t="s">
        <v>106</v>
      </c>
      <c r="B20" s="16" t="s">
        <v>34</v>
      </c>
      <c r="C20" s="15">
        <v>200</v>
      </c>
      <c r="D20" s="147">
        <v>2.2999999999999998</v>
      </c>
      <c r="E20" s="17">
        <v>0.14400000000000002</v>
      </c>
      <c r="F20" s="17">
        <v>0.14400000000000002</v>
      </c>
      <c r="G20" s="17">
        <v>25.084800000000001</v>
      </c>
      <c r="H20" s="17">
        <v>103.104</v>
      </c>
      <c r="I20" s="17">
        <v>1.0800000000000001E-2</v>
      </c>
      <c r="J20" s="17">
        <v>3.6</v>
      </c>
      <c r="K20" s="17">
        <v>0</v>
      </c>
      <c r="L20" s="17">
        <v>7.2000000000000008E-2</v>
      </c>
      <c r="M20" s="17">
        <v>5.76</v>
      </c>
      <c r="N20" s="17">
        <v>3.9600000000000004</v>
      </c>
      <c r="O20" s="17">
        <v>3.24</v>
      </c>
      <c r="P20" s="17">
        <v>0.8567999999999999</v>
      </c>
    </row>
    <row r="21" spans="1:16" s="3" customFormat="1" x14ac:dyDescent="0.2">
      <c r="A21" s="20"/>
      <c r="B21" s="16" t="s">
        <v>28</v>
      </c>
      <c r="C21" s="15">
        <v>25</v>
      </c>
      <c r="D21" s="147">
        <v>2</v>
      </c>
      <c r="E21" s="21">
        <v>3.16</v>
      </c>
      <c r="F21" s="21">
        <v>0.4</v>
      </c>
      <c r="G21" s="21">
        <v>19.32</v>
      </c>
      <c r="H21" s="21">
        <v>94</v>
      </c>
      <c r="I21" s="21">
        <v>6.4000000000000001E-2</v>
      </c>
      <c r="J21" s="21">
        <v>0</v>
      </c>
      <c r="K21" s="21">
        <v>0</v>
      </c>
      <c r="L21" s="21">
        <v>0.52</v>
      </c>
      <c r="M21" s="21">
        <v>9.1999999999999993</v>
      </c>
      <c r="N21" s="21">
        <v>34.799999999999997</v>
      </c>
      <c r="O21" s="21">
        <v>13.2</v>
      </c>
      <c r="P21" s="21">
        <v>0.8</v>
      </c>
    </row>
    <row r="22" spans="1:16" s="3" customFormat="1" ht="17.25" customHeight="1" x14ac:dyDescent="0.2">
      <c r="A22" s="22"/>
      <c r="B22" s="16" t="s">
        <v>29</v>
      </c>
      <c r="C22" s="22">
        <v>25</v>
      </c>
      <c r="D22" s="147">
        <v>2</v>
      </c>
      <c r="E22" s="17">
        <v>1.32</v>
      </c>
      <c r="F22" s="17">
        <v>0.24</v>
      </c>
      <c r="G22" s="17">
        <v>7.9279999999999999</v>
      </c>
      <c r="H22" s="17">
        <v>39.6</v>
      </c>
      <c r="I22" s="17">
        <v>3.4000000000000002E-2</v>
      </c>
      <c r="J22" s="17">
        <v>0</v>
      </c>
      <c r="K22" s="17">
        <v>0</v>
      </c>
      <c r="L22" s="17">
        <v>0.2</v>
      </c>
      <c r="M22" s="17">
        <v>5.8</v>
      </c>
      <c r="N22" s="17">
        <v>30</v>
      </c>
      <c r="O22" s="17">
        <v>9.4</v>
      </c>
      <c r="P22" s="17">
        <v>0.78</v>
      </c>
    </row>
    <row r="23" spans="1:16" s="3" customFormat="1" x14ac:dyDescent="0.2">
      <c r="A23" s="23"/>
      <c r="B23" s="24" t="s">
        <v>30</v>
      </c>
      <c r="C23" s="25">
        <f>SUM(C14:C22)</f>
        <v>765</v>
      </c>
      <c r="D23" s="147">
        <f>D14+D15+D17+D19+D20+D21+D22</f>
        <v>64.180000000000007</v>
      </c>
      <c r="E23" s="19">
        <f t="shared" ref="E23:P23" si="1">SUM(E14:E22)</f>
        <v>26.655999999999999</v>
      </c>
      <c r="F23" s="19">
        <f t="shared" si="1"/>
        <v>22.980999999999995</v>
      </c>
      <c r="G23" s="19">
        <f t="shared" si="1"/>
        <v>114.7038</v>
      </c>
      <c r="H23" s="19">
        <f t="shared" si="1"/>
        <v>777.25600000000009</v>
      </c>
      <c r="I23" s="19">
        <f t="shared" si="1"/>
        <v>0.37680000000000002</v>
      </c>
      <c r="J23" s="19">
        <f t="shared" si="1"/>
        <v>35.618000000000002</v>
      </c>
      <c r="K23" s="19">
        <f t="shared" si="1"/>
        <v>41.912999999999997</v>
      </c>
      <c r="L23" s="19">
        <f t="shared" si="1"/>
        <v>5.9040000000000008</v>
      </c>
      <c r="M23" s="19">
        <f t="shared" si="1"/>
        <v>105.57600000000001</v>
      </c>
      <c r="N23" s="19">
        <f t="shared" si="1"/>
        <v>314.77199999999999</v>
      </c>
      <c r="O23" s="19">
        <f t="shared" si="1"/>
        <v>88.543000000000006</v>
      </c>
      <c r="P23" s="19">
        <f t="shared" si="1"/>
        <v>6.7497999999999996</v>
      </c>
    </row>
    <row r="24" spans="1:16" s="3" customFormat="1" x14ac:dyDescent="0.2">
      <c r="A24" s="26"/>
      <c r="B24" s="26" t="s">
        <v>31</v>
      </c>
      <c r="C24" s="18">
        <f>C23+C12</f>
        <v>1315</v>
      </c>
      <c r="D24" s="147">
        <f>D12+D23</f>
        <v>121.70000000000002</v>
      </c>
      <c r="E24" s="27">
        <f t="shared" ref="E24:P24" si="2">E23+E12</f>
        <v>37.991</v>
      </c>
      <c r="F24" s="27">
        <f t="shared" si="2"/>
        <v>38.129999999999995</v>
      </c>
      <c r="G24" s="27">
        <f t="shared" si="2"/>
        <v>178.83580000000001</v>
      </c>
      <c r="H24" s="27">
        <f t="shared" si="2"/>
        <v>1219.8500000000001</v>
      </c>
      <c r="I24" s="27">
        <f t="shared" si="2"/>
        <v>0.53659999999999997</v>
      </c>
      <c r="J24" s="27">
        <f t="shared" si="2"/>
        <v>47.504000000000005</v>
      </c>
      <c r="K24" s="27">
        <f t="shared" si="2"/>
        <v>106.50999999999999</v>
      </c>
      <c r="L24" s="27">
        <f t="shared" si="2"/>
        <v>7.0921222222222227</v>
      </c>
      <c r="M24" s="27">
        <f t="shared" si="2"/>
        <v>368.26344444444447</v>
      </c>
      <c r="N24" s="27">
        <f t="shared" si="2"/>
        <v>553.59400000000005</v>
      </c>
      <c r="O24" s="27">
        <f t="shared" si="2"/>
        <v>144.101</v>
      </c>
      <c r="P24" s="27">
        <f t="shared" si="2"/>
        <v>10.6538</v>
      </c>
    </row>
    <row r="25" spans="1:16" s="3" customFormat="1" x14ac:dyDescent="0.2">
      <c r="A25" s="191" t="s">
        <v>32</v>
      </c>
      <c r="B25" s="191"/>
      <c r="C25" s="191"/>
      <c r="D25" s="191"/>
      <c r="E25" s="191"/>
      <c r="F25" s="191"/>
      <c r="G25" s="191"/>
      <c r="H25" s="191"/>
      <c r="I25" s="28"/>
      <c r="J25" s="28"/>
      <c r="K25" s="28"/>
      <c r="L25" s="28"/>
      <c r="M25" s="28"/>
      <c r="N25" s="28"/>
      <c r="O25" s="28"/>
      <c r="P25" s="28"/>
    </row>
    <row r="26" spans="1:16" s="3" customFormat="1" x14ac:dyDescent="0.2">
      <c r="A26" s="192" t="s">
        <v>19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</row>
    <row r="27" spans="1:16" s="3" customFormat="1" x14ac:dyDescent="0.2">
      <c r="A27" s="103" t="s">
        <v>103</v>
      </c>
      <c r="B27" s="104" t="s">
        <v>132</v>
      </c>
      <c r="C27" s="103">
        <v>140</v>
      </c>
      <c r="D27" s="149">
        <v>57.88</v>
      </c>
      <c r="E27" s="43">
        <v>9.9300000000000015</v>
      </c>
      <c r="F27" s="43">
        <v>13.316666666666666</v>
      </c>
      <c r="G27" s="43">
        <v>17.476666666666667</v>
      </c>
      <c r="H27" s="43">
        <v>279.8</v>
      </c>
      <c r="I27" s="43">
        <v>0.16166666666666665</v>
      </c>
      <c r="J27" s="43">
        <v>19.493333333333332</v>
      </c>
      <c r="K27" s="43">
        <v>157.66666666666666</v>
      </c>
      <c r="L27" s="43">
        <v>1.9366666666666668</v>
      </c>
      <c r="M27" s="43">
        <v>75.473333333333343</v>
      </c>
      <c r="N27" s="43">
        <v>190.30833333333334</v>
      </c>
      <c r="O27" s="43">
        <v>32.876666666666665</v>
      </c>
      <c r="P27" s="43">
        <v>2.3341666666666669</v>
      </c>
    </row>
    <row r="28" spans="1:16" s="3" customFormat="1" x14ac:dyDescent="0.2">
      <c r="A28" s="20"/>
      <c r="B28" s="16" t="s">
        <v>33</v>
      </c>
      <c r="C28" s="15">
        <v>20</v>
      </c>
      <c r="D28" s="149">
        <v>4.8</v>
      </c>
      <c r="E28" s="17">
        <v>0.62000000000000011</v>
      </c>
      <c r="F28" s="17">
        <v>0.04</v>
      </c>
      <c r="G28" s="17">
        <v>1.3</v>
      </c>
      <c r="H28" s="17">
        <v>8</v>
      </c>
      <c r="I28" s="17">
        <v>2.2000000000000002E-2</v>
      </c>
      <c r="J28" s="17">
        <v>2</v>
      </c>
      <c r="K28" s="17">
        <v>0</v>
      </c>
      <c r="L28" s="17">
        <v>0.04</v>
      </c>
      <c r="M28" s="17">
        <v>4</v>
      </c>
      <c r="N28" s="17">
        <v>12.4</v>
      </c>
      <c r="O28" s="17">
        <v>4.2</v>
      </c>
      <c r="P28" s="17">
        <v>0.14000000000000001</v>
      </c>
    </row>
    <row r="29" spans="1:16" s="3" customFormat="1" x14ac:dyDescent="0.2">
      <c r="A29" s="105">
        <v>376</v>
      </c>
      <c r="B29" s="12" t="s">
        <v>34</v>
      </c>
      <c r="C29" s="13">
        <v>200</v>
      </c>
      <c r="D29" s="149">
        <v>2.2999999999999998</v>
      </c>
      <c r="E29" s="106"/>
      <c r="F29" s="106"/>
      <c r="G29" s="107">
        <v>10.981</v>
      </c>
      <c r="H29" s="107">
        <v>43.902000000000001</v>
      </c>
      <c r="I29" s="107">
        <v>1E-3</v>
      </c>
      <c r="J29" s="107">
        <v>0.1</v>
      </c>
      <c r="K29" s="106"/>
      <c r="L29" s="106"/>
      <c r="M29" s="107">
        <v>4.95</v>
      </c>
      <c r="N29" s="107">
        <v>8.24</v>
      </c>
      <c r="O29" s="107">
        <v>4.4000000000000004</v>
      </c>
      <c r="P29" s="107">
        <v>0.85299999999999998</v>
      </c>
    </row>
    <row r="30" spans="1:16" s="5" customFormat="1" x14ac:dyDescent="0.2">
      <c r="A30" s="32"/>
      <c r="B30" s="12" t="s">
        <v>28</v>
      </c>
      <c r="C30" s="13">
        <v>30</v>
      </c>
      <c r="D30" s="149">
        <v>2.4</v>
      </c>
      <c r="E30" s="14">
        <v>2.2799999999999998</v>
      </c>
      <c r="F30" s="14">
        <v>0.84000000000000008</v>
      </c>
      <c r="G30" s="14">
        <v>15.42</v>
      </c>
      <c r="H30" s="14">
        <v>78.36</v>
      </c>
      <c r="I30" s="14">
        <v>4.6500000000000007E-2</v>
      </c>
      <c r="J30" s="14">
        <v>0.6</v>
      </c>
      <c r="K30" s="14">
        <v>0</v>
      </c>
      <c r="L30" s="14">
        <v>0.46666666666666667</v>
      </c>
      <c r="M30" s="14">
        <v>13.533333333333333</v>
      </c>
      <c r="N30" s="14">
        <v>19.5</v>
      </c>
      <c r="O30" s="14">
        <v>3.5999999999999996</v>
      </c>
      <c r="P30" s="14">
        <v>0.36</v>
      </c>
    </row>
    <row r="31" spans="1:16" s="3" customFormat="1" x14ac:dyDescent="0.2">
      <c r="A31" s="23"/>
      <c r="B31" s="24" t="s">
        <v>24</v>
      </c>
      <c r="C31" s="25">
        <f>SUM(C27:C30)</f>
        <v>390</v>
      </c>
      <c r="D31" s="149">
        <f>SUM(D27:D30)</f>
        <v>67.38000000000001</v>
      </c>
      <c r="E31" s="149">
        <f t="shared" ref="E31:P31" si="3">SUM(E27:E30)</f>
        <v>12.83</v>
      </c>
      <c r="F31" s="149">
        <f t="shared" si="3"/>
        <v>14.196666666666665</v>
      </c>
      <c r="G31" s="149">
        <f t="shared" si="3"/>
        <v>45.177666666666667</v>
      </c>
      <c r="H31" s="149">
        <f t="shared" si="3"/>
        <v>410.06200000000001</v>
      </c>
      <c r="I31" s="149">
        <f t="shared" si="3"/>
        <v>0.23116666666666666</v>
      </c>
      <c r="J31" s="149">
        <f t="shared" si="3"/>
        <v>22.193333333333335</v>
      </c>
      <c r="K31" s="149">
        <f t="shared" si="3"/>
        <v>157.66666666666666</v>
      </c>
      <c r="L31" s="149">
        <f t="shared" si="3"/>
        <v>2.4433333333333334</v>
      </c>
      <c r="M31" s="149">
        <f t="shared" si="3"/>
        <v>97.956666666666678</v>
      </c>
      <c r="N31" s="149">
        <f t="shared" si="3"/>
        <v>230.44833333333335</v>
      </c>
      <c r="O31" s="149">
        <f t="shared" si="3"/>
        <v>45.076666666666668</v>
      </c>
      <c r="P31" s="149">
        <f t="shared" si="3"/>
        <v>3.6871666666666667</v>
      </c>
    </row>
    <row r="32" spans="1:16" s="3" customFormat="1" x14ac:dyDescent="0.2">
      <c r="A32" s="192" t="s">
        <v>25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</row>
    <row r="33" spans="1:16" s="3" customFormat="1" ht="24.75" customHeight="1" x14ac:dyDescent="0.2">
      <c r="A33" s="100" t="s">
        <v>108</v>
      </c>
      <c r="B33" s="101" t="s">
        <v>107</v>
      </c>
      <c r="C33" s="102">
        <v>250</v>
      </c>
      <c r="D33" s="112">
        <v>10.27</v>
      </c>
      <c r="E33" s="21">
        <v>4.9859999999999998</v>
      </c>
      <c r="F33" s="21">
        <v>3.085</v>
      </c>
      <c r="G33" s="21">
        <v>16.047000000000001</v>
      </c>
      <c r="H33" s="21">
        <v>112.413</v>
      </c>
      <c r="I33" s="21">
        <v>0.13100000000000001</v>
      </c>
      <c r="J33" s="21">
        <v>19.648</v>
      </c>
      <c r="K33" s="21">
        <v>5.6</v>
      </c>
      <c r="L33" s="21">
        <v>1.0669999999999999</v>
      </c>
      <c r="M33" s="21">
        <v>25.082000000000001</v>
      </c>
      <c r="N33" s="21">
        <v>86.745999999999995</v>
      </c>
      <c r="O33" s="21">
        <v>28.63</v>
      </c>
      <c r="P33" s="21">
        <v>1.198</v>
      </c>
    </row>
    <row r="34" spans="1:16" s="3" customFormat="1" ht="27" customHeight="1" x14ac:dyDescent="0.2">
      <c r="A34" s="100" t="s">
        <v>109</v>
      </c>
      <c r="B34" s="101" t="s">
        <v>42</v>
      </c>
      <c r="C34" s="102">
        <v>150</v>
      </c>
      <c r="D34" s="112">
        <v>31.07</v>
      </c>
      <c r="E34" s="21">
        <v>29.83</v>
      </c>
      <c r="F34" s="21">
        <v>15.09</v>
      </c>
      <c r="G34" s="21">
        <v>47.66</v>
      </c>
      <c r="H34" s="21">
        <v>487.25</v>
      </c>
      <c r="I34" s="21">
        <v>0.14099999999999999</v>
      </c>
      <c r="J34" s="21">
        <v>7.1040000000000001</v>
      </c>
      <c r="K34" s="21">
        <v>16.8</v>
      </c>
      <c r="L34" s="21">
        <v>3.2080000000000002</v>
      </c>
      <c r="M34" s="21">
        <v>21.2</v>
      </c>
      <c r="N34" s="21">
        <v>133.27000000000001</v>
      </c>
      <c r="O34" s="21">
        <v>29.02</v>
      </c>
      <c r="P34" s="21">
        <v>0.73799999999999999</v>
      </c>
    </row>
    <row r="35" spans="1:16" s="3" customFormat="1" ht="22.5" x14ac:dyDescent="0.2">
      <c r="A35" s="108">
        <v>457</v>
      </c>
      <c r="B35" s="16" t="s">
        <v>51</v>
      </c>
      <c r="C35" s="15">
        <v>200</v>
      </c>
      <c r="D35" s="112">
        <v>6.4</v>
      </c>
      <c r="E35" s="17">
        <v>0.18</v>
      </c>
      <c r="F35" s="17">
        <v>3.6000000000000004E-2</v>
      </c>
      <c r="G35" s="17">
        <v>20.034000000000002</v>
      </c>
      <c r="H35" s="17">
        <v>78.660000000000011</v>
      </c>
      <c r="I35" s="17">
        <v>5.4000000000000003E-3</v>
      </c>
      <c r="J35" s="17">
        <v>36</v>
      </c>
      <c r="K35" s="17">
        <v>0</v>
      </c>
      <c r="L35" s="17">
        <v>0.12959999999999999</v>
      </c>
      <c r="M35" s="17">
        <v>6.48</v>
      </c>
      <c r="N35" s="17">
        <v>5.94</v>
      </c>
      <c r="O35" s="17">
        <v>5.58</v>
      </c>
      <c r="P35" s="17">
        <v>0.28800000000000003</v>
      </c>
    </row>
    <row r="36" spans="1:16" s="3" customFormat="1" x14ac:dyDescent="0.2">
      <c r="A36" s="20"/>
      <c r="B36" s="16" t="s">
        <v>28</v>
      </c>
      <c r="C36" s="15">
        <v>25</v>
      </c>
      <c r="D36" s="112">
        <v>2</v>
      </c>
      <c r="E36" s="21">
        <v>3.16</v>
      </c>
      <c r="F36" s="21">
        <v>0.4</v>
      </c>
      <c r="G36" s="21">
        <v>19.32</v>
      </c>
      <c r="H36" s="21">
        <v>94</v>
      </c>
      <c r="I36" s="21">
        <v>6.4000000000000001E-2</v>
      </c>
      <c r="J36" s="21">
        <v>0</v>
      </c>
      <c r="K36" s="21">
        <v>0</v>
      </c>
      <c r="L36" s="21">
        <v>0.52</v>
      </c>
      <c r="M36" s="21">
        <v>9.1999999999999993</v>
      </c>
      <c r="N36" s="21">
        <v>34.799999999999997</v>
      </c>
      <c r="O36" s="21">
        <v>13.2</v>
      </c>
      <c r="P36" s="21">
        <v>0.8</v>
      </c>
    </row>
    <row r="37" spans="1:16" s="3" customFormat="1" ht="17.25" customHeight="1" x14ac:dyDescent="0.2">
      <c r="A37" s="22"/>
      <c r="B37" s="16" t="s">
        <v>29</v>
      </c>
      <c r="C37" s="22">
        <v>25</v>
      </c>
      <c r="D37" s="112">
        <v>2</v>
      </c>
      <c r="E37" s="17">
        <v>1.32</v>
      </c>
      <c r="F37" s="17">
        <v>0.24</v>
      </c>
      <c r="G37" s="17">
        <v>7.9279999999999999</v>
      </c>
      <c r="H37" s="17">
        <v>39.6</v>
      </c>
      <c r="I37" s="17">
        <v>3.4000000000000002E-2</v>
      </c>
      <c r="J37" s="17">
        <v>0</v>
      </c>
      <c r="K37" s="17">
        <v>0</v>
      </c>
      <c r="L37" s="17">
        <v>0.2</v>
      </c>
      <c r="M37" s="17">
        <v>5.8</v>
      </c>
      <c r="N37" s="17">
        <v>30</v>
      </c>
      <c r="O37" s="17">
        <v>9.4</v>
      </c>
      <c r="P37" s="17">
        <v>0.78</v>
      </c>
    </row>
    <row r="38" spans="1:16" s="3" customFormat="1" x14ac:dyDescent="0.2">
      <c r="A38" s="23"/>
      <c r="B38" s="24" t="s">
        <v>30</v>
      </c>
      <c r="C38" s="25">
        <f>SUM(C33:C37)</f>
        <v>650</v>
      </c>
      <c r="D38" s="112">
        <f>D33+D34+D35+D36+D37</f>
        <v>51.74</v>
      </c>
      <c r="E38" s="19">
        <f t="shared" ref="E38:P38" si="4">SUM(E33:E37)</f>
        <v>39.475999999999992</v>
      </c>
      <c r="F38" s="19">
        <f t="shared" si="4"/>
        <v>18.850999999999999</v>
      </c>
      <c r="G38" s="19">
        <f t="shared" si="4"/>
        <v>110.989</v>
      </c>
      <c r="H38" s="19">
        <f t="shared" si="4"/>
        <v>811.923</v>
      </c>
      <c r="I38" s="19">
        <f t="shared" si="4"/>
        <v>0.37540000000000007</v>
      </c>
      <c r="J38" s="19">
        <f t="shared" si="4"/>
        <v>62.751999999999995</v>
      </c>
      <c r="K38" s="19">
        <f t="shared" si="4"/>
        <v>22.4</v>
      </c>
      <c r="L38" s="19">
        <f t="shared" si="4"/>
        <v>5.1246</v>
      </c>
      <c r="M38" s="19">
        <f t="shared" si="4"/>
        <v>67.762</v>
      </c>
      <c r="N38" s="19">
        <f t="shared" si="4"/>
        <v>290.75600000000003</v>
      </c>
      <c r="O38" s="19">
        <f t="shared" si="4"/>
        <v>85.83</v>
      </c>
      <c r="P38" s="19">
        <f t="shared" si="4"/>
        <v>3.8040000000000003</v>
      </c>
    </row>
    <row r="39" spans="1:16" s="3" customFormat="1" x14ac:dyDescent="0.2">
      <c r="B39" s="26" t="s">
        <v>37</v>
      </c>
      <c r="C39" s="30">
        <f>C38+C31</f>
        <v>1040</v>
      </c>
      <c r="D39" s="112">
        <f>D31+D38</f>
        <v>119.12</v>
      </c>
      <c r="E39" s="27">
        <f t="shared" ref="E39:P39" si="5">E38+E31</f>
        <v>52.30599999999999</v>
      </c>
      <c r="F39" s="27">
        <f t="shared" si="5"/>
        <v>33.047666666666665</v>
      </c>
      <c r="G39" s="27">
        <f t="shared" si="5"/>
        <v>156.16666666666669</v>
      </c>
      <c r="H39" s="27">
        <f t="shared" si="5"/>
        <v>1221.9850000000001</v>
      </c>
      <c r="I39" s="27">
        <f t="shared" si="5"/>
        <v>0.6065666666666667</v>
      </c>
      <c r="J39" s="27">
        <f t="shared" si="5"/>
        <v>84.945333333333338</v>
      </c>
      <c r="K39" s="27">
        <f t="shared" si="5"/>
        <v>180.06666666666666</v>
      </c>
      <c r="L39" s="27">
        <f t="shared" si="5"/>
        <v>7.5679333333333334</v>
      </c>
      <c r="M39" s="27">
        <f t="shared" si="5"/>
        <v>165.71866666666668</v>
      </c>
      <c r="N39" s="27">
        <f t="shared" si="5"/>
        <v>521.20433333333335</v>
      </c>
      <c r="O39" s="27">
        <f t="shared" si="5"/>
        <v>130.90666666666667</v>
      </c>
      <c r="P39" s="27">
        <f t="shared" si="5"/>
        <v>7.4911666666666665</v>
      </c>
    </row>
    <row r="40" spans="1:16" s="3" customFormat="1" x14ac:dyDescent="0.2">
      <c r="A40" s="191" t="s">
        <v>38</v>
      </c>
      <c r="B40" s="191"/>
      <c r="C40" s="191"/>
      <c r="D40" s="191"/>
      <c r="E40" s="191"/>
      <c r="F40" s="191"/>
      <c r="G40" s="191"/>
      <c r="H40" s="191"/>
      <c r="I40" s="28"/>
      <c r="J40" s="28"/>
      <c r="K40" s="28"/>
      <c r="L40" s="28"/>
      <c r="M40" s="28"/>
      <c r="N40" s="28"/>
      <c r="O40" s="28"/>
      <c r="P40" s="28"/>
    </row>
    <row r="41" spans="1:16" s="3" customFormat="1" x14ac:dyDescent="0.2">
      <c r="A41" s="192" t="s">
        <v>19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1:16" s="3" customFormat="1" x14ac:dyDescent="0.2">
      <c r="A42" s="108">
        <v>38</v>
      </c>
      <c r="B42" s="16" t="s">
        <v>26</v>
      </c>
      <c r="C42" s="15">
        <v>30</v>
      </c>
      <c r="D42" s="147">
        <v>5.4</v>
      </c>
      <c r="E42" s="17">
        <v>0.52</v>
      </c>
      <c r="F42" s="17">
        <v>0.04</v>
      </c>
      <c r="G42" s="17">
        <v>1.96</v>
      </c>
      <c r="H42" s="17">
        <v>10.4</v>
      </c>
      <c r="I42" s="17">
        <v>3.2000000000000001E-2</v>
      </c>
      <c r="J42" s="17">
        <v>80</v>
      </c>
      <c r="K42" s="17">
        <v>0</v>
      </c>
      <c r="L42" s="17">
        <v>0</v>
      </c>
      <c r="M42" s="17">
        <v>3.2</v>
      </c>
      <c r="N42" s="17">
        <v>0</v>
      </c>
      <c r="O42" s="17">
        <v>2.8</v>
      </c>
      <c r="P42" s="17">
        <v>0.2</v>
      </c>
    </row>
    <row r="43" spans="1:16" s="3" customFormat="1" ht="22.5" x14ac:dyDescent="0.2">
      <c r="A43" s="109" t="s">
        <v>99</v>
      </c>
      <c r="B43" s="101" t="s">
        <v>100</v>
      </c>
      <c r="C43" s="102">
        <v>80</v>
      </c>
      <c r="D43" s="147">
        <v>29.03</v>
      </c>
      <c r="E43" s="21">
        <v>9.7910000000000004</v>
      </c>
      <c r="F43" s="21">
        <v>10.856</v>
      </c>
      <c r="G43" s="21">
        <v>8.9450000000000003</v>
      </c>
      <c r="H43" s="21">
        <v>173.05</v>
      </c>
      <c r="I43" s="21">
        <v>7.3999999999999996E-2</v>
      </c>
      <c r="J43" s="21">
        <v>2.0659999999999998</v>
      </c>
      <c r="K43" s="21">
        <v>7.5</v>
      </c>
      <c r="L43" s="21">
        <v>1.57</v>
      </c>
      <c r="M43" s="21">
        <v>19.396999999999998</v>
      </c>
      <c r="N43" s="21">
        <v>106.264</v>
      </c>
      <c r="O43" s="21">
        <v>17.446000000000002</v>
      </c>
      <c r="P43" s="21">
        <v>1.633</v>
      </c>
    </row>
    <row r="44" spans="1:16" s="3" customFormat="1" x14ac:dyDescent="0.2">
      <c r="A44" s="92">
        <v>309</v>
      </c>
      <c r="B44" s="16" t="s">
        <v>27</v>
      </c>
      <c r="C44" s="15">
        <v>150</v>
      </c>
      <c r="D44" s="147">
        <v>7.99</v>
      </c>
      <c r="E44" s="17">
        <v>6.0380000000000003</v>
      </c>
      <c r="F44" s="17">
        <v>4.5750000000000002</v>
      </c>
      <c r="G44" s="17">
        <v>38.497</v>
      </c>
      <c r="H44" s="17">
        <v>219.48099999999999</v>
      </c>
      <c r="I44" s="17">
        <v>9.2999999999999999E-2</v>
      </c>
      <c r="J44" s="17">
        <v>0</v>
      </c>
      <c r="K44" s="17">
        <v>21.332999999999998</v>
      </c>
      <c r="L44" s="17">
        <v>0.871</v>
      </c>
      <c r="M44" s="17">
        <v>13.929</v>
      </c>
      <c r="N44" s="17">
        <v>49.488</v>
      </c>
      <c r="O44" s="17">
        <v>8.8580000000000005</v>
      </c>
      <c r="P44" s="17">
        <v>0.90100000000000002</v>
      </c>
    </row>
    <row r="45" spans="1:16" s="3" customFormat="1" x14ac:dyDescent="0.2">
      <c r="A45" s="15"/>
      <c r="B45" s="12" t="s">
        <v>28</v>
      </c>
      <c r="C45" s="110">
        <v>50</v>
      </c>
      <c r="D45" s="147">
        <v>4</v>
      </c>
      <c r="E45" s="107">
        <v>3.8</v>
      </c>
      <c r="F45" s="107">
        <v>1.4</v>
      </c>
      <c r="G45" s="107">
        <v>25.7</v>
      </c>
      <c r="H45" s="107">
        <v>130.6</v>
      </c>
      <c r="I45" s="107">
        <v>7.7499999999999999E-2</v>
      </c>
      <c r="J45" s="107">
        <v>1</v>
      </c>
      <c r="K45" s="107">
        <v>0</v>
      </c>
      <c r="L45" s="107">
        <v>0.77777777777777779</v>
      </c>
      <c r="M45" s="107">
        <v>22.555555555555554</v>
      </c>
      <c r="N45" s="107">
        <v>32.5</v>
      </c>
      <c r="O45" s="107">
        <v>5.9999999999999982</v>
      </c>
      <c r="P45" s="107">
        <v>0.60000000000000009</v>
      </c>
    </row>
    <row r="46" spans="1:16" s="3" customFormat="1" x14ac:dyDescent="0.2">
      <c r="A46" s="15"/>
      <c r="B46" s="16" t="s">
        <v>23</v>
      </c>
      <c r="C46" s="22">
        <v>100</v>
      </c>
      <c r="D46" s="149">
        <v>12</v>
      </c>
      <c r="E46" s="17">
        <v>0.4</v>
      </c>
      <c r="F46" s="17">
        <v>0.3</v>
      </c>
      <c r="G46" s="17">
        <v>10.3</v>
      </c>
      <c r="H46" s="17">
        <v>47</v>
      </c>
      <c r="I46" s="17">
        <v>1.9999999999999997E-2</v>
      </c>
      <c r="J46" s="17">
        <v>5</v>
      </c>
      <c r="K46" s="17">
        <v>0</v>
      </c>
      <c r="L46" s="17">
        <v>0.4</v>
      </c>
      <c r="M46" s="17">
        <v>19</v>
      </c>
      <c r="N46" s="17">
        <v>16</v>
      </c>
      <c r="O46" s="17">
        <v>12</v>
      </c>
      <c r="P46" s="17">
        <v>2.2999999999999998</v>
      </c>
    </row>
    <row r="47" spans="1:16" s="3" customFormat="1" x14ac:dyDescent="0.2">
      <c r="A47" s="105">
        <v>376</v>
      </c>
      <c r="B47" s="12" t="s">
        <v>34</v>
      </c>
      <c r="C47" s="13">
        <v>200</v>
      </c>
      <c r="D47" s="112">
        <v>2.2999999999999998</v>
      </c>
      <c r="E47" s="14">
        <v>5.3999999999999999E-2</v>
      </c>
      <c r="F47" s="14">
        <v>6.0000000000000001E-3</v>
      </c>
      <c r="G47" s="14">
        <v>9.1649999999999991</v>
      </c>
      <c r="H47" s="43">
        <v>37.962000000000003</v>
      </c>
      <c r="I47" s="43">
        <v>3.0000000000000001E-3</v>
      </c>
      <c r="J47" s="43">
        <v>2.5</v>
      </c>
      <c r="K47" s="91"/>
      <c r="L47" s="43">
        <v>1.2E-2</v>
      </c>
      <c r="M47" s="43">
        <v>7.35</v>
      </c>
      <c r="N47" s="43">
        <v>9.56</v>
      </c>
      <c r="O47" s="43">
        <v>5.12</v>
      </c>
      <c r="P47" s="43">
        <v>0.88300000000000001</v>
      </c>
    </row>
    <row r="48" spans="1:16" s="3" customFormat="1" x14ac:dyDescent="0.2">
      <c r="A48" s="23"/>
      <c r="B48" s="24" t="s">
        <v>24</v>
      </c>
      <c r="C48" s="25">
        <f>SUM(C42:C47)</f>
        <v>610</v>
      </c>
      <c r="D48" s="147">
        <f>SUM(D42:D47)</f>
        <v>60.72</v>
      </c>
      <c r="E48" s="147">
        <f t="shared" ref="E48:P48" si="6">SUM(E42:E47)</f>
        <v>20.602999999999998</v>
      </c>
      <c r="F48" s="147">
        <f t="shared" si="6"/>
        <v>17.177</v>
      </c>
      <c r="G48" s="147">
        <f t="shared" si="6"/>
        <v>94.567000000000007</v>
      </c>
      <c r="H48" s="147">
        <f t="shared" si="6"/>
        <v>618.49300000000005</v>
      </c>
      <c r="I48" s="147">
        <f t="shared" si="6"/>
        <v>0.29950000000000004</v>
      </c>
      <c r="J48" s="147">
        <f t="shared" si="6"/>
        <v>90.566000000000003</v>
      </c>
      <c r="K48" s="147">
        <f t="shared" si="6"/>
        <v>28.832999999999998</v>
      </c>
      <c r="L48" s="147">
        <f t="shared" si="6"/>
        <v>3.6307777777777774</v>
      </c>
      <c r="M48" s="147">
        <f t="shared" si="6"/>
        <v>85.431555555555548</v>
      </c>
      <c r="N48" s="147">
        <f t="shared" si="6"/>
        <v>213.81200000000001</v>
      </c>
      <c r="O48" s="147">
        <f t="shared" si="6"/>
        <v>52.223999999999997</v>
      </c>
      <c r="P48" s="147">
        <f t="shared" si="6"/>
        <v>6.5170000000000003</v>
      </c>
    </row>
    <row r="49" spans="1:16" s="3" customFormat="1" x14ac:dyDescent="0.2">
      <c r="A49" s="192" t="s">
        <v>25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</row>
    <row r="50" spans="1:16" s="3" customFormat="1" ht="23.25" customHeight="1" x14ac:dyDescent="0.2">
      <c r="A50" s="100" t="s">
        <v>110</v>
      </c>
      <c r="B50" s="101" t="s">
        <v>127</v>
      </c>
      <c r="C50" s="102">
        <v>250</v>
      </c>
      <c r="D50" s="112">
        <v>11.15</v>
      </c>
      <c r="E50" s="21">
        <v>4.8940000000000001</v>
      </c>
      <c r="F50" s="21">
        <v>5.0549999999999997</v>
      </c>
      <c r="G50" s="21">
        <v>13.954000000000001</v>
      </c>
      <c r="H50" s="21">
        <v>121.506</v>
      </c>
      <c r="I50" s="21">
        <v>9.9000000000000005E-2</v>
      </c>
      <c r="J50" s="21">
        <v>13.73</v>
      </c>
      <c r="K50" s="21">
        <v>6</v>
      </c>
      <c r="L50" s="21">
        <v>1.9370000000000001</v>
      </c>
      <c r="M50" s="21">
        <v>23.786000000000001</v>
      </c>
      <c r="N50" s="21">
        <v>76.991</v>
      </c>
      <c r="O50" s="21">
        <v>24.684000000000001</v>
      </c>
      <c r="P50" s="21">
        <v>1.008</v>
      </c>
    </row>
    <row r="51" spans="1:16" s="3" customFormat="1" ht="15" customHeight="1" x14ac:dyDescent="0.2">
      <c r="A51" s="100" t="s">
        <v>112</v>
      </c>
      <c r="B51" s="101" t="s">
        <v>113</v>
      </c>
      <c r="C51" s="102">
        <v>175</v>
      </c>
      <c r="D51" s="112">
        <v>39.11</v>
      </c>
      <c r="E51" s="21">
        <v>29.83</v>
      </c>
      <c r="F51" s="21">
        <v>15.09</v>
      </c>
      <c r="G51" s="21">
        <v>47.66</v>
      </c>
      <c r="H51" s="21">
        <v>487.25</v>
      </c>
      <c r="I51" s="21">
        <v>0.14099999999999999</v>
      </c>
      <c r="J51" s="21">
        <v>7.1040000000000001</v>
      </c>
      <c r="K51" s="21">
        <v>16.8</v>
      </c>
      <c r="L51" s="21">
        <v>3.2080000000000002</v>
      </c>
      <c r="M51" s="21">
        <v>21.2</v>
      </c>
      <c r="N51" s="21">
        <v>133.27000000000001</v>
      </c>
      <c r="O51" s="21">
        <v>29.02</v>
      </c>
      <c r="P51" s="21">
        <v>0.73799999999999999</v>
      </c>
    </row>
    <row r="52" spans="1:16" s="3" customFormat="1" x14ac:dyDescent="0.2">
      <c r="A52" s="90" t="s">
        <v>39</v>
      </c>
      <c r="B52" s="12" t="s">
        <v>40</v>
      </c>
      <c r="C52" s="13">
        <v>207</v>
      </c>
      <c r="D52" s="147">
        <v>4.38</v>
      </c>
      <c r="E52" s="14">
        <v>5.3999999999999999E-2</v>
      </c>
      <c r="F52" s="14">
        <v>6.0000000000000001E-3</v>
      </c>
      <c r="G52" s="14">
        <v>9.1649999999999991</v>
      </c>
      <c r="H52" s="43">
        <v>37.962000000000003</v>
      </c>
      <c r="I52" s="43">
        <v>3.0000000000000001E-3</v>
      </c>
      <c r="J52" s="43">
        <v>2.5</v>
      </c>
      <c r="K52" s="91"/>
      <c r="L52" s="43">
        <v>1.2E-2</v>
      </c>
      <c r="M52" s="43">
        <v>7.35</v>
      </c>
      <c r="N52" s="43">
        <v>9.56</v>
      </c>
      <c r="O52" s="43">
        <v>5.12</v>
      </c>
      <c r="P52" s="43">
        <v>0.88300000000000001</v>
      </c>
    </row>
    <row r="53" spans="1:16" s="3" customFormat="1" x14ac:dyDescent="0.2">
      <c r="A53" s="20"/>
      <c r="B53" s="16" t="s">
        <v>28</v>
      </c>
      <c r="C53" s="15">
        <v>25</v>
      </c>
      <c r="D53" s="112">
        <v>2</v>
      </c>
      <c r="E53" s="21">
        <v>3.16</v>
      </c>
      <c r="F53" s="21">
        <v>0.4</v>
      </c>
      <c r="G53" s="21">
        <v>19.32</v>
      </c>
      <c r="H53" s="21">
        <v>94</v>
      </c>
      <c r="I53" s="21">
        <v>6.4000000000000001E-2</v>
      </c>
      <c r="J53" s="21">
        <v>0</v>
      </c>
      <c r="K53" s="21">
        <v>0</v>
      </c>
      <c r="L53" s="21">
        <v>0.52</v>
      </c>
      <c r="M53" s="21">
        <v>9.1999999999999993</v>
      </c>
      <c r="N53" s="21">
        <v>34.799999999999997</v>
      </c>
      <c r="O53" s="21">
        <v>13.2</v>
      </c>
      <c r="P53" s="21">
        <v>0.8</v>
      </c>
    </row>
    <row r="54" spans="1:16" s="3" customFormat="1" ht="22.5" x14ac:dyDescent="0.2">
      <c r="A54" s="22"/>
      <c r="B54" s="16" t="s">
        <v>29</v>
      </c>
      <c r="C54" s="22">
        <v>25</v>
      </c>
      <c r="D54" s="112">
        <v>2</v>
      </c>
      <c r="E54" s="17">
        <v>1.32</v>
      </c>
      <c r="F54" s="17">
        <v>0.24</v>
      </c>
      <c r="G54" s="17">
        <v>7.9279999999999999</v>
      </c>
      <c r="H54" s="17">
        <v>39.6</v>
      </c>
      <c r="I54" s="17">
        <v>3.4000000000000002E-2</v>
      </c>
      <c r="J54" s="17">
        <v>0</v>
      </c>
      <c r="K54" s="17">
        <v>0</v>
      </c>
      <c r="L54" s="17">
        <v>0.2</v>
      </c>
      <c r="M54" s="17">
        <v>5.8</v>
      </c>
      <c r="N54" s="17">
        <v>30</v>
      </c>
      <c r="O54" s="17">
        <v>9.4</v>
      </c>
      <c r="P54" s="17">
        <v>0.78</v>
      </c>
    </row>
    <row r="55" spans="1:16" s="3" customFormat="1" x14ac:dyDescent="0.2">
      <c r="A55" s="23"/>
      <c r="B55" s="24" t="s">
        <v>30</v>
      </c>
      <c r="C55" s="25">
        <f>SUM(C50:C54)</f>
        <v>682</v>
      </c>
      <c r="D55" s="112">
        <f>D50+D51+D52+D53+D54</f>
        <v>58.64</v>
      </c>
      <c r="E55" s="19">
        <f t="shared" ref="E55:P55" si="7">SUM(E50:E54)</f>
        <v>39.258000000000003</v>
      </c>
      <c r="F55" s="19">
        <f t="shared" si="7"/>
        <v>20.790999999999997</v>
      </c>
      <c r="G55" s="19">
        <f t="shared" si="7"/>
        <v>98.026999999999987</v>
      </c>
      <c r="H55" s="19">
        <f t="shared" si="7"/>
        <v>780.31799999999998</v>
      </c>
      <c r="I55" s="19">
        <f t="shared" si="7"/>
        <v>0.34099999999999997</v>
      </c>
      <c r="J55" s="19">
        <f t="shared" si="7"/>
        <v>23.334</v>
      </c>
      <c r="K55" s="19">
        <f t="shared" si="7"/>
        <v>22.8</v>
      </c>
      <c r="L55" s="19">
        <f t="shared" si="7"/>
        <v>5.8769999999999998</v>
      </c>
      <c r="M55" s="19">
        <f t="shared" si="7"/>
        <v>67.335999999999999</v>
      </c>
      <c r="N55" s="19">
        <f t="shared" si="7"/>
        <v>284.62100000000004</v>
      </c>
      <c r="O55" s="19">
        <f t="shared" si="7"/>
        <v>81.424000000000007</v>
      </c>
      <c r="P55" s="19">
        <f t="shared" si="7"/>
        <v>4.2090000000000005</v>
      </c>
    </row>
    <row r="56" spans="1:16" s="3" customFormat="1" x14ac:dyDescent="0.2">
      <c r="A56" s="26"/>
      <c r="B56" s="26" t="s">
        <v>43</v>
      </c>
      <c r="C56" s="31">
        <f>C55+C48</f>
        <v>1292</v>
      </c>
      <c r="D56" s="112">
        <f>D48+D55</f>
        <v>119.36</v>
      </c>
      <c r="E56" s="27">
        <f t="shared" ref="E56:P56" si="8">E55+E48</f>
        <v>59.861000000000004</v>
      </c>
      <c r="F56" s="27">
        <f t="shared" si="8"/>
        <v>37.967999999999996</v>
      </c>
      <c r="G56" s="27">
        <f t="shared" si="8"/>
        <v>192.59399999999999</v>
      </c>
      <c r="H56" s="27">
        <f t="shared" si="8"/>
        <v>1398.8110000000001</v>
      </c>
      <c r="I56" s="27">
        <f t="shared" si="8"/>
        <v>0.64050000000000007</v>
      </c>
      <c r="J56" s="27">
        <f t="shared" si="8"/>
        <v>113.9</v>
      </c>
      <c r="K56" s="27">
        <f t="shared" si="8"/>
        <v>51.632999999999996</v>
      </c>
      <c r="L56" s="27">
        <f t="shared" si="8"/>
        <v>9.5077777777777772</v>
      </c>
      <c r="M56" s="27">
        <f t="shared" si="8"/>
        <v>152.76755555555553</v>
      </c>
      <c r="N56" s="27">
        <f t="shared" si="8"/>
        <v>498.43300000000005</v>
      </c>
      <c r="O56" s="27">
        <f t="shared" si="8"/>
        <v>133.648</v>
      </c>
      <c r="P56" s="27">
        <f t="shared" si="8"/>
        <v>10.726000000000001</v>
      </c>
    </row>
    <row r="57" spans="1:16" s="3" customFormat="1" ht="14.1" customHeight="1" x14ac:dyDescent="0.2">
      <c r="A57" s="198" t="s">
        <v>44</v>
      </c>
      <c r="B57" s="199"/>
      <c r="C57" s="199"/>
      <c r="D57" s="199"/>
      <c r="E57" s="199"/>
      <c r="F57" s="199"/>
      <c r="G57" s="199"/>
      <c r="H57" s="200"/>
      <c r="I57" s="28"/>
      <c r="J57" s="28"/>
      <c r="K57" s="28"/>
      <c r="L57" s="28"/>
      <c r="M57" s="28"/>
      <c r="N57" s="28"/>
      <c r="O57" s="28"/>
      <c r="P57" s="28"/>
    </row>
    <row r="58" spans="1:16" s="3" customFormat="1" x14ac:dyDescent="0.2">
      <c r="A58" s="192" t="s">
        <v>19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6" s="3" customFormat="1" ht="22.5" x14ac:dyDescent="0.2">
      <c r="A59" s="102" t="s">
        <v>45</v>
      </c>
      <c r="B59" s="101" t="s">
        <v>46</v>
      </c>
      <c r="C59" s="20">
        <v>160</v>
      </c>
      <c r="D59" s="20">
        <v>53.8</v>
      </c>
      <c r="E59" s="21">
        <v>16.895</v>
      </c>
      <c r="F59" s="21">
        <v>15.103999999999999</v>
      </c>
      <c r="G59" s="21">
        <v>34.429000000000002</v>
      </c>
      <c r="H59" s="21">
        <v>371.42</v>
      </c>
      <c r="I59" s="21">
        <v>9.1999999999999998E-2</v>
      </c>
      <c r="J59" s="21">
        <v>1.748</v>
      </c>
      <c r="K59" s="21">
        <v>61.801000000000002</v>
      </c>
      <c r="L59" s="21">
        <v>2.5960000000000001</v>
      </c>
      <c r="M59" s="21">
        <v>180.3</v>
      </c>
      <c r="N59" s="21">
        <v>225.21</v>
      </c>
      <c r="O59" s="21">
        <v>36.271000000000001</v>
      </c>
      <c r="P59" s="21">
        <v>0.998</v>
      </c>
    </row>
    <row r="60" spans="1:16" s="3" customFormat="1" ht="21" hidden="1" customHeight="1" x14ac:dyDescent="0.2">
      <c r="A60" s="100"/>
      <c r="B60" s="101"/>
      <c r="C60" s="102"/>
      <c r="D60" s="20">
        <v>64.290000000000006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s="2" customFormat="1" ht="12" customHeight="1" x14ac:dyDescent="0.2">
      <c r="A61" s="42" t="s">
        <v>47</v>
      </c>
      <c r="B61" s="41" t="s">
        <v>48</v>
      </c>
      <c r="C61" s="42">
        <v>15</v>
      </c>
      <c r="D61" s="20">
        <v>11.25</v>
      </c>
      <c r="E61" s="43">
        <v>4</v>
      </c>
      <c r="F61" s="43">
        <v>4</v>
      </c>
      <c r="G61" s="43">
        <v>0</v>
      </c>
      <c r="H61" s="43">
        <v>54</v>
      </c>
      <c r="I61" s="43">
        <v>5.0000000000000001E-3</v>
      </c>
      <c r="J61" s="43">
        <v>0.1</v>
      </c>
      <c r="K61" s="43">
        <v>39</v>
      </c>
      <c r="L61" s="43">
        <v>0.1</v>
      </c>
      <c r="M61" s="43">
        <v>132</v>
      </c>
      <c r="N61" s="43">
        <v>75</v>
      </c>
      <c r="O61" s="43">
        <v>5</v>
      </c>
      <c r="P61" s="43">
        <v>0.15</v>
      </c>
    </row>
    <row r="62" spans="1:16" s="3" customFormat="1" ht="15" customHeight="1" x14ac:dyDescent="0.2">
      <c r="A62" s="90" t="s">
        <v>39</v>
      </c>
      <c r="B62" s="12" t="s">
        <v>40</v>
      </c>
      <c r="C62" s="13">
        <v>207</v>
      </c>
      <c r="D62" s="147">
        <v>4.38</v>
      </c>
      <c r="E62" s="14">
        <v>5.3999999999999999E-2</v>
      </c>
      <c r="F62" s="14">
        <v>6.0000000000000001E-3</v>
      </c>
      <c r="G62" s="14">
        <v>9.1649999999999991</v>
      </c>
      <c r="H62" s="43">
        <v>37.962000000000003</v>
      </c>
      <c r="I62" s="43">
        <v>3.0000000000000001E-3</v>
      </c>
      <c r="J62" s="43">
        <v>2.5</v>
      </c>
      <c r="K62" s="91"/>
      <c r="L62" s="43">
        <v>1.2E-2</v>
      </c>
      <c r="M62" s="43">
        <v>7.35</v>
      </c>
      <c r="N62" s="43">
        <v>9.56</v>
      </c>
      <c r="O62" s="43">
        <v>5.12</v>
      </c>
      <c r="P62" s="43">
        <v>0.88300000000000001</v>
      </c>
    </row>
    <row r="63" spans="1:16" s="5" customFormat="1" x14ac:dyDescent="0.2">
      <c r="A63" s="32"/>
      <c r="B63" s="12" t="s">
        <v>28</v>
      </c>
      <c r="C63" s="13">
        <v>40</v>
      </c>
      <c r="D63" s="20">
        <v>3.2</v>
      </c>
      <c r="E63" s="14">
        <v>3.04</v>
      </c>
      <c r="F63" s="14">
        <v>1.1200000000000001</v>
      </c>
      <c r="G63" s="14">
        <v>20.56</v>
      </c>
      <c r="H63" s="14">
        <v>104.48</v>
      </c>
      <c r="I63" s="14">
        <v>6.2000000000000006E-2</v>
      </c>
      <c r="J63" s="14">
        <v>0.8</v>
      </c>
      <c r="K63" s="14">
        <v>0</v>
      </c>
      <c r="L63" s="14">
        <v>0.62222222222222223</v>
      </c>
      <c r="M63" s="14">
        <v>18.044444444444444</v>
      </c>
      <c r="N63" s="14">
        <v>26</v>
      </c>
      <c r="O63" s="14">
        <v>4.7999999999999989</v>
      </c>
      <c r="P63" s="14">
        <v>0.48</v>
      </c>
    </row>
    <row r="64" spans="1:16" s="5" customFormat="1" x14ac:dyDescent="0.2">
      <c r="A64" s="33"/>
      <c r="B64" s="34" t="s">
        <v>24</v>
      </c>
      <c r="C64" s="35">
        <v>435</v>
      </c>
      <c r="D64" s="151">
        <f>D59+D61+D62+D63</f>
        <v>72.63</v>
      </c>
      <c r="E64" s="36">
        <f t="shared" ref="E64:P64" si="9">SUM(E59:E63)</f>
        <v>23.988999999999997</v>
      </c>
      <c r="F64" s="36">
        <f t="shared" si="9"/>
        <v>20.23</v>
      </c>
      <c r="G64" s="36">
        <f t="shared" si="9"/>
        <v>64.153999999999996</v>
      </c>
      <c r="H64" s="36">
        <f t="shared" si="9"/>
        <v>567.86199999999997</v>
      </c>
      <c r="I64" s="36">
        <f t="shared" si="9"/>
        <v>0.16200000000000001</v>
      </c>
      <c r="J64" s="36">
        <f t="shared" si="9"/>
        <v>5.1479999999999997</v>
      </c>
      <c r="K64" s="36">
        <f t="shared" si="9"/>
        <v>100.801</v>
      </c>
      <c r="L64" s="36">
        <f t="shared" si="9"/>
        <v>3.3302222222222224</v>
      </c>
      <c r="M64" s="36">
        <f t="shared" si="9"/>
        <v>337.69444444444446</v>
      </c>
      <c r="N64" s="36">
        <f t="shared" si="9"/>
        <v>335.77000000000004</v>
      </c>
      <c r="O64" s="36">
        <f t="shared" si="9"/>
        <v>51.190999999999995</v>
      </c>
      <c r="P64" s="36">
        <f t="shared" si="9"/>
        <v>2.5109999999999997</v>
      </c>
    </row>
    <row r="65" spans="1:16" s="3" customFormat="1" x14ac:dyDescent="0.2">
      <c r="A65" s="192" t="s">
        <v>25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</row>
    <row r="66" spans="1:16" s="3" customFormat="1" ht="22.5" x14ac:dyDescent="0.2">
      <c r="A66" s="100" t="s">
        <v>114</v>
      </c>
      <c r="B66" s="98" t="s">
        <v>125</v>
      </c>
      <c r="C66" s="99">
        <v>250</v>
      </c>
      <c r="D66" s="150">
        <v>16.510000000000002</v>
      </c>
      <c r="E66" s="21">
        <v>2.2290000000000001</v>
      </c>
      <c r="F66" s="21">
        <v>6.2130000000000001</v>
      </c>
      <c r="G66" s="21">
        <v>10.013</v>
      </c>
      <c r="H66" s="21">
        <v>106.145</v>
      </c>
      <c r="I66" s="21">
        <v>7.1999999999999995E-2</v>
      </c>
      <c r="J66" s="21">
        <v>32.450000000000003</v>
      </c>
      <c r="K66" s="39">
        <v>6.5</v>
      </c>
      <c r="L66" s="21">
        <v>2.4</v>
      </c>
      <c r="M66" s="21">
        <v>51.47</v>
      </c>
      <c r="N66" s="21">
        <v>56.23</v>
      </c>
      <c r="O66" s="21">
        <v>23.7</v>
      </c>
      <c r="P66" s="21">
        <v>0.878</v>
      </c>
    </row>
    <row r="67" spans="1:16" s="3" customFormat="1" ht="22.5" x14ac:dyDescent="0.2">
      <c r="A67" s="92" t="s">
        <v>105</v>
      </c>
      <c r="B67" s="16" t="s">
        <v>104</v>
      </c>
      <c r="C67" s="15">
        <v>80</v>
      </c>
      <c r="D67" s="150">
        <v>27.46</v>
      </c>
      <c r="E67" s="17">
        <v>11.731</v>
      </c>
      <c r="F67" s="17">
        <v>8.1120000000000001</v>
      </c>
      <c r="G67" s="17">
        <v>12.358000000000001</v>
      </c>
      <c r="H67" s="17">
        <v>170.18199999999999</v>
      </c>
      <c r="I67" s="17">
        <v>0.25900000000000001</v>
      </c>
      <c r="J67" s="17">
        <v>17.57</v>
      </c>
      <c r="K67" s="20">
        <v>3979</v>
      </c>
      <c r="L67" s="17">
        <v>1.806</v>
      </c>
      <c r="M67" s="17">
        <v>23.204000000000001</v>
      </c>
      <c r="N67" s="17">
        <v>193.49700000000001</v>
      </c>
      <c r="O67" s="17">
        <v>16.780999999999999</v>
      </c>
      <c r="P67" s="17">
        <v>3.8769999999999998</v>
      </c>
    </row>
    <row r="68" spans="1:16" s="6" customFormat="1" hidden="1" x14ac:dyDescent="0.2">
      <c r="A68" s="111"/>
      <c r="B68" s="94"/>
      <c r="C68" s="15"/>
      <c r="D68" s="150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s="6" customFormat="1" hidden="1" x14ac:dyDescent="0.2">
      <c r="A69" s="111"/>
      <c r="B69" s="94"/>
      <c r="C69" s="95"/>
      <c r="D69" s="150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</row>
    <row r="70" spans="1:16" s="6" customFormat="1" x14ac:dyDescent="0.2">
      <c r="A70" s="92" t="s">
        <v>55</v>
      </c>
      <c r="B70" s="16" t="s">
        <v>56</v>
      </c>
      <c r="C70" s="15">
        <v>150</v>
      </c>
      <c r="D70" s="150">
        <v>9.75</v>
      </c>
      <c r="E70" s="17">
        <v>3.2789999999999999</v>
      </c>
      <c r="F70" s="17">
        <v>3.9910000000000001</v>
      </c>
      <c r="G70" s="17">
        <v>22.183</v>
      </c>
      <c r="H70" s="17">
        <v>138.18600000000001</v>
      </c>
      <c r="I70" s="17">
        <v>0.16</v>
      </c>
      <c r="J70" s="17">
        <v>25.937999999999999</v>
      </c>
      <c r="K70" s="17">
        <v>26.3</v>
      </c>
      <c r="L70" s="17">
        <v>0.189</v>
      </c>
      <c r="M70" s="17">
        <v>45.62</v>
      </c>
      <c r="N70" s="17">
        <v>98.07</v>
      </c>
      <c r="O70" s="17">
        <v>33.110000000000007</v>
      </c>
      <c r="P70" s="17">
        <v>1.2250000000000001</v>
      </c>
    </row>
    <row r="71" spans="1:16" s="3" customFormat="1" x14ac:dyDescent="0.2">
      <c r="A71" s="105">
        <v>376</v>
      </c>
      <c r="B71" s="12" t="s">
        <v>34</v>
      </c>
      <c r="C71" s="13">
        <v>200</v>
      </c>
      <c r="D71" s="112">
        <v>2.2999999999999998</v>
      </c>
      <c r="E71" s="106"/>
      <c r="F71" s="106"/>
      <c r="G71" s="107">
        <v>10.981</v>
      </c>
      <c r="H71" s="107">
        <v>43.902000000000001</v>
      </c>
      <c r="I71" s="107">
        <v>1E-3</v>
      </c>
      <c r="J71" s="107">
        <v>0.1</v>
      </c>
      <c r="K71" s="106"/>
      <c r="L71" s="106"/>
      <c r="M71" s="107">
        <v>4.95</v>
      </c>
      <c r="N71" s="107">
        <v>8.24</v>
      </c>
      <c r="O71" s="107">
        <v>4.4000000000000004</v>
      </c>
      <c r="P71" s="107">
        <v>0.85299999999999998</v>
      </c>
    </row>
    <row r="72" spans="1:16" s="3" customFormat="1" x14ac:dyDescent="0.2">
      <c r="A72" s="20"/>
      <c r="B72" s="16" t="s">
        <v>28</v>
      </c>
      <c r="C72" s="15">
        <v>25</v>
      </c>
      <c r="D72" s="150">
        <v>2</v>
      </c>
      <c r="E72" s="21">
        <v>3.16</v>
      </c>
      <c r="F72" s="21">
        <v>0.4</v>
      </c>
      <c r="G72" s="21">
        <v>19.32</v>
      </c>
      <c r="H72" s="21">
        <v>94</v>
      </c>
      <c r="I72" s="21">
        <v>6.4000000000000001E-2</v>
      </c>
      <c r="J72" s="21">
        <v>0</v>
      </c>
      <c r="K72" s="21">
        <v>0</v>
      </c>
      <c r="L72" s="21">
        <v>0.52</v>
      </c>
      <c r="M72" s="21">
        <v>9.1999999999999993</v>
      </c>
      <c r="N72" s="21">
        <v>34.799999999999997</v>
      </c>
      <c r="O72" s="21">
        <v>13.2</v>
      </c>
      <c r="P72" s="21">
        <v>0.8</v>
      </c>
    </row>
    <row r="73" spans="1:16" s="3" customFormat="1" ht="20.25" customHeight="1" x14ac:dyDescent="0.2">
      <c r="A73" s="15"/>
      <c r="B73" s="16" t="s">
        <v>29</v>
      </c>
      <c r="C73" s="22">
        <v>25</v>
      </c>
      <c r="D73" s="150">
        <v>2</v>
      </c>
      <c r="E73" s="17">
        <v>1.32</v>
      </c>
      <c r="F73" s="17">
        <v>0.24</v>
      </c>
      <c r="G73" s="17">
        <v>7.9279999999999999</v>
      </c>
      <c r="H73" s="17">
        <v>39.6</v>
      </c>
      <c r="I73" s="17">
        <v>3.4000000000000002E-2</v>
      </c>
      <c r="J73" s="17">
        <v>0</v>
      </c>
      <c r="K73" s="17">
        <v>0</v>
      </c>
      <c r="L73" s="17">
        <v>0.2</v>
      </c>
      <c r="M73" s="17">
        <v>5.8</v>
      </c>
      <c r="N73" s="17">
        <v>30</v>
      </c>
      <c r="O73" s="17">
        <v>9.4</v>
      </c>
      <c r="P73" s="17">
        <v>0.78</v>
      </c>
    </row>
    <row r="74" spans="1:16" s="3" customFormat="1" x14ac:dyDescent="0.2">
      <c r="A74" s="23"/>
      <c r="B74" s="24" t="s">
        <v>30</v>
      </c>
      <c r="C74" s="25">
        <f>SUM(C66:C73)</f>
        <v>730</v>
      </c>
      <c r="D74" s="150">
        <f>D66+D67+D70+D71+D72+D73</f>
        <v>60.019999999999996</v>
      </c>
      <c r="E74" s="19">
        <f t="shared" ref="E74:P74" si="10">SUM(E66:E73)</f>
        <v>21.719000000000001</v>
      </c>
      <c r="F74" s="19">
        <f t="shared" si="10"/>
        <v>18.955999999999996</v>
      </c>
      <c r="G74" s="19">
        <f t="shared" si="10"/>
        <v>82.783000000000001</v>
      </c>
      <c r="H74" s="19">
        <f t="shared" si="10"/>
        <v>592.01499999999999</v>
      </c>
      <c r="I74" s="19">
        <f t="shared" si="10"/>
        <v>0.59000000000000008</v>
      </c>
      <c r="J74" s="19">
        <f t="shared" si="10"/>
        <v>76.057999999999993</v>
      </c>
      <c r="K74" s="19">
        <f t="shared" si="10"/>
        <v>4011.8</v>
      </c>
      <c r="L74" s="19">
        <f t="shared" si="10"/>
        <v>5.1149999999999993</v>
      </c>
      <c r="M74" s="19">
        <f t="shared" si="10"/>
        <v>140.24400000000003</v>
      </c>
      <c r="N74" s="19">
        <f t="shared" si="10"/>
        <v>420.83700000000005</v>
      </c>
      <c r="O74" s="19">
        <f t="shared" si="10"/>
        <v>100.59100000000002</v>
      </c>
      <c r="P74" s="19">
        <f t="shared" si="10"/>
        <v>8.4130000000000003</v>
      </c>
    </row>
    <row r="75" spans="1:16" s="3" customFormat="1" x14ac:dyDescent="0.2">
      <c r="A75" s="26"/>
      <c r="B75" s="26" t="s">
        <v>52</v>
      </c>
      <c r="C75" s="31">
        <f>C74+C64</f>
        <v>1165</v>
      </c>
      <c r="D75" s="150">
        <f>D64+D74</f>
        <v>132.64999999999998</v>
      </c>
      <c r="E75" s="27">
        <f t="shared" ref="E75:P75" si="11">E74+E64</f>
        <v>45.707999999999998</v>
      </c>
      <c r="F75" s="27">
        <f t="shared" si="11"/>
        <v>39.185999999999993</v>
      </c>
      <c r="G75" s="27">
        <f t="shared" si="11"/>
        <v>146.93700000000001</v>
      </c>
      <c r="H75" s="27">
        <f t="shared" si="11"/>
        <v>1159.877</v>
      </c>
      <c r="I75" s="27">
        <f t="shared" si="11"/>
        <v>0.75200000000000011</v>
      </c>
      <c r="J75" s="27">
        <f t="shared" si="11"/>
        <v>81.205999999999989</v>
      </c>
      <c r="K75" s="27">
        <f t="shared" si="11"/>
        <v>4112.6010000000006</v>
      </c>
      <c r="L75" s="27">
        <f t="shared" si="11"/>
        <v>8.4452222222222222</v>
      </c>
      <c r="M75" s="27">
        <f t="shared" si="11"/>
        <v>477.93844444444449</v>
      </c>
      <c r="N75" s="27">
        <f t="shared" si="11"/>
        <v>756.60700000000008</v>
      </c>
      <c r="O75" s="27">
        <f t="shared" si="11"/>
        <v>151.78200000000001</v>
      </c>
      <c r="P75" s="27">
        <f t="shared" si="11"/>
        <v>10.923999999999999</v>
      </c>
    </row>
    <row r="76" spans="1:16" s="3" customFormat="1" x14ac:dyDescent="0.2">
      <c r="A76" s="191" t="s">
        <v>53</v>
      </c>
      <c r="B76" s="191"/>
      <c r="C76" s="191"/>
      <c r="D76" s="191"/>
      <c r="E76" s="191"/>
      <c r="F76" s="191"/>
      <c r="G76" s="191"/>
      <c r="H76" s="191"/>
      <c r="I76" s="28"/>
      <c r="J76" s="28"/>
      <c r="K76" s="28"/>
      <c r="L76" s="28"/>
      <c r="M76" s="28"/>
      <c r="N76" s="28"/>
      <c r="O76" s="28"/>
      <c r="P76" s="28"/>
    </row>
    <row r="77" spans="1:16" s="3" customFormat="1" x14ac:dyDescent="0.2">
      <c r="A77" s="192" t="s">
        <v>19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</row>
    <row r="78" spans="1:16" s="3" customFormat="1" x14ac:dyDescent="0.2">
      <c r="A78" s="92">
        <v>71</v>
      </c>
      <c r="B78" s="16" t="s">
        <v>26</v>
      </c>
      <c r="C78" s="15">
        <v>30</v>
      </c>
      <c r="D78" s="147">
        <v>5.4</v>
      </c>
      <c r="E78" s="17">
        <v>0.21</v>
      </c>
      <c r="F78" s="17">
        <v>0.03</v>
      </c>
      <c r="G78" s="17">
        <v>0.56999999999999995</v>
      </c>
      <c r="H78" s="17">
        <v>3.3</v>
      </c>
      <c r="I78" s="17">
        <v>8.9999999999999993E-3</v>
      </c>
      <c r="J78" s="17">
        <v>2.1</v>
      </c>
      <c r="K78" s="20"/>
      <c r="L78" s="17">
        <v>0.03</v>
      </c>
      <c r="M78" s="17">
        <v>5.0999999999999996</v>
      </c>
      <c r="N78" s="17">
        <v>9</v>
      </c>
      <c r="O78" s="17">
        <v>4.2</v>
      </c>
      <c r="P78" s="17">
        <v>0.15</v>
      </c>
    </row>
    <row r="79" spans="1:16" s="3" customFormat="1" x14ac:dyDescent="0.2">
      <c r="A79" s="109">
        <v>260</v>
      </c>
      <c r="B79" s="101" t="s">
        <v>54</v>
      </c>
      <c r="C79" s="102">
        <v>80</v>
      </c>
      <c r="D79" s="147">
        <v>40.01</v>
      </c>
      <c r="E79" s="112">
        <v>13.884</v>
      </c>
      <c r="F79" s="112">
        <v>14.901</v>
      </c>
      <c r="G79" s="112">
        <v>3.4660000000000002</v>
      </c>
      <c r="H79" s="112">
        <v>203.75899999999999</v>
      </c>
      <c r="I79" s="112">
        <v>7.3999999999999996E-2</v>
      </c>
      <c r="J79" s="112">
        <v>4.05</v>
      </c>
      <c r="K79" s="112"/>
      <c r="L79" s="112">
        <v>1.9419999999999999</v>
      </c>
      <c r="M79" s="112">
        <v>10.94</v>
      </c>
      <c r="N79" s="112">
        <v>145.25</v>
      </c>
      <c r="O79" s="112">
        <v>20.7</v>
      </c>
      <c r="P79" s="112">
        <v>2.1739999999999999</v>
      </c>
    </row>
    <row r="80" spans="1:16" s="3" customFormat="1" x14ac:dyDescent="0.2">
      <c r="A80" s="92" t="s">
        <v>55</v>
      </c>
      <c r="B80" s="16" t="s">
        <v>56</v>
      </c>
      <c r="C80" s="15">
        <v>150</v>
      </c>
      <c r="D80" s="147">
        <v>9.75</v>
      </c>
      <c r="E80" s="17">
        <v>3.2789999999999999</v>
      </c>
      <c r="F80" s="17">
        <v>3.9910000000000001</v>
      </c>
      <c r="G80" s="17">
        <v>22.183</v>
      </c>
      <c r="H80" s="17">
        <v>138.18600000000001</v>
      </c>
      <c r="I80" s="17">
        <v>0.16</v>
      </c>
      <c r="J80" s="17">
        <v>25.937999999999999</v>
      </c>
      <c r="K80" s="17">
        <v>26.3</v>
      </c>
      <c r="L80" s="17">
        <v>0.189</v>
      </c>
      <c r="M80" s="17">
        <v>45.62</v>
      </c>
      <c r="N80" s="17">
        <v>98.07</v>
      </c>
      <c r="O80" s="17">
        <v>33.110000000000007</v>
      </c>
      <c r="P80" s="17">
        <v>1.2250000000000001</v>
      </c>
    </row>
    <row r="81" spans="1:17" s="3" customFormat="1" x14ac:dyDescent="0.2">
      <c r="A81" s="105">
        <v>376</v>
      </c>
      <c r="B81" s="12" t="s">
        <v>34</v>
      </c>
      <c r="C81" s="13">
        <v>200</v>
      </c>
      <c r="D81" s="112">
        <v>2.2999999999999998</v>
      </c>
      <c r="E81" s="106"/>
      <c r="F81" s="106"/>
      <c r="G81" s="107">
        <v>10.981</v>
      </c>
      <c r="H81" s="107">
        <v>43.902000000000001</v>
      </c>
      <c r="I81" s="107">
        <v>1E-3</v>
      </c>
      <c r="J81" s="107">
        <v>0.1</v>
      </c>
      <c r="K81" s="106"/>
      <c r="L81" s="106"/>
      <c r="M81" s="107">
        <v>4.95</v>
      </c>
      <c r="N81" s="107">
        <v>8.24</v>
      </c>
      <c r="O81" s="107">
        <v>4.4000000000000004</v>
      </c>
      <c r="P81" s="107">
        <v>0.85299999999999998</v>
      </c>
    </row>
    <row r="82" spans="1:17" s="5" customFormat="1" x14ac:dyDescent="0.2">
      <c r="A82" s="37"/>
      <c r="B82" s="12" t="s">
        <v>28</v>
      </c>
      <c r="C82" s="13">
        <v>40</v>
      </c>
      <c r="D82" s="147">
        <v>3.2</v>
      </c>
      <c r="E82" s="14">
        <v>3.04</v>
      </c>
      <c r="F82" s="14">
        <v>1.1200000000000001</v>
      </c>
      <c r="G82" s="14">
        <v>20.56</v>
      </c>
      <c r="H82" s="14">
        <v>104.48</v>
      </c>
      <c r="I82" s="14">
        <v>6.2000000000000006E-2</v>
      </c>
      <c r="J82" s="14">
        <v>0.8</v>
      </c>
      <c r="K82" s="14">
        <v>0</v>
      </c>
      <c r="L82" s="14">
        <v>0.62222222222222223</v>
      </c>
      <c r="M82" s="14">
        <v>18.044444444444444</v>
      </c>
      <c r="N82" s="14">
        <v>26</v>
      </c>
      <c r="O82" s="14">
        <v>4.7999999999999989</v>
      </c>
      <c r="P82" s="14">
        <v>0.48</v>
      </c>
    </row>
    <row r="83" spans="1:17" s="5" customFormat="1" x14ac:dyDescent="0.2">
      <c r="A83" s="33"/>
      <c r="B83" s="34" t="s">
        <v>24</v>
      </c>
      <c r="C83" s="35">
        <f>SUM(C78:C82)</f>
        <v>500</v>
      </c>
      <c r="D83" s="147">
        <f>D78+D79+D80+D81+D82</f>
        <v>60.66</v>
      </c>
      <c r="E83" s="36">
        <f t="shared" ref="E83:P83" si="12">SUM(E78:E82)</f>
        <v>20.413</v>
      </c>
      <c r="F83" s="36">
        <f t="shared" si="12"/>
        <v>20.042000000000002</v>
      </c>
      <c r="G83" s="36">
        <f t="shared" si="12"/>
        <v>57.760000000000005</v>
      </c>
      <c r="H83" s="36">
        <f t="shared" si="12"/>
        <v>493.62700000000001</v>
      </c>
      <c r="I83" s="36">
        <f t="shared" si="12"/>
        <v>0.30599999999999999</v>
      </c>
      <c r="J83" s="36">
        <f t="shared" si="12"/>
        <v>32.988</v>
      </c>
      <c r="K83" s="36">
        <f t="shared" si="12"/>
        <v>26.3</v>
      </c>
      <c r="L83" s="36">
        <f t="shared" si="12"/>
        <v>2.7832222222222223</v>
      </c>
      <c r="M83" s="36">
        <f t="shared" si="12"/>
        <v>84.654444444444437</v>
      </c>
      <c r="N83" s="36">
        <f t="shared" si="12"/>
        <v>286.56</v>
      </c>
      <c r="O83" s="36">
        <f t="shared" si="12"/>
        <v>67.210000000000008</v>
      </c>
      <c r="P83" s="36">
        <f t="shared" si="12"/>
        <v>4.8819999999999997</v>
      </c>
    </row>
    <row r="84" spans="1:17" s="3" customFormat="1" x14ac:dyDescent="0.2">
      <c r="A84" s="192" t="s">
        <v>25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</row>
    <row r="85" spans="1:17" s="3" customFormat="1" ht="22.5" x14ac:dyDescent="0.2">
      <c r="A85" s="92">
        <v>52</v>
      </c>
      <c r="B85" s="16" t="s">
        <v>57</v>
      </c>
      <c r="C85" s="15">
        <v>30</v>
      </c>
      <c r="D85" s="147">
        <v>4.16</v>
      </c>
      <c r="E85" s="17">
        <v>0.85499999999999998</v>
      </c>
      <c r="F85" s="17">
        <v>4.0529999999999999</v>
      </c>
      <c r="G85" s="17">
        <v>5.016</v>
      </c>
      <c r="H85" s="17">
        <v>59.904000000000003</v>
      </c>
      <c r="I85" s="17">
        <v>1.0999999999999999E-2</v>
      </c>
      <c r="J85" s="17">
        <v>5.7</v>
      </c>
      <c r="K85" s="20"/>
      <c r="L85" s="17">
        <v>1.8169999999999999</v>
      </c>
      <c r="M85" s="17">
        <v>21.09</v>
      </c>
      <c r="N85" s="17">
        <v>24.59</v>
      </c>
      <c r="O85" s="17">
        <v>12.54</v>
      </c>
      <c r="P85" s="17">
        <v>0.79800000000000004</v>
      </c>
    </row>
    <row r="86" spans="1:17" s="3" customFormat="1" ht="33.75" x14ac:dyDescent="0.2">
      <c r="A86" s="113" t="s">
        <v>115</v>
      </c>
      <c r="B86" s="101" t="s">
        <v>116</v>
      </c>
      <c r="C86" s="102">
        <v>250</v>
      </c>
      <c r="D86" s="147">
        <v>11.25</v>
      </c>
      <c r="E86" s="21">
        <v>6.6849999999999996</v>
      </c>
      <c r="F86" s="21">
        <v>4.9219999999999997</v>
      </c>
      <c r="G86" s="21">
        <v>11.36</v>
      </c>
      <c r="H86" s="21">
        <v>117.07299999999999</v>
      </c>
      <c r="I86" s="21">
        <v>0.13900000000000001</v>
      </c>
      <c r="J86" s="21">
        <v>18.225000000000001</v>
      </c>
      <c r="K86" s="21">
        <v>7.5</v>
      </c>
      <c r="L86" s="21">
        <v>1.915</v>
      </c>
      <c r="M86" s="21">
        <v>19.108000000000001</v>
      </c>
      <c r="N86" s="21">
        <v>96.31</v>
      </c>
      <c r="O86" s="21">
        <v>26.832000000000001</v>
      </c>
      <c r="P86" s="21">
        <v>0.96699999999999997</v>
      </c>
    </row>
    <row r="87" spans="1:17" s="3" customFormat="1" ht="24.75" hidden="1" customHeight="1" x14ac:dyDescent="0.2">
      <c r="A87" s="92"/>
      <c r="B87" s="16"/>
      <c r="C87" s="15"/>
      <c r="D87" s="147"/>
      <c r="E87" s="17"/>
      <c r="F87" s="17"/>
      <c r="G87" s="17"/>
      <c r="H87" s="17"/>
      <c r="I87" s="17"/>
      <c r="J87" s="17"/>
      <c r="K87" s="20"/>
      <c r="L87" s="17"/>
      <c r="M87" s="17"/>
      <c r="N87" s="17"/>
      <c r="O87" s="17"/>
      <c r="P87" s="17"/>
      <c r="Q87" s="17"/>
    </row>
    <row r="88" spans="1:17" s="3" customFormat="1" ht="22.5" x14ac:dyDescent="0.2">
      <c r="A88" s="92" t="s">
        <v>117</v>
      </c>
      <c r="B88" s="16" t="s">
        <v>118</v>
      </c>
      <c r="C88" s="15">
        <v>100</v>
      </c>
      <c r="D88" s="147">
        <v>35.99</v>
      </c>
      <c r="E88" s="17">
        <v>12.12</v>
      </c>
      <c r="F88" s="17">
        <v>12.400000000000002</v>
      </c>
      <c r="G88" s="17">
        <v>32.986666666666665</v>
      </c>
      <c r="H88" s="17">
        <v>293.52666666666664</v>
      </c>
      <c r="I88" s="17">
        <v>8.8000000000000009E-2</v>
      </c>
      <c r="J88" s="17">
        <v>0.21333333333333335</v>
      </c>
      <c r="K88" s="17">
        <v>88</v>
      </c>
      <c r="L88" s="17">
        <v>0.90000000000000013</v>
      </c>
      <c r="M88" s="17">
        <v>279.096</v>
      </c>
      <c r="N88" s="17">
        <v>213.66666666666669</v>
      </c>
      <c r="O88" s="17">
        <v>19.584000000000003</v>
      </c>
      <c r="P88" s="17">
        <v>1.0426666666666669</v>
      </c>
    </row>
    <row r="89" spans="1:17" s="3" customFormat="1" ht="20.25" hidden="1" customHeight="1" x14ac:dyDescent="0.2">
      <c r="A89" s="92"/>
      <c r="B89" s="16"/>
      <c r="C89" s="15"/>
      <c r="D89" s="14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7" s="3" customFormat="1" ht="21" hidden="1" customHeight="1" x14ac:dyDescent="0.2">
      <c r="A90" s="92"/>
      <c r="B90" s="16"/>
      <c r="C90" s="15"/>
      <c r="D90" s="147"/>
      <c r="E90" s="17"/>
      <c r="F90" s="17"/>
      <c r="G90" s="17"/>
      <c r="H90" s="17"/>
      <c r="I90" s="17"/>
      <c r="J90" s="20"/>
      <c r="K90" s="17"/>
      <c r="L90" s="17"/>
      <c r="M90" s="17"/>
      <c r="N90" s="17"/>
      <c r="O90" s="17"/>
      <c r="P90" s="17"/>
    </row>
    <row r="91" spans="1:17" s="3" customFormat="1" ht="21" customHeight="1" x14ac:dyDescent="0.2">
      <c r="A91" s="92" t="s">
        <v>35</v>
      </c>
      <c r="B91" s="16" t="s">
        <v>36</v>
      </c>
      <c r="C91" s="15">
        <v>150</v>
      </c>
      <c r="D91" s="147">
        <v>11.17</v>
      </c>
      <c r="E91" s="21">
        <v>4.6139999999999999</v>
      </c>
      <c r="F91" s="21">
        <v>6.45</v>
      </c>
      <c r="G91" s="21">
        <v>48.204000000000001</v>
      </c>
      <c r="H91" s="21">
        <v>269.322</v>
      </c>
      <c r="I91" s="21">
        <v>5.2999999999999999E-2</v>
      </c>
      <c r="J91" s="39"/>
      <c r="K91" s="21">
        <v>32</v>
      </c>
      <c r="L91" s="21">
        <v>0.34</v>
      </c>
      <c r="M91" s="21">
        <v>7.782</v>
      </c>
      <c r="N91" s="21">
        <v>100.035</v>
      </c>
      <c r="O91" s="21">
        <v>32.54</v>
      </c>
      <c r="P91" s="21">
        <v>0.67100000000000004</v>
      </c>
    </row>
    <row r="92" spans="1:17" s="3" customFormat="1" x14ac:dyDescent="0.2">
      <c r="A92" s="102" t="s">
        <v>119</v>
      </c>
      <c r="B92" s="16" t="s">
        <v>74</v>
      </c>
      <c r="C92" s="15">
        <v>200</v>
      </c>
      <c r="D92" s="147">
        <v>7.2</v>
      </c>
      <c r="E92" s="17">
        <v>0.9</v>
      </c>
      <c r="F92" s="17">
        <v>0.18</v>
      </c>
      <c r="G92" s="17">
        <v>18.18</v>
      </c>
      <c r="H92" s="17">
        <v>82.8</v>
      </c>
      <c r="I92" s="17">
        <v>1.8000000000000002E-2</v>
      </c>
      <c r="J92" s="17">
        <v>36</v>
      </c>
      <c r="K92" s="17">
        <v>0</v>
      </c>
      <c r="L92" s="17">
        <v>0.18</v>
      </c>
      <c r="M92" s="17">
        <v>12.600000000000001</v>
      </c>
      <c r="N92" s="17">
        <v>12.600000000000001</v>
      </c>
      <c r="O92" s="17">
        <v>7.2</v>
      </c>
      <c r="P92" s="17">
        <v>2.5199999999999996</v>
      </c>
    </row>
    <row r="93" spans="1:17" s="3" customFormat="1" x14ac:dyDescent="0.2">
      <c r="A93" s="20"/>
      <c r="B93" s="16" t="s">
        <v>28</v>
      </c>
      <c r="C93" s="15">
        <v>25</v>
      </c>
      <c r="D93" s="147">
        <v>2</v>
      </c>
      <c r="E93" s="21">
        <v>3.16</v>
      </c>
      <c r="F93" s="21">
        <v>0.4</v>
      </c>
      <c r="G93" s="21">
        <v>19.32</v>
      </c>
      <c r="H93" s="21">
        <v>94</v>
      </c>
      <c r="I93" s="21">
        <v>6.4000000000000001E-2</v>
      </c>
      <c r="J93" s="21">
        <v>0</v>
      </c>
      <c r="K93" s="21">
        <v>0</v>
      </c>
      <c r="L93" s="21">
        <v>0.52</v>
      </c>
      <c r="M93" s="21">
        <v>9.1999999999999993</v>
      </c>
      <c r="N93" s="21">
        <v>34.799999999999997</v>
      </c>
      <c r="O93" s="21">
        <v>13.2</v>
      </c>
      <c r="P93" s="21">
        <v>0.8</v>
      </c>
    </row>
    <row r="94" spans="1:17" s="3" customFormat="1" ht="14.25" customHeight="1" x14ac:dyDescent="0.2">
      <c r="A94" s="15"/>
      <c r="B94" s="16" t="s">
        <v>29</v>
      </c>
      <c r="C94" s="22">
        <v>25</v>
      </c>
      <c r="D94" s="147">
        <v>2</v>
      </c>
      <c r="E94" s="17">
        <v>1.32</v>
      </c>
      <c r="F94" s="17">
        <v>0.24</v>
      </c>
      <c r="G94" s="17">
        <v>7.9279999999999999</v>
      </c>
      <c r="H94" s="17">
        <v>39.6</v>
      </c>
      <c r="I94" s="17">
        <v>3.4000000000000002E-2</v>
      </c>
      <c r="J94" s="17">
        <v>0</v>
      </c>
      <c r="K94" s="17">
        <v>0</v>
      </c>
      <c r="L94" s="17">
        <v>0.2</v>
      </c>
      <c r="M94" s="17">
        <v>5.8</v>
      </c>
      <c r="N94" s="17">
        <v>30</v>
      </c>
      <c r="O94" s="17">
        <v>9.4</v>
      </c>
      <c r="P94" s="17">
        <v>0.78</v>
      </c>
    </row>
    <row r="95" spans="1:17" s="3" customFormat="1" x14ac:dyDescent="0.2">
      <c r="A95" s="23"/>
      <c r="B95" s="24" t="s">
        <v>30</v>
      </c>
      <c r="C95" s="25">
        <f>SUM(C85:C94)</f>
        <v>780</v>
      </c>
      <c r="D95" s="147">
        <f>D85+D86+D88+D91+D92+D93+D94</f>
        <v>73.77000000000001</v>
      </c>
      <c r="E95" s="19">
        <f t="shared" ref="E95:P95" si="13">SUM(E85:E94)</f>
        <v>29.653999999999996</v>
      </c>
      <c r="F95" s="19">
        <f t="shared" si="13"/>
        <v>28.644999999999996</v>
      </c>
      <c r="G95" s="19">
        <f t="shared" si="13"/>
        <v>142.99466666666666</v>
      </c>
      <c r="H95" s="19">
        <f t="shared" si="13"/>
        <v>956.2256666666666</v>
      </c>
      <c r="I95" s="19">
        <f t="shared" si="13"/>
        <v>0.40700000000000003</v>
      </c>
      <c r="J95" s="19">
        <f t="shared" si="13"/>
        <v>60.138333333333335</v>
      </c>
      <c r="K95" s="19">
        <f t="shared" si="13"/>
        <v>127.5</v>
      </c>
      <c r="L95" s="19">
        <f t="shared" si="13"/>
        <v>5.8720000000000008</v>
      </c>
      <c r="M95" s="19">
        <f t="shared" si="13"/>
        <v>354.67599999999999</v>
      </c>
      <c r="N95" s="19">
        <f t="shared" si="13"/>
        <v>512.00166666666678</v>
      </c>
      <c r="O95" s="19">
        <f t="shared" si="13"/>
        <v>121.29600000000002</v>
      </c>
      <c r="P95" s="19">
        <f t="shared" si="13"/>
        <v>7.5786666666666669</v>
      </c>
    </row>
    <row r="96" spans="1:17" s="3" customFormat="1" x14ac:dyDescent="0.2">
      <c r="A96" s="26"/>
      <c r="B96" s="26" t="s">
        <v>58</v>
      </c>
      <c r="C96" s="31">
        <f>C95+C83</f>
        <v>1280</v>
      </c>
      <c r="D96" s="147">
        <f>D83+D95</f>
        <v>134.43</v>
      </c>
      <c r="E96" s="27">
        <f t="shared" ref="E96:P96" si="14">E95+E83</f>
        <v>50.066999999999993</v>
      </c>
      <c r="F96" s="27">
        <f t="shared" si="14"/>
        <v>48.686999999999998</v>
      </c>
      <c r="G96" s="27">
        <f t="shared" si="14"/>
        <v>200.75466666666665</v>
      </c>
      <c r="H96" s="27">
        <f t="shared" si="14"/>
        <v>1449.8526666666667</v>
      </c>
      <c r="I96" s="27">
        <f t="shared" si="14"/>
        <v>0.71300000000000008</v>
      </c>
      <c r="J96" s="27">
        <f t="shared" si="14"/>
        <v>93.126333333333335</v>
      </c>
      <c r="K96" s="27">
        <f t="shared" si="14"/>
        <v>153.80000000000001</v>
      </c>
      <c r="L96" s="27">
        <f t="shared" si="14"/>
        <v>8.655222222222223</v>
      </c>
      <c r="M96" s="27">
        <f t="shared" si="14"/>
        <v>439.33044444444442</v>
      </c>
      <c r="N96" s="27">
        <f t="shared" si="14"/>
        <v>798.56166666666672</v>
      </c>
      <c r="O96" s="27">
        <f t="shared" si="14"/>
        <v>188.50600000000003</v>
      </c>
      <c r="P96" s="27">
        <f t="shared" si="14"/>
        <v>12.460666666666667</v>
      </c>
    </row>
    <row r="97" spans="1:16" s="3" customFormat="1" x14ac:dyDescent="0.2">
      <c r="A97" s="191" t="s">
        <v>59</v>
      </c>
      <c r="B97" s="191"/>
      <c r="C97" s="191"/>
      <c r="D97" s="191"/>
      <c r="E97" s="191"/>
      <c r="F97" s="191"/>
      <c r="G97" s="191"/>
      <c r="H97" s="191"/>
      <c r="I97" s="28"/>
      <c r="J97" s="28"/>
      <c r="K97" s="28"/>
      <c r="L97" s="28"/>
      <c r="M97" s="28"/>
      <c r="N97" s="28"/>
      <c r="O97" s="28"/>
      <c r="P97" s="28"/>
    </row>
    <row r="98" spans="1:16" s="3" customFormat="1" x14ac:dyDescent="0.2">
      <c r="A98" s="192" t="s">
        <v>19</v>
      </c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</row>
    <row r="99" spans="1:16" s="3" customFormat="1" ht="21" customHeight="1" x14ac:dyDescent="0.2">
      <c r="A99" s="92">
        <v>75</v>
      </c>
      <c r="B99" s="16" t="s">
        <v>26</v>
      </c>
      <c r="C99" s="15">
        <v>30</v>
      </c>
      <c r="D99" s="147">
        <v>5.4</v>
      </c>
      <c r="E99" s="17">
        <v>0.33</v>
      </c>
      <c r="F99" s="17">
        <v>0.06</v>
      </c>
      <c r="G99" s="17">
        <v>1.1399999999999999</v>
      </c>
      <c r="H99" s="17">
        <v>7.2</v>
      </c>
      <c r="I99" s="17">
        <v>1.7999999999999999E-2</v>
      </c>
      <c r="J99" s="17">
        <v>7.5</v>
      </c>
      <c r="K99" s="20"/>
      <c r="L99" s="17">
        <v>0.21</v>
      </c>
      <c r="M99" s="17">
        <v>4.2</v>
      </c>
      <c r="N99" s="17">
        <v>7.8</v>
      </c>
      <c r="O99" s="17">
        <v>6</v>
      </c>
      <c r="P99" s="17">
        <v>0.27</v>
      </c>
    </row>
    <row r="100" spans="1:16" s="3" customFormat="1" x14ac:dyDescent="0.2">
      <c r="A100" s="100">
        <v>234</v>
      </c>
      <c r="B100" s="101" t="s">
        <v>60</v>
      </c>
      <c r="C100" s="102">
        <v>90</v>
      </c>
      <c r="D100" s="147">
        <v>35.979999999999997</v>
      </c>
      <c r="E100" s="21">
        <v>10.629</v>
      </c>
      <c r="F100" s="21">
        <v>10.414</v>
      </c>
      <c r="G100" s="21">
        <v>11.817</v>
      </c>
      <c r="H100" s="21">
        <v>183.876</v>
      </c>
      <c r="I100" s="21">
        <v>0.13300000000000001</v>
      </c>
      <c r="J100" s="21">
        <v>0.48799999999999999</v>
      </c>
      <c r="K100" s="21">
        <v>21.6</v>
      </c>
      <c r="L100" s="21">
        <v>3.5510000000000002</v>
      </c>
      <c r="M100" s="21">
        <v>42.67</v>
      </c>
      <c r="N100" s="21">
        <v>118.88</v>
      </c>
      <c r="O100" s="21">
        <v>21.95</v>
      </c>
      <c r="P100" s="21">
        <v>0.74299999999999999</v>
      </c>
    </row>
    <row r="101" spans="1:16" s="3" customFormat="1" x14ac:dyDescent="0.2">
      <c r="A101" s="92" t="s">
        <v>35</v>
      </c>
      <c r="B101" s="16" t="s">
        <v>36</v>
      </c>
      <c r="C101" s="15">
        <v>150</v>
      </c>
      <c r="D101" s="147">
        <v>11.17</v>
      </c>
      <c r="E101" s="21">
        <v>4.6139999999999999</v>
      </c>
      <c r="F101" s="21">
        <v>6.45</v>
      </c>
      <c r="G101" s="21">
        <v>48.204000000000001</v>
      </c>
      <c r="H101" s="21">
        <v>269.322</v>
      </c>
      <c r="I101" s="21">
        <v>5.2999999999999999E-2</v>
      </c>
      <c r="J101" s="39"/>
      <c r="K101" s="21">
        <v>32</v>
      </c>
      <c r="L101" s="21">
        <v>0.34</v>
      </c>
      <c r="M101" s="21">
        <v>7.782</v>
      </c>
      <c r="N101" s="21">
        <v>100.035</v>
      </c>
      <c r="O101" s="21">
        <v>32.54</v>
      </c>
      <c r="P101" s="21">
        <v>0.67100000000000004</v>
      </c>
    </row>
    <row r="102" spans="1:16" s="3" customFormat="1" x14ac:dyDescent="0.2">
      <c r="A102" s="92">
        <v>382</v>
      </c>
      <c r="B102" s="16" t="s">
        <v>21</v>
      </c>
      <c r="C102" s="15">
        <v>200</v>
      </c>
      <c r="D102" s="147">
        <v>17.8</v>
      </c>
      <c r="E102" s="17">
        <v>3.1419999999999999</v>
      </c>
      <c r="F102" s="17">
        <v>2.5110000000000001</v>
      </c>
      <c r="G102" s="17">
        <v>16.344000000000001</v>
      </c>
      <c r="H102" s="17">
        <v>101.58199999999999</v>
      </c>
      <c r="I102" s="17">
        <v>1.9800000000000002E-2</v>
      </c>
      <c r="J102" s="17">
        <v>0.48599999999999999</v>
      </c>
      <c r="K102" s="17">
        <v>8.1969999999999992</v>
      </c>
      <c r="L102" s="17">
        <v>9.9000000000000008E-3</v>
      </c>
      <c r="M102" s="17">
        <v>101.34699999999999</v>
      </c>
      <c r="N102" s="17">
        <v>94.122</v>
      </c>
      <c r="O102" s="17">
        <v>25.11</v>
      </c>
      <c r="P102" s="17">
        <v>0.83</v>
      </c>
    </row>
    <row r="103" spans="1:16" s="5" customFormat="1" x14ac:dyDescent="0.2">
      <c r="A103" s="32"/>
      <c r="B103" s="12" t="s">
        <v>28</v>
      </c>
      <c r="C103" s="13">
        <v>40</v>
      </c>
      <c r="D103" s="147">
        <v>3.2</v>
      </c>
      <c r="E103" s="14">
        <v>2.2799999999999998</v>
      </c>
      <c r="F103" s="14">
        <v>0.84000000000000008</v>
      </c>
      <c r="G103" s="14">
        <v>15.42</v>
      </c>
      <c r="H103" s="14">
        <v>78.36</v>
      </c>
      <c r="I103" s="14">
        <v>4.6500000000000007E-2</v>
      </c>
      <c r="J103" s="14">
        <v>0.6</v>
      </c>
      <c r="K103" s="14">
        <v>0</v>
      </c>
      <c r="L103" s="14">
        <v>0.46666666666666667</v>
      </c>
      <c r="M103" s="14">
        <v>13.533333333333333</v>
      </c>
      <c r="N103" s="14">
        <v>19.5</v>
      </c>
      <c r="O103" s="14">
        <v>3.5999999999999996</v>
      </c>
      <c r="P103" s="14">
        <v>0.36</v>
      </c>
    </row>
    <row r="104" spans="1:16" s="3" customFormat="1" x14ac:dyDescent="0.2">
      <c r="A104" s="23"/>
      <c r="B104" s="24" t="s">
        <v>24</v>
      </c>
      <c r="C104" s="25">
        <f>SUM(C99:C103)</f>
        <v>510</v>
      </c>
      <c r="D104" s="147">
        <f>D99+D100+D101+D102+D103</f>
        <v>73.55</v>
      </c>
      <c r="E104" s="19">
        <f t="shared" ref="E104:P104" si="15">SUM(E99:E103)</f>
        <v>20.995000000000001</v>
      </c>
      <c r="F104" s="19">
        <f t="shared" si="15"/>
        <v>20.274999999999999</v>
      </c>
      <c r="G104" s="19">
        <f t="shared" si="15"/>
        <v>92.924999999999997</v>
      </c>
      <c r="H104" s="19">
        <f t="shared" si="15"/>
        <v>640.34</v>
      </c>
      <c r="I104" s="19">
        <f t="shared" si="15"/>
        <v>0.27029999999999998</v>
      </c>
      <c r="J104" s="19">
        <f t="shared" si="15"/>
        <v>9.0739999999999998</v>
      </c>
      <c r="K104" s="19">
        <f t="shared" si="15"/>
        <v>61.796999999999997</v>
      </c>
      <c r="L104" s="19">
        <f t="shared" si="15"/>
        <v>4.5775666666666668</v>
      </c>
      <c r="M104" s="19">
        <f t="shared" si="15"/>
        <v>169.53233333333333</v>
      </c>
      <c r="N104" s="19">
        <f t="shared" si="15"/>
        <v>340.33699999999999</v>
      </c>
      <c r="O104" s="19">
        <f t="shared" si="15"/>
        <v>89.199999999999989</v>
      </c>
      <c r="P104" s="19">
        <f t="shared" si="15"/>
        <v>2.8739999999999997</v>
      </c>
    </row>
    <row r="105" spans="1:16" s="3" customFormat="1" x14ac:dyDescent="0.2">
      <c r="A105" s="192" t="s">
        <v>25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</row>
    <row r="106" spans="1:16" s="3" customFormat="1" ht="32.25" customHeight="1" x14ac:dyDescent="0.2">
      <c r="A106" s="100" t="s">
        <v>108</v>
      </c>
      <c r="B106" s="101" t="s">
        <v>107</v>
      </c>
      <c r="C106" s="102">
        <v>250</v>
      </c>
      <c r="D106" s="112">
        <v>10.27</v>
      </c>
      <c r="E106" s="21">
        <v>6.5739999999999998</v>
      </c>
      <c r="F106" s="21">
        <v>6055</v>
      </c>
      <c r="G106" s="21">
        <v>13.715999999999999</v>
      </c>
      <c r="H106" s="21">
        <v>137.298</v>
      </c>
      <c r="I106" s="21">
        <v>0.105</v>
      </c>
      <c r="J106" s="21">
        <v>11.336</v>
      </c>
      <c r="K106" s="21">
        <v>12.58</v>
      </c>
      <c r="L106" s="21">
        <v>2.0510000000000002</v>
      </c>
      <c r="M106" s="21">
        <v>50.067</v>
      </c>
      <c r="N106" s="21">
        <v>109.554</v>
      </c>
      <c r="O106" s="21">
        <v>31.524999999999999</v>
      </c>
      <c r="P106" s="21">
        <v>1.609</v>
      </c>
    </row>
    <row r="107" spans="1:16" s="3" customFormat="1" ht="13.5" hidden="1" customHeight="1" x14ac:dyDescent="0.2">
      <c r="A107" s="20"/>
      <c r="B107" s="16"/>
      <c r="C107" s="15"/>
      <c r="D107" s="112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s="6" customFormat="1" ht="13.5" hidden="1" customHeight="1" x14ac:dyDescent="0.2">
      <c r="A108" s="93"/>
      <c r="B108" s="94"/>
      <c r="C108" s="95"/>
      <c r="D108" s="112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</row>
    <row r="109" spans="1:16" s="3" customFormat="1" x14ac:dyDescent="0.2">
      <c r="A109" s="114" t="s">
        <v>120</v>
      </c>
      <c r="B109" s="16" t="s">
        <v>98</v>
      </c>
      <c r="C109" s="15">
        <v>80</v>
      </c>
      <c r="D109" s="112">
        <v>34.24</v>
      </c>
      <c r="E109" s="17">
        <v>14.493</v>
      </c>
      <c r="F109" s="17">
        <v>13.547000000000001</v>
      </c>
      <c r="G109" s="17">
        <v>4.1509999999999998</v>
      </c>
      <c r="H109" s="17">
        <v>196.61</v>
      </c>
      <c r="I109" s="17">
        <v>8.6999999999999994E-2</v>
      </c>
      <c r="J109" s="17">
        <v>0.79800000000000004</v>
      </c>
      <c r="K109" s="17">
        <v>12</v>
      </c>
      <c r="L109" s="17">
        <v>0.436</v>
      </c>
      <c r="M109" s="17">
        <v>25.12</v>
      </c>
      <c r="N109" s="17">
        <v>155.96</v>
      </c>
      <c r="O109" s="17">
        <v>22.46</v>
      </c>
      <c r="P109" s="17">
        <v>2.165</v>
      </c>
    </row>
    <row r="110" spans="1:16" s="3" customFormat="1" x14ac:dyDescent="0.2">
      <c r="A110" s="92">
        <v>312</v>
      </c>
      <c r="B110" s="16" t="s">
        <v>56</v>
      </c>
      <c r="C110" s="15">
        <v>155</v>
      </c>
      <c r="D110" s="112">
        <v>9.75</v>
      </c>
      <c r="E110" s="17">
        <v>3.2949999999999999</v>
      </c>
      <c r="F110" s="17">
        <v>5.4409999999999998</v>
      </c>
      <c r="G110" s="17">
        <v>22.209</v>
      </c>
      <c r="H110" s="17">
        <v>151.404</v>
      </c>
      <c r="I110" s="17">
        <v>0.16</v>
      </c>
      <c r="J110" s="17">
        <v>25.937999999999999</v>
      </c>
      <c r="K110" s="17">
        <v>26.3</v>
      </c>
      <c r="L110" s="17">
        <v>0.189</v>
      </c>
      <c r="M110" s="17">
        <v>45.62</v>
      </c>
      <c r="N110" s="17">
        <v>98.07</v>
      </c>
      <c r="O110" s="17">
        <v>33.110000000000007</v>
      </c>
      <c r="P110" s="17">
        <v>1.2250000000000001</v>
      </c>
    </row>
    <row r="111" spans="1:16" s="3" customFormat="1" x14ac:dyDescent="0.2">
      <c r="A111" s="105">
        <v>376</v>
      </c>
      <c r="B111" s="12" t="s">
        <v>34</v>
      </c>
      <c r="C111" s="13">
        <v>200</v>
      </c>
      <c r="D111" s="112">
        <v>2.2999999999999998</v>
      </c>
      <c r="E111" s="106"/>
      <c r="F111" s="106"/>
      <c r="G111" s="107">
        <v>10.981</v>
      </c>
      <c r="H111" s="107">
        <v>43.902000000000001</v>
      </c>
      <c r="I111" s="107">
        <v>1E-3</v>
      </c>
      <c r="J111" s="107">
        <v>0.1</v>
      </c>
      <c r="K111" s="106"/>
      <c r="L111" s="106"/>
      <c r="M111" s="107">
        <v>4.95</v>
      </c>
      <c r="N111" s="107">
        <v>8.24</v>
      </c>
      <c r="O111" s="107">
        <v>4.4000000000000004</v>
      </c>
      <c r="P111" s="107">
        <v>0.85299999999999998</v>
      </c>
    </row>
    <row r="112" spans="1:16" s="3" customFormat="1" ht="16.5" customHeight="1" x14ac:dyDescent="0.2">
      <c r="A112" s="15"/>
      <c r="B112" s="16" t="s">
        <v>28</v>
      </c>
      <c r="C112" s="15">
        <v>25</v>
      </c>
      <c r="D112" s="112">
        <v>2</v>
      </c>
      <c r="E112" s="21">
        <v>3.16</v>
      </c>
      <c r="F112" s="21">
        <v>0.4</v>
      </c>
      <c r="G112" s="21">
        <v>19.32</v>
      </c>
      <c r="H112" s="21">
        <v>94</v>
      </c>
      <c r="I112" s="21">
        <v>6.4000000000000001E-2</v>
      </c>
      <c r="J112" s="21">
        <v>0</v>
      </c>
      <c r="K112" s="21">
        <v>0</v>
      </c>
      <c r="L112" s="21">
        <v>0.52</v>
      </c>
      <c r="M112" s="21">
        <v>9.1999999999999993</v>
      </c>
      <c r="N112" s="21">
        <v>34.799999999999997</v>
      </c>
      <c r="O112" s="21">
        <v>13.2</v>
      </c>
      <c r="P112" s="21">
        <v>0.8</v>
      </c>
    </row>
    <row r="113" spans="1:16" s="3" customFormat="1" ht="22.5" x14ac:dyDescent="0.2">
      <c r="A113" s="20"/>
      <c r="B113" s="16" t="s">
        <v>29</v>
      </c>
      <c r="C113" s="22">
        <v>25</v>
      </c>
      <c r="D113" s="112">
        <v>2</v>
      </c>
      <c r="E113" s="17">
        <v>1.32</v>
      </c>
      <c r="F113" s="17">
        <v>0.24</v>
      </c>
      <c r="G113" s="17">
        <v>7.9279999999999999</v>
      </c>
      <c r="H113" s="17">
        <v>39.6</v>
      </c>
      <c r="I113" s="17">
        <v>3.4000000000000002E-2</v>
      </c>
      <c r="J113" s="17">
        <v>0</v>
      </c>
      <c r="K113" s="17">
        <v>0</v>
      </c>
      <c r="L113" s="17">
        <v>0.2</v>
      </c>
      <c r="M113" s="17">
        <v>5.8</v>
      </c>
      <c r="N113" s="17">
        <v>30</v>
      </c>
      <c r="O113" s="17">
        <v>9.4</v>
      </c>
      <c r="P113" s="17">
        <v>0.78</v>
      </c>
    </row>
    <row r="114" spans="1:16" s="3" customFormat="1" x14ac:dyDescent="0.2">
      <c r="A114" s="23"/>
      <c r="B114" s="24" t="s">
        <v>30</v>
      </c>
      <c r="C114" s="25">
        <f>SUM(C106:C113)</f>
        <v>735</v>
      </c>
      <c r="D114" s="112">
        <f>D106+D109+D110+D111+D112+D113</f>
        <v>60.56</v>
      </c>
      <c r="E114" s="19">
        <f t="shared" ref="E114:P114" si="16">SUM(E106:E113)</f>
        <v>28.842000000000002</v>
      </c>
      <c r="F114" s="19">
        <f t="shared" si="16"/>
        <v>6074.6279999999988</v>
      </c>
      <c r="G114" s="19">
        <f t="shared" si="16"/>
        <v>78.304999999999993</v>
      </c>
      <c r="H114" s="19">
        <f t="shared" si="16"/>
        <v>662.81400000000008</v>
      </c>
      <c r="I114" s="19">
        <f t="shared" si="16"/>
        <v>0.45099999999999996</v>
      </c>
      <c r="J114" s="19">
        <f t="shared" si="16"/>
        <v>38.172000000000004</v>
      </c>
      <c r="K114" s="19">
        <f t="shared" si="16"/>
        <v>50.879999999999995</v>
      </c>
      <c r="L114" s="19">
        <f t="shared" si="16"/>
        <v>3.3960000000000004</v>
      </c>
      <c r="M114" s="19">
        <f t="shared" si="16"/>
        <v>140.75700000000001</v>
      </c>
      <c r="N114" s="19">
        <f t="shared" si="16"/>
        <v>436.62400000000002</v>
      </c>
      <c r="O114" s="19">
        <f t="shared" si="16"/>
        <v>114.09500000000001</v>
      </c>
      <c r="P114" s="19">
        <f t="shared" si="16"/>
        <v>7.4320000000000004</v>
      </c>
    </row>
    <row r="115" spans="1:16" s="3" customFormat="1" x14ac:dyDescent="0.2">
      <c r="A115" s="38"/>
      <c r="B115" s="38" t="s">
        <v>61</v>
      </c>
      <c r="C115" s="31">
        <f>C114+C104</f>
        <v>1245</v>
      </c>
      <c r="D115" s="112">
        <f>D104+D114</f>
        <v>134.11000000000001</v>
      </c>
      <c r="E115" s="27">
        <f t="shared" ref="E115:P115" si="17">E114+E104</f>
        <v>49.837000000000003</v>
      </c>
      <c r="F115" s="27">
        <f t="shared" si="17"/>
        <v>6094.9029999999984</v>
      </c>
      <c r="G115" s="27">
        <f t="shared" si="17"/>
        <v>171.23</v>
      </c>
      <c r="H115" s="27">
        <f t="shared" si="17"/>
        <v>1303.154</v>
      </c>
      <c r="I115" s="27">
        <f t="shared" si="17"/>
        <v>0.72129999999999994</v>
      </c>
      <c r="J115" s="27">
        <f t="shared" si="17"/>
        <v>47.246000000000002</v>
      </c>
      <c r="K115" s="27">
        <f t="shared" si="17"/>
        <v>112.67699999999999</v>
      </c>
      <c r="L115" s="27">
        <f t="shared" si="17"/>
        <v>7.9735666666666667</v>
      </c>
      <c r="M115" s="27">
        <f t="shared" si="17"/>
        <v>310.28933333333333</v>
      </c>
      <c r="N115" s="27">
        <f t="shared" si="17"/>
        <v>776.96100000000001</v>
      </c>
      <c r="O115" s="27">
        <f t="shared" si="17"/>
        <v>203.29500000000002</v>
      </c>
      <c r="P115" s="27">
        <f t="shared" si="17"/>
        <v>10.306000000000001</v>
      </c>
    </row>
    <row r="116" spans="1:16" s="3" customFormat="1" x14ac:dyDescent="0.2">
      <c r="A116" s="191" t="s">
        <v>62</v>
      </c>
      <c r="B116" s="191"/>
      <c r="C116" s="191"/>
      <c r="D116" s="191"/>
      <c r="E116" s="191"/>
      <c r="F116" s="191"/>
      <c r="G116" s="191"/>
      <c r="H116" s="191"/>
      <c r="I116" s="28"/>
      <c r="J116" s="28"/>
      <c r="K116" s="28"/>
      <c r="L116" s="28"/>
      <c r="M116" s="28"/>
      <c r="N116" s="28"/>
      <c r="O116" s="28"/>
      <c r="P116" s="28"/>
    </row>
    <row r="117" spans="1:16" s="3" customFormat="1" x14ac:dyDescent="0.2">
      <c r="A117" s="192" t="s">
        <v>19</v>
      </c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</row>
    <row r="118" spans="1:16" s="3" customFormat="1" ht="22.5" x14ac:dyDescent="0.2">
      <c r="A118" s="115" t="s">
        <v>63</v>
      </c>
      <c r="B118" s="116" t="s">
        <v>64</v>
      </c>
      <c r="C118" s="117">
        <v>160</v>
      </c>
      <c r="D118" s="152">
        <v>53.8</v>
      </c>
      <c r="E118" s="14">
        <v>18.37</v>
      </c>
      <c r="F118" s="14">
        <v>19.091000000000001</v>
      </c>
      <c r="G118" s="14">
        <v>50.481999999999999</v>
      </c>
      <c r="H118" s="14">
        <v>450.97500000000002</v>
      </c>
      <c r="I118" s="14">
        <v>0.182</v>
      </c>
      <c r="J118" s="14">
        <v>1.9179999999999999</v>
      </c>
      <c r="K118" s="14">
        <v>72</v>
      </c>
      <c r="L118" s="14">
        <v>3.9409999999999998</v>
      </c>
      <c r="M118" s="14">
        <v>158.61500000000001</v>
      </c>
      <c r="N118" s="14">
        <v>232.38200000000001</v>
      </c>
      <c r="O118" s="14">
        <v>37.44</v>
      </c>
      <c r="P118" s="14">
        <v>1.091</v>
      </c>
    </row>
    <row r="119" spans="1:16" s="3" customFormat="1" hidden="1" x14ac:dyDescent="0.2">
      <c r="A119" s="115"/>
      <c r="B119" s="116"/>
      <c r="C119" s="117"/>
      <c r="D119" s="15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s="6" customFormat="1" hidden="1" x14ac:dyDescent="0.2">
      <c r="A120" s="118"/>
      <c r="B120" s="119"/>
      <c r="C120" s="120"/>
      <c r="D120" s="152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</row>
    <row r="121" spans="1:16" s="3" customFormat="1" x14ac:dyDescent="0.2">
      <c r="A121" s="92">
        <v>377</v>
      </c>
      <c r="B121" s="16" t="s">
        <v>40</v>
      </c>
      <c r="C121" s="15">
        <v>207</v>
      </c>
      <c r="D121" s="152">
        <v>4.38</v>
      </c>
      <c r="E121" s="17">
        <v>6.3E-2</v>
      </c>
      <c r="F121" s="17">
        <v>7.0000000000000001E-3</v>
      </c>
      <c r="G121" s="17">
        <v>15.183</v>
      </c>
      <c r="H121" s="17">
        <v>62.241999999999997</v>
      </c>
      <c r="I121" s="17">
        <v>4.0000000000000001E-3</v>
      </c>
      <c r="J121" s="17">
        <v>2.9</v>
      </c>
      <c r="K121" s="20"/>
      <c r="L121" s="17">
        <v>1.4E-2</v>
      </c>
      <c r="M121" s="17">
        <v>7.75</v>
      </c>
      <c r="N121" s="17">
        <v>9.7799999999999994</v>
      </c>
      <c r="O121" s="17">
        <v>5.24</v>
      </c>
      <c r="P121" s="17">
        <v>0.90700000000000003</v>
      </c>
    </row>
    <row r="122" spans="1:16" s="5" customFormat="1" x14ac:dyDescent="0.2">
      <c r="A122" s="122"/>
      <c r="B122" s="16" t="s">
        <v>28</v>
      </c>
      <c r="C122" s="13">
        <v>20</v>
      </c>
      <c r="D122" s="152">
        <v>1.6</v>
      </c>
      <c r="E122" s="14">
        <v>3.04</v>
      </c>
      <c r="F122" s="14">
        <v>1.1200000000000001</v>
      </c>
      <c r="G122" s="14">
        <v>20.56</v>
      </c>
      <c r="H122" s="14">
        <v>104.48</v>
      </c>
      <c r="I122" s="14">
        <v>6.2000000000000006E-2</v>
      </c>
      <c r="J122" s="14">
        <v>0.8</v>
      </c>
      <c r="K122" s="14">
        <v>0</v>
      </c>
      <c r="L122" s="14">
        <v>0.62222222222222223</v>
      </c>
      <c r="M122" s="14">
        <v>18.044444444444444</v>
      </c>
      <c r="N122" s="14">
        <v>26</v>
      </c>
      <c r="O122" s="14">
        <v>4.7999999999999989</v>
      </c>
      <c r="P122" s="14">
        <v>0.48</v>
      </c>
    </row>
    <row r="123" spans="1:16" s="3" customFormat="1" x14ac:dyDescent="0.2">
      <c r="B123" s="24" t="s">
        <v>24</v>
      </c>
      <c r="C123" s="25">
        <f>SUM(C118:C122)</f>
        <v>387</v>
      </c>
      <c r="D123" s="152">
        <f>D118+D121+D122</f>
        <v>59.78</v>
      </c>
      <c r="E123" s="19">
        <f t="shared" ref="E123:P123" si="18">SUM(E118:E122)</f>
        <v>21.472999999999999</v>
      </c>
      <c r="F123" s="19">
        <f t="shared" si="18"/>
        <v>20.218000000000004</v>
      </c>
      <c r="G123" s="19">
        <f t="shared" si="18"/>
        <v>86.224999999999994</v>
      </c>
      <c r="H123" s="19">
        <f t="shared" si="18"/>
        <v>617.697</v>
      </c>
      <c r="I123" s="19">
        <f t="shared" si="18"/>
        <v>0.248</v>
      </c>
      <c r="J123" s="19">
        <f t="shared" si="18"/>
        <v>5.6179999999999994</v>
      </c>
      <c r="K123" s="19">
        <f t="shared" si="18"/>
        <v>72</v>
      </c>
      <c r="L123" s="19">
        <f t="shared" si="18"/>
        <v>4.5772222222222219</v>
      </c>
      <c r="M123" s="19">
        <f t="shared" si="18"/>
        <v>184.40944444444446</v>
      </c>
      <c r="N123" s="19">
        <f t="shared" si="18"/>
        <v>268.16200000000003</v>
      </c>
      <c r="O123" s="19">
        <f t="shared" si="18"/>
        <v>47.48</v>
      </c>
      <c r="P123" s="19">
        <f t="shared" si="18"/>
        <v>2.4779999999999998</v>
      </c>
    </row>
    <row r="124" spans="1:16" s="3" customFormat="1" ht="15" customHeight="1" x14ac:dyDescent="0.2">
      <c r="A124" s="192" t="s">
        <v>25</v>
      </c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</row>
    <row r="125" spans="1:16" s="3" customFormat="1" ht="32.25" customHeight="1" x14ac:dyDescent="0.2">
      <c r="A125" s="113" t="s">
        <v>115</v>
      </c>
      <c r="B125" s="101" t="s">
        <v>116</v>
      </c>
      <c r="C125" s="102">
        <v>250</v>
      </c>
      <c r="D125" s="112">
        <v>11.25</v>
      </c>
      <c r="E125" s="21">
        <v>1.508</v>
      </c>
      <c r="F125" s="21">
        <v>4.2560000000000002</v>
      </c>
      <c r="G125" s="21">
        <v>8.2560000000000002</v>
      </c>
      <c r="H125" s="21">
        <v>77.843999999999994</v>
      </c>
      <c r="I125" s="21">
        <v>5.7000000000000002E-2</v>
      </c>
      <c r="J125" s="21">
        <v>16</v>
      </c>
      <c r="K125" s="39"/>
      <c r="L125" s="21">
        <v>1.8640000000000001</v>
      </c>
      <c r="M125" s="21">
        <v>22.92</v>
      </c>
      <c r="N125" s="21">
        <v>38.229999999999997</v>
      </c>
      <c r="O125" s="21">
        <v>16.14</v>
      </c>
      <c r="P125" s="21">
        <v>0.58099999999999996</v>
      </c>
    </row>
    <row r="126" spans="1:16" s="3" customFormat="1" x14ac:dyDescent="0.2">
      <c r="A126" s="109">
        <v>291</v>
      </c>
      <c r="B126" s="101" t="s">
        <v>124</v>
      </c>
      <c r="C126" s="102">
        <v>150</v>
      </c>
      <c r="D126" s="112">
        <v>31.07</v>
      </c>
      <c r="E126" s="21">
        <v>21.355</v>
      </c>
      <c r="F126" s="21">
        <v>14.253</v>
      </c>
      <c r="G126" s="21">
        <v>37.606999999999999</v>
      </c>
      <c r="H126" s="21">
        <v>360.93599999999998</v>
      </c>
      <c r="I126" s="21">
        <v>0.14000000000000001</v>
      </c>
      <c r="J126" s="21">
        <v>4.5999999999999996</v>
      </c>
      <c r="K126" s="21">
        <v>13.58</v>
      </c>
      <c r="L126" s="21">
        <v>2.96</v>
      </c>
      <c r="M126" s="21">
        <v>22.36</v>
      </c>
      <c r="N126" s="21">
        <v>245.51</v>
      </c>
      <c r="O126" s="21">
        <v>50.12</v>
      </c>
      <c r="P126" s="21">
        <v>1.498</v>
      </c>
    </row>
    <row r="127" spans="1:16" s="3" customFormat="1" ht="22.5" x14ac:dyDescent="0.2">
      <c r="A127" s="108">
        <v>457</v>
      </c>
      <c r="B127" s="16" t="s">
        <v>51</v>
      </c>
      <c r="C127" s="15">
        <v>200</v>
      </c>
      <c r="D127" s="112">
        <v>6.4</v>
      </c>
      <c r="E127" s="17">
        <v>0.18</v>
      </c>
      <c r="F127" s="17">
        <v>3.6000000000000004E-2</v>
      </c>
      <c r="G127" s="17">
        <v>20.034000000000002</v>
      </c>
      <c r="H127" s="17">
        <v>78.660000000000011</v>
      </c>
      <c r="I127" s="17">
        <v>5.4000000000000003E-3</v>
      </c>
      <c r="J127" s="17">
        <v>36</v>
      </c>
      <c r="K127" s="17">
        <v>0</v>
      </c>
      <c r="L127" s="17">
        <v>0.12959999999999999</v>
      </c>
      <c r="M127" s="17">
        <v>6.48</v>
      </c>
      <c r="N127" s="17">
        <v>5.94</v>
      </c>
      <c r="O127" s="17">
        <v>5.58</v>
      </c>
      <c r="P127" s="17">
        <v>0.28800000000000003</v>
      </c>
    </row>
    <row r="128" spans="1:16" s="3" customFormat="1" x14ac:dyDescent="0.2">
      <c r="A128" s="15"/>
      <c r="B128" s="16" t="s">
        <v>28</v>
      </c>
      <c r="C128" s="15">
        <v>25</v>
      </c>
      <c r="D128" s="112">
        <v>2</v>
      </c>
      <c r="E128" s="21">
        <v>3.16</v>
      </c>
      <c r="F128" s="21">
        <v>0.4</v>
      </c>
      <c r="G128" s="21">
        <v>19.32</v>
      </c>
      <c r="H128" s="21">
        <v>94</v>
      </c>
      <c r="I128" s="21">
        <v>6.4000000000000001E-2</v>
      </c>
      <c r="J128" s="21">
        <v>0</v>
      </c>
      <c r="K128" s="21">
        <v>0</v>
      </c>
      <c r="L128" s="21">
        <v>0.52</v>
      </c>
      <c r="M128" s="21">
        <v>9.1999999999999993</v>
      </c>
      <c r="N128" s="21">
        <v>34.799999999999997</v>
      </c>
      <c r="O128" s="21">
        <v>13.2</v>
      </c>
      <c r="P128" s="21">
        <v>0.8</v>
      </c>
    </row>
    <row r="129" spans="1:16" s="3" customFormat="1" ht="14.25" customHeight="1" x14ac:dyDescent="0.2">
      <c r="A129" s="15"/>
      <c r="B129" s="16" t="s">
        <v>29</v>
      </c>
      <c r="C129" s="22">
        <v>25</v>
      </c>
      <c r="D129" s="112">
        <v>2</v>
      </c>
      <c r="E129" s="17">
        <v>1.32</v>
      </c>
      <c r="F129" s="17">
        <v>0.24</v>
      </c>
      <c r="G129" s="17">
        <v>7.9279999999999999</v>
      </c>
      <c r="H129" s="17">
        <v>39.6</v>
      </c>
      <c r="I129" s="17">
        <v>3.4000000000000002E-2</v>
      </c>
      <c r="J129" s="17">
        <v>0</v>
      </c>
      <c r="K129" s="17">
        <v>0</v>
      </c>
      <c r="L129" s="17">
        <v>0.2</v>
      </c>
      <c r="M129" s="17">
        <v>5.8</v>
      </c>
      <c r="N129" s="17">
        <v>30</v>
      </c>
      <c r="O129" s="17">
        <v>9.4</v>
      </c>
      <c r="P129" s="17">
        <v>0.78</v>
      </c>
    </row>
    <row r="130" spans="1:16" s="3" customFormat="1" x14ac:dyDescent="0.2">
      <c r="A130" s="40"/>
      <c r="B130" s="24" t="s">
        <v>30</v>
      </c>
      <c r="C130" s="25">
        <f>SUM(C125:C129)</f>
        <v>650</v>
      </c>
      <c r="D130" s="112">
        <f>D125+D126+D127+D128+D129</f>
        <v>52.72</v>
      </c>
      <c r="E130" s="19">
        <f t="shared" ref="E130:P130" si="19">SUM(E125:E129)</f>
        <v>27.523</v>
      </c>
      <c r="F130" s="19">
        <f t="shared" si="19"/>
        <v>19.184999999999999</v>
      </c>
      <c r="G130" s="19">
        <f t="shared" si="19"/>
        <v>93.14500000000001</v>
      </c>
      <c r="H130" s="19">
        <f t="shared" si="19"/>
        <v>651.04</v>
      </c>
      <c r="I130" s="19">
        <f t="shared" si="19"/>
        <v>0.3004</v>
      </c>
      <c r="J130" s="19">
        <f t="shared" si="19"/>
        <v>56.6</v>
      </c>
      <c r="K130" s="19">
        <f t="shared" si="19"/>
        <v>13.58</v>
      </c>
      <c r="L130" s="19">
        <f t="shared" si="19"/>
        <v>5.6735999999999995</v>
      </c>
      <c r="M130" s="19">
        <f t="shared" si="19"/>
        <v>66.760000000000005</v>
      </c>
      <c r="N130" s="19">
        <f t="shared" si="19"/>
        <v>354.48</v>
      </c>
      <c r="O130" s="19">
        <f t="shared" si="19"/>
        <v>94.44</v>
      </c>
      <c r="P130" s="19">
        <f t="shared" si="19"/>
        <v>3.9470000000000001</v>
      </c>
    </row>
    <row r="131" spans="1:16" s="3" customFormat="1" x14ac:dyDescent="0.2">
      <c r="A131" s="40"/>
      <c r="B131" s="26" t="s">
        <v>66</v>
      </c>
      <c r="C131" s="31">
        <f>C130+C123</f>
        <v>1037</v>
      </c>
      <c r="D131" s="112">
        <f>D123+D130</f>
        <v>112.5</v>
      </c>
      <c r="E131" s="27">
        <f t="shared" ref="E131:P131" si="20">E130+E123</f>
        <v>48.995999999999995</v>
      </c>
      <c r="F131" s="27">
        <f t="shared" si="20"/>
        <v>39.403000000000006</v>
      </c>
      <c r="G131" s="27">
        <f t="shared" si="20"/>
        <v>179.37</v>
      </c>
      <c r="H131" s="27">
        <f t="shared" si="20"/>
        <v>1268.7370000000001</v>
      </c>
      <c r="I131" s="27">
        <f t="shared" si="20"/>
        <v>0.5484</v>
      </c>
      <c r="J131" s="27">
        <f t="shared" si="20"/>
        <v>62.218000000000004</v>
      </c>
      <c r="K131" s="27">
        <f t="shared" si="20"/>
        <v>85.58</v>
      </c>
      <c r="L131" s="27">
        <f t="shared" si="20"/>
        <v>10.250822222222222</v>
      </c>
      <c r="M131" s="27">
        <f t="shared" si="20"/>
        <v>251.16944444444448</v>
      </c>
      <c r="N131" s="27">
        <f t="shared" si="20"/>
        <v>622.64200000000005</v>
      </c>
      <c r="O131" s="27">
        <f t="shared" si="20"/>
        <v>141.91999999999999</v>
      </c>
      <c r="P131" s="27">
        <f t="shared" si="20"/>
        <v>6.4249999999999998</v>
      </c>
    </row>
    <row r="132" spans="1:16" s="3" customFormat="1" x14ac:dyDescent="0.2">
      <c r="A132" s="191" t="s">
        <v>67</v>
      </c>
      <c r="B132" s="191"/>
      <c r="C132" s="191"/>
      <c r="D132" s="191"/>
      <c r="E132" s="191"/>
      <c r="F132" s="191"/>
      <c r="G132" s="191"/>
      <c r="H132" s="191"/>
      <c r="I132" s="28"/>
      <c r="J132" s="28"/>
      <c r="K132" s="28"/>
      <c r="L132" s="28"/>
      <c r="M132" s="28"/>
      <c r="N132" s="28"/>
      <c r="O132" s="28"/>
      <c r="P132" s="28"/>
    </row>
    <row r="133" spans="1:16" s="3" customFormat="1" x14ac:dyDescent="0.2">
      <c r="A133" s="192" t="s">
        <v>19</v>
      </c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</row>
    <row r="134" spans="1:16" s="3" customFormat="1" ht="21" customHeight="1" x14ac:dyDescent="0.2">
      <c r="A134" s="92">
        <v>75</v>
      </c>
      <c r="B134" s="16" t="s">
        <v>65</v>
      </c>
      <c r="C134" s="15">
        <v>30</v>
      </c>
      <c r="D134" s="147">
        <v>5.4</v>
      </c>
      <c r="E134" s="17">
        <v>0.66</v>
      </c>
      <c r="F134" s="17">
        <v>0.12</v>
      </c>
      <c r="G134" s="17">
        <v>2.2799999999999998</v>
      </c>
      <c r="H134" s="17">
        <v>14.4</v>
      </c>
      <c r="I134" s="17">
        <v>3.5999999999999997E-2</v>
      </c>
      <c r="J134" s="17">
        <v>15</v>
      </c>
      <c r="K134" s="20"/>
      <c r="L134" s="17">
        <v>0.42</v>
      </c>
      <c r="M134" s="17">
        <v>8.4</v>
      </c>
      <c r="N134" s="17">
        <v>15.6</v>
      </c>
      <c r="O134" s="17">
        <v>12</v>
      </c>
      <c r="P134" s="17">
        <v>0.54</v>
      </c>
    </row>
    <row r="135" spans="1:16" s="3" customFormat="1" ht="18.75" customHeight="1" x14ac:dyDescent="0.2">
      <c r="A135" s="105">
        <v>376</v>
      </c>
      <c r="B135" s="12" t="s">
        <v>34</v>
      </c>
      <c r="C135" s="13">
        <v>200</v>
      </c>
      <c r="D135" s="147">
        <v>2.2999999999999998</v>
      </c>
      <c r="E135" s="106"/>
      <c r="F135" s="106"/>
      <c r="G135" s="107">
        <v>10.981</v>
      </c>
      <c r="H135" s="107">
        <v>43.902000000000001</v>
      </c>
      <c r="I135" s="107">
        <v>1E-3</v>
      </c>
      <c r="J135" s="107">
        <v>0.1</v>
      </c>
      <c r="K135" s="106"/>
      <c r="L135" s="106"/>
      <c r="M135" s="107">
        <v>4.95</v>
      </c>
      <c r="N135" s="107">
        <v>8.24</v>
      </c>
      <c r="O135" s="107">
        <v>4.4000000000000004</v>
      </c>
      <c r="P135" s="107">
        <v>0.85299999999999998</v>
      </c>
    </row>
    <row r="136" spans="1:16" s="3" customFormat="1" ht="21.75" customHeight="1" x14ac:dyDescent="0.2">
      <c r="A136" s="92">
        <v>309</v>
      </c>
      <c r="B136" s="16" t="s">
        <v>27</v>
      </c>
      <c r="C136" s="15">
        <v>150</v>
      </c>
      <c r="D136" s="147">
        <v>7.99</v>
      </c>
      <c r="E136" s="17">
        <v>6.0380000000000003</v>
      </c>
      <c r="F136" s="17">
        <v>4.5750000000000002</v>
      </c>
      <c r="G136" s="17">
        <v>38.497</v>
      </c>
      <c r="H136" s="17">
        <v>219.48099999999999</v>
      </c>
      <c r="I136" s="17">
        <v>9.2999999999999999E-2</v>
      </c>
      <c r="J136" s="17">
        <v>0</v>
      </c>
      <c r="K136" s="17">
        <v>21.332999999999998</v>
      </c>
      <c r="L136" s="17">
        <v>0.871</v>
      </c>
      <c r="M136" s="17">
        <v>13.929</v>
      </c>
      <c r="N136" s="17">
        <v>49.488</v>
      </c>
      <c r="O136" s="17">
        <v>8.8580000000000005</v>
      </c>
      <c r="P136" s="17">
        <v>0.90100000000000002</v>
      </c>
    </row>
    <row r="137" spans="1:16" s="3" customFormat="1" ht="21.75" customHeight="1" x14ac:dyDescent="0.2">
      <c r="A137" s="92" t="s">
        <v>101</v>
      </c>
      <c r="B137" s="16" t="s">
        <v>102</v>
      </c>
      <c r="C137" s="15">
        <v>80</v>
      </c>
      <c r="D137" s="147">
        <v>31.52</v>
      </c>
      <c r="E137" s="39">
        <v>17.267199999999999</v>
      </c>
      <c r="F137" s="39">
        <v>6.9648000000000003</v>
      </c>
      <c r="G137" s="39">
        <v>30.852800000000002</v>
      </c>
      <c r="H137" s="39">
        <v>256.37919999999997</v>
      </c>
      <c r="I137" s="39">
        <v>0.41280000000000006</v>
      </c>
      <c r="J137" s="39">
        <v>54.144000000000005</v>
      </c>
      <c r="K137" s="39">
        <v>6316.7999999999993</v>
      </c>
      <c r="L137" s="39">
        <v>0.99839999999999995</v>
      </c>
      <c r="M137" s="39">
        <v>34</v>
      </c>
      <c r="N137" s="39">
        <v>337.904</v>
      </c>
      <c r="O137" s="39">
        <v>49.951999999999998</v>
      </c>
      <c r="P137" s="39">
        <v>6.8656000000000006</v>
      </c>
    </row>
    <row r="138" spans="1:16" s="3" customFormat="1" ht="33.75" x14ac:dyDescent="0.2">
      <c r="A138" s="20"/>
      <c r="B138" s="16" t="s">
        <v>129</v>
      </c>
      <c r="C138" s="15" t="s">
        <v>68</v>
      </c>
      <c r="D138" s="147">
        <v>7.15</v>
      </c>
      <c r="E138" s="17">
        <v>7.4999999999999997E-2</v>
      </c>
      <c r="F138" s="20"/>
      <c r="G138" s="17">
        <v>12</v>
      </c>
      <c r="H138" s="17">
        <v>48.6</v>
      </c>
      <c r="I138" s="20"/>
      <c r="J138" s="20"/>
      <c r="K138" s="20"/>
      <c r="L138" s="20"/>
      <c r="M138" s="17">
        <v>3.15</v>
      </c>
      <c r="N138" s="17">
        <v>1.65</v>
      </c>
      <c r="O138" s="17">
        <v>1.05</v>
      </c>
      <c r="P138" s="17">
        <v>0.24</v>
      </c>
    </row>
    <row r="139" spans="1:16" s="5" customFormat="1" ht="15.75" customHeight="1" x14ac:dyDescent="0.2">
      <c r="A139" s="32"/>
      <c r="B139" s="12" t="s">
        <v>28</v>
      </c>
      <c r="C139" s="13">
        <v>40</v>
      </c>
      <c r="D139" s="147">
        <v>2.8</v>
      </c>
      <c r="E139" s="14">
        <v>3.04</v>
      </c>
      <c r="F139" s="14">
        <v>1.1200000000000001</v>
      </c>
      <c r="G139" s="14">
        <v>20.56</v>
      </c>
      <c r="H139" s="14">
        <v>104.48</v>
      </c>
      <c r="I139" s="14">
        <v>6.2000000000000006E-2</v>
      </c>
      <c r="J139" s="14">
        <v>0.8</v>
      </c>
      <c r="K139" s="14">
        <v>0</v>
      </c>
      <c r="L139" s="14">
        <v>0.62222222222222223</v>
      </c>
      <c r="M139" s="14">
        <v>18.044444444444444</v>
      </c>
      <c r="N139" s="14">
        <v>26</v>
      </c>
      <c r="O139" s="14">
        <v>4.7999999999999989</v>
      </c>
      <c r="P139" s="14">
        <v>0.48</v>
      </c>
    </row>
    <row r="140" spans="1:16" s="5" customFormat="1" x14ac:dyDescent="0.2">
      <c r="B140" s="34" t="s">
        <v>24</v>
      </c>
      <c r="C140" s="35">
        <f>SUM(C134:C139)</f>
        <v>500</v>
      </c>
      <c r="D140" s="147">
        <f>D134+D135+D136+D137+D138+D139</f>
        <v>57.16</v>
      </c>
      <c r="E140" s="36">
        <f t="shared" ref="E140:P140" si="21">SUM(E134:E139)</f>
        <v>27.080199999999998</v>
      </c>
      <c r="F140" s="36">
        <f t="shared" si="21"/>
        <v>12.779800000000002</v>
      </c>
      <c r="G140" s="36">
        <f t="shared" si="21"/>
        <v>115.1708</v>
      </c>
      <c r="H140" s="36">
        <f t="shared" si="21"/>
        <v>687.24220000000003</v>
      </c>
      <c r="I140" s="36">
        <f t="shared" si="21"/>
        <v>0.60480000000000012</v>
      </c>
      <c r="J140" s="36">
        <f t="shared" si="21"/>
        <v>70.043999999999997</v>
      </c>
      <c r="K140" s="36">
        <f t="shared" si="21"/>
        <v>6338.1329999999989</v>
      </c>
      <c r="L140" s="36">
        <f t="shared" si="21"/>
        <v>2.9116222222222219</v>
      </c>
      <c r="M140" s="36">
        <f t="shared" si="21"/>
        <v>82.473444444444453</v>
      </c>
      <c r="N140" s="36">
        <f t="shared" si="21"/>
        <v>438.88199999999995</v>
      </c>
      <c r="O140" s="36">
        <f t="shared" si="21"/>
        <v>81.059999999999988</v>
      </c>
      <c r="P140" s="36">
        <f t="shared" si="21"/>
        <v>9.8796000000000017</v>
      </c>
    </row>
    <row r="141" spans="1:16" s="3" customFormat="1" x14ac:dyDescent="0.2">
      <c r="A141" s="192" t="s">
        <v>25</v>
      </c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</row>
    <row r="142" spans="1:16" s="3" customFormat="1" ht="28.5" customHeight="1" x14ac:dyDescent="0.2">
      <c r="A142" s="100" t="s">
        <v>114</v>
      </c>
      <c r="B142" s="98" t="s">
        <v>125</v>
      </c>
      <c r="C142" s="99">
        <v>250</v>
      </c>
      <c r="D142" s="150">
        <v>16.510000000000002</v>
      </c>
      <c r="E142" s="43">
        <v>4.6119999999999992</v>
      </c>
      <c r="F142" s="43">
        <v>3.8768000000000002</v>
      </c>
      <c r="G142" s="43">
        <v>16.448799999999999</v>
      </c>
      <c r="H142" s="43">
        <v>119.45760000000001</v>
      </c>
      <c r="I142" s="43">
        <v>0.128</v>
      </c>
      <c r="J142" s="43">
        <v>14.313000000000001</v>
      </c>
      <c r="K142" s="43">
        <v>24.5</v>
      </c>
      <c r="L142" s="43">
        <v>1.22</v>
      </c>
      <c r="M142" s="43">
        <v>26.940999999999999</v>
      </c>
      <c r="N142" s="43">
        <v>110.41700000000002</v>
      </c>
      <c r="O142" s="43">
        <v>27.154</v>
      </c>
      <c r="P142" s="43">
        <v>1.4390000000000001</v>
      </c>
    </row>
    <row r="143" spans="1:16" s="3" customFormat="1" ht="20.25" customHeight="1" x14ac:dyDescent="0.2">
      <c r="A143" s="92" t="s">
        <v>71</v>
      </c>
      <c r="B143" s="16" t="s">
        <v>72</v>
      </c>
      <c r="C143" s="15">
        <v>110</v>
      </c>
      <c r="D143" s="150">
        <v>25.8</v>
      </c>
      <c r="E143" s="17">
        <v>8.8290000000000006</v>
      </c>
      <c r="F143" s="17">
        <v>8.0830000000000002</v>
      </c>
      <c r="G143" s="17">
        <v>12.253</v>
      </c>
      <c r="H143" s="17">
        <v>157.952</v>
      </c>
      <c r="I143" s="17">
        <v>0.10100000000000001</v>
      </c>
      <c r="J143" s="17">
        <v>1.6719999999999999</v>
      </c>
      <c r="K143" s="17">
        <v>13.02</v>
      </c>
      <c r="L143" s="17">
        <v>3.0960000000000001</v>
      </c>
      <c r="M143" s="17">
        <v>48.671999999999997</v>
      </c>
      <c r="N143" s="17">
        <v>134.821</v>
      </c>
      <c r="O143" s="17">
        <v>32.975000000000001</v>
      </c>
      <c r="P143" s="17">
        <v>0.872</v>
      </c>
    </row>
    <row r="144" spans="1:16" s="3" customFormat="1" x14ac:dyDescent="0.2">
      <c r="A144" s="92" t="s">
        <v>35</v>
      </c>
      <c r="B144" s="157" t="s">
        <v>50</v>
      </c>
      <c r="C144" s="15">
        <v>150</v>
      </c>
      <c r="D144" s="150">
        <v>17.95</v>
      </c>
      <c r="E144" s="17">
        <v>8.69</v>
      </c>
      <c r="F144" s="17">
        <v>2.2799999999999998</v>
      </c>
      <c r="G144" s="17">
        <v>39.4</v>
      </c>
      <c r="H144" s="17">
        <v>212.5</v>
      </c>
      <c r="I144" s="17">
        <v>0.3</v>
      </c>
      <c r="J144" s="17">
        <v>25.937999999999999</v>
      </c>
      <c r="K144" s="17">
        <v>26.3</v>
      </c>
      <c r="L144" s="17">
        <v>0.189</v>
      </c>
      <c r="M144" s="17">
        <v>45.62</v>
      </c>
      <c r="N144" s="17">
        <v>98.07</v>
      </c>
      <c r="O144" s="17">
        <v>33.110000000000007</v>
      </c>
      <c r="P144" s="17">
        <v>1.2250000000000001</v>
      </c>
    </row>
    <row r="145" spans="1:17" s="3" customFormat="1" ht="12" customHeight="1" x14ac:dyDescent="0.2">
      <c r="A145" s="105">
        <v>376</v>
      </c>
      <c r="B145" s="12" t="s">
        <v>34</v>
      </c>
      <c r="C145" s="13">
        <v>200</v>
      </c>
      <c r="D145" s="147">
        <v>2.2999999999999998</v>
      </c>
      <c r="E145" s="106"/>
      <c r="F145" s="106"/>
      <c r="G145" s="107">
        <v>10.981</v>
      </c>
      <c r="H145" s="107">
        <v>43.902000000000001</v>
      </c>
      <c r="I145" s="107">
        <v>1E-3</v>
      </c>
      <c r="J145" s="107">
        <v>0.1</v>
      </c>
      <c r="K145" s="106"/>
      <c r="L145" s="106"/>
      <c r="M145" s="107">
        <v>4.95</v>
      </c>
      <c r="N145" s="107">
        <v>8.24</v>
      </c>
      <c r="O145" s="107">
        <v>4.4000000000000004</v>
      </c>
      <c r="P145" s="107">
        <v>0.85299999999999998</v>
      </c>
    </row>
    <row r="146" spans="1:17" s="3" customFormat="1" x14ac:dyDescent="0.2">
      <c r="A146" s="15"/>
      <c r="B146" s="16" t="s">
        <v>28</v>
      </c>
      <c r="C146" s="15">
        <v>25</v>
      </c>
      <c r="D146" s="150">
        <v>2</v>
      </c>
      <c r="E146" s="21">
        <v>3.16</v>
      </c>
      <c r="F146" s="21">
        <v>0.4</v>
      </c>
      <c r="G146" s="21">
        <v>19.32</v>
      </c>
      <c r="H146" s="21">
        <v>94</v>
      </c>
      <c r="I146" s="21">
        <v>6.4000000000000001E-2</v>
      </c>
      <c r="J146" s="21">
        <v>0</v>
      </c>
      <c r="K146" s="21">
        <v>0</v>
      </c>
      <c r="L146" s="21">
        <v>0.52</v>
      </c>
      <c r="M146" s="21">
        <v>9.1999999999999993</v>
      </c>
      <c r="N146" s="21">
        <v>34.799999999999997</v>
      </c>
      <c r="O146" s="21">
        <v>13.2</v>
      </c>
      <c r="P146" s="21">
        <v>0.8</v>
      </c>
    </row>
    <row r="147" spans="1:17" s="3" customFormat="1" ht="22.5" x14ac:dyDescent="0.2">
      <c r="A147" s="15"/>
      <c r="B147" s="16" t="s">
        <v>29</v>
      </c>
      <c r="C147" s="22">
        <v>25</v>
      </c>
      <c r="D147" s="150">
        <v>2</v>
      </c>
      <c r="E147" s="17">
        <v>1.32</v>
      </c>
      <c r="F147" s="17">
        <v>0.24</v>
      </c>
      <c r="G147" s="17">
        <v>7.9279999999999999</v>
      </c>
      <c r="H147" s="17">
        <v>39.6</v>
      </c>
      <c r="I147" s="17">
        <v>3.4000000000000002E-2</v>
      </c>
      <c r="J147" s="17">
        <v>0</v>
      </c>
      <c r="K147" s="17">
        <v>0</v>
      </c>
      <c r="L147" s="17">
        <v>0.2</v>
      </c>
      <c r="M147" s="17">
        <v>5.8</v>
      </c>
      <c r="N147" s="17">
        <v>30</v>
      </c>
      <c r="O147" s="17">
        <v>9.4</v>
      </c>
      <c r="P147" s="17">
        <v>0.78</v>
      </c>
    </row>
    <row r="148" spans="1:17" s="3" customFormat="1" x14ac:dyDescent="0.2">
      <c r="A148" s="40"/>
      <c r="B148" s="24" t="s">
        <v>30</v>
      </c>
      <c r="C148" s="25">
        <f>SUM(C142:C147)</f>
        <v>760</v>
      </c>
      <c r="D148" s="150">
        <f>D142+D143+D144+D145+D146+D147</f>
        <v>66.56</v>
      </c>
      <c r="E148" s="19">
        <f t="shared" ref="E148:P148" si="22">SUM(E142:E147)</f>
        <v>26.611000000000001</v>
      </c>
      <c r="F148" s="19">
        <f t="shared" si="22"/>
        <v>14.879800000000001</v>
      </c>
      <c r="G148" s="19">
        <f t="shared" si="22"/>
        <v>106.33079999999998</v>
      </c>
      <c r="H148" s="19">
        <f t="shared" si="22"/>
        <v>667.41160000000002</v>
      </c>
      <c r="I148" s="19">
        <f t="shared" si="22"/>
        <v>0.62800000000000011</v>
      </c>
      <c r="J148" s="19">
        <f t="shared" si="22"/>
        <v>42.023000000000003</v>
      </c>
      <c r="K148" s="19">
        <f t="shared" si="22"/>
        <v>63.819999999999993</v>
      </c>
      <c r="L148" s="19">
        <f t="shared" si="22"/>
        <v>5.2250000000000005</v>
      </c>
      <c r="M148" s="19">
        <f t="shared" si="22"/>
        <v>141.18300000000002</v>
      </c>
      <c r="N148" s="19">
        <f t="shared" si="22"/>
        <v>416.34800000000001</v>
      </c>
      <c r="O148" s="19">
        <f t="shared" si="22"/>
        <v>120.23900000000002</v>
      </c>
      <c r="P148" s="19">
        <f t="shared" si="22"/>
        <v>5.9690000000000003</v>
      </c>
    </row>
    <row r="149" spans="1:17" s="3" customFormat="1" x14ac:dyDescent="0.2">
      <c r="A149" s="40"/>
      <c r="B149" s="26" t="s">
        <v>69</v>
      </c>
      <c r="C149" s="31">
        <f>C148+C140</f>
        <v>1260</v>
      </c>
      <c r="D149" s="150">
        <f>D140+D148</f>
        <v>123.72</v>
      </c>
      <c r="E149" s="27">
        <f t="shared" ref="E149:P149" si="23">E148+E140</f>
        <v>53.691199999999995</v>
      </c>
      <c r="F149" s="27">
        <f t="shared" si="23"/>
        <v>27.659600000000005</v>
      </c>
      <c r="G149" s="27">
        <f t="shared" si="23"/>
        <v>221.5016</v>
      </c>
      <c r="H149" s="27">
        <f t="shared" si="23"/>
        <v>1354.6538</v>
      </c>
      <c r="I149" s="27">
        <f t="shared" si="23"/>
        <v>1.2328000000000001</v>
      </c>
      <c r="J149" s="27">
        <f t="shared" si="23"/>
        <v>112.06700000000001</v>
      </c>
      <c r="K149" s="27">
        <f t="shared" si="23"/>
        <v>6401.9529999999986</v>
      </c>
      <c r="L149" s="27">
        <f t="shared" si="23"/>
        <v>8.136622222222222</v>
      </c>
      <c r="M149" s="27">
        <f t="shared" si="23"/>
        <v>223.65644444444447</v>
      </c>
      <c r="N149" s="27">
        <f t="shared" si="23"/>
        <v>855.23</v>
      </c>
      <c r="O149" s="27">
        <f t="shared" si="23"/>
        <v>201.29900000000001</v>
      </c>
      <c r="P149" s="27">
        <f t="shared" si="23"/>
        <v>15.848600000000001</v>
      </c>
    </row>
    <row r="150" spans="1:17" s="3" customFormat="1" x14ac:dyDescent="0.2">
      <c r="A150" s="191" t="s">
        <v>70</v>
      </c>
      <c r="B150" s="191"/>
      <c r="C150" s="191"/>
      <c r="D150" s="191"/>
      <c r="E150" s="191"/>
      <c r="F150" s="191"/>
      <c r="G150" s="191"/>
      <c r="H150" s="191"/>
      <c r="I150" s="28"/>
      <c r="J150" s="28"/>
      <c r="K150" s="28"/>
      <c r="L150" s="28"/>
      <c r="M150" s="28"/>
      <c r="N150" s="28"/>
      <c r="O150" s="28"/>
      <c r="P150" s="28"/>
    </row>
    <row r="151" spans="1:17" s="3" customFormat="1" x14ac:dyDescent="0.2">
      <c r="A151" s="192" t="s">
        <v>19</v>
      </c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17" s="3" customFormat="1" x14ac:dyDescent="0.2">
      <c r="A152" s="92">
        <v>45</v>
      </c>
      <c r="B152" s="16" t="s">
        <v>26</v>
      </c>
      <c r="C152" s="15">
        <v>30</v>
      </c>
      <c r="D152" s="147">
        <v>5.4</v>
      </c>
      <c r="E152" s="17">
        <v>0.92400000000000004</v>
      </c>
      <c r="F152" s="17">
        <v>3.05</v>
      </c>
      <c r="G152" s="17">
        <v>5.617</v>
      </c>
      <c r="H152" s="17">
        <v>54.203000000000003</v>
      </c>
      <c r="I152" s="17">
        <v>1.7999999999999999E-2</v>
      </c>
      <c r="J152" s="17">
        <v>21.45</v>
      </c>
      <c r="K152" s="20">
        <v>1.391</v>
      </c>
      <c r="L152" s="17">
        <v>24.18</v>
      </c>
      <c r="M152" s="17">
        <v>17.93</v>
      </c>
      <c r="N152" s="17">
        <v>9.8000000000000007</v>
      </c>
      <c r="O152" s="17">
        <v>0.33300000000000002</v>
      </c>
      <c r="P152" s="17">
        <v>121.41</v>
      </c>
    </row>
    <row r="153" spans="1:17" s="3" customFormat="1" ht="22.5" x14ac:dyDescent="0.2">
      <c r="A153" s="123" t="s">
        <v>71</v>
      </c>
      <c r="B153" s="16" t="s">
        <v>72</v>
      </c>
      <c r="C153" s="39">
        <v>80</v>
      </c>
      <c r="D153" s="147">
        <v>25.8</v>
      </c>
      <c r="E153" s="17">
        <v>8.6010000000000009</v>
      </c>
      <c r="F153" s="17">
        <v>9.7690000000000001</v>
      </c>
      <c r="G153" s="17">
        <v>9.6679999999999993</v>
      </c>
      <c r="H153" s="17">
        <v>161.40700000000001</v>
      </c>
      <c r="I153" s="17">
        <v>9.6000000000000002E-2</v>
      </c>
      <c r="J153" s="17">
        <v>2.597</v>
      </c>
      <c r="K153" s="17">
        <v>34.774999999999999</v>
      </c>
      <c r="L153" s="17">
        <v>1.272</v>
      </c>
      <c r="M153" s="17">
        <v>22.19</v>
      </c>
      <c r="N153" s="17">
        <v>89.947999999999993</v>
      </c>
      <c r="O153" s="17">
        <v>14.218</v>
      </c>
      <c r="P153" s="17">
        <v>0.91500000000000004</v>
      </c>
    </row>
    <row r="154" spans="1:17" s="3" customFormat="1" hidden="1" x14ac:dyDescent="0.2">
      <c r="A154" s="92"/>
      <c r="B154" s="16"/>
      <c r="C154" s="15"/>
      <c r="D154" s="147"/>
      <c r="E154" s="17"/>
      <c r="F154" s="17"/>
      <c r="G154" s="17"/>
      <c r="H154" s="17"/>
      <c r="I154" s="17"/>
      <c r="J154" s="17"/>
      <c r="K154" s="20"/>
      <c r="L154" s="17"/>
      <c r="M154" s="17"/>
      <c r="N154" s="17"/>
      <c r="O154" s="17"/>
      <c r="P154" s="17"/>
      <c r="Q154" s="7"/>
    </row>
    <row r="155" spans="1:17" s="7" customFormat="1" hidden="1" x14ac:dyDescent="0.2">
      <c r="A155" s="124"/>
      <c r="B155" s="125"/>
      <c r="C155" s="126"/>
      <c r="D155" s="14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3"/>
    </row>
    <row r="156" spans="1:17" s="3" customFormat="1" x14ac:dyDescent="0.2">
      <c r="A156" s="92">
        <v>312</v>
      </c>
      <c r="B156" s="16" t="s">
        <v>56</v>
      </c>
      <c r="C156" s="15">
        <v>150</v>
      </c>
      <c r="D156" s="147">
        <v>9.75</v>
      </c>
      <c r="E156" s="17">
        <v>3.2949999999999999</v>
      </c>
      <c r="F156" s="17">
        <v>5.4409999999999998</v>
      </c>
      <c r="G156" s="17">
        <v>22.209</v>
      </c>
      <c r="H156" s="17">
        <v>151.404</v>
      </c>
      <c r="I156" s="17">
        <v>0.16</v>
      </c>
      <c r="J156" s="17">
        <v>25.937999999999999</v>
      </c>
      <c r="K156" s="17">
        <v>26.3</v>
      </c>
      <c r="L156" s="17">
        <v>0.189</v>
      </c>
      <c r="M156" s="17">
        <v>45.62</v>
      </c>
      <c r="N156" s="17">
        <v>98.07</v>
      </c>
      <c r="O156" s="17">
        <v>33.110000000000007</v>
      </c>
      <c r="P156" s="17">
        <v>1.2250000000000001</v>
      </c>
    </row>
    <row r="157" spans="1:17" s="3" customFormat="1" ht="15.95" customHeight="1" x14ac:dyDescent="0.2">
      <c r="A157" s="37" t="s">
        <v>39</v>
      </c>
      <c r="B157" s="12" t="s">
        <v>40</v>
      </c>
      <c r="C157" s="13">
        <v>207</v>
      </c>
      <c r="D157" s="147">
        <v>4.38</v>
      </c>
      <c r="E157" s="14">
        <v>5.3999999999999999E-2</v>
      </c>
      <c r="F157" s="14">
        <v>6.0000000000000001E-3</v>
      </c>
      <c r="G157" s="14">
        <v>9.1649999999999991</v>
      </c>
      <c r="H157" s="14">
        <v>37.962000000000003</v>
      </c>
      <c r="I157" s="14">
        <v>3.0000000000000001E-3</v>
      </c>
      <c r="J157" s="14">
        <v>2.5</v>
      </c>
      <c r="K157" s="44"/>
      <c r="L157" s="14">
        <v>1.2E-2</v>
      </c>
      <c r="M157" s="14">
        <v>7.35</v>
      </c>
      <c r="N157" s="14">
        <v>9.56</v>
      </c>
      <c r="O157" s="14">
        <v>5.12</v>
      </c>
      <c r="P157" s="14">
        <v>0.88300000000000001</v>
      </c>
    </row>
    <row r="158" spans="1:17" s="3" customFormat="1" x14ac:dyDescent="0.2">
      <c r="A158" s="15"/>
      <c r="B158" s="16" t="s">
        <v>28</v>
      </c>
      <c r="C158" s="13">
        <v>40</v>
      </c>
      <c r="D158" s="147">
        <v>3.2</v>
      </c>
      <c r="E158" s="14">
        <v>3.04</v>
      </c>
      <c r="F158" s="14">
        <v>1.1200000000000001</v>
      </c>
      <c r="G158" s="14">
        <v>20.56</v>
      </c>
      <c r="H158" s="14">
        <v>104.48</v>
      </c>
      <c r="I158" s="14">
        <v>6.2000000000000006E-2</v>
      </c>
      <c r="J158" s="14">
        <v>0.8</v>
      </c>
      <c r="K158" s="14">
        <v>0</v>
      </c>
      <c r="L158" s="14">
        <v>0.62222222222222223</v>
      </c>
      <c r="M158" s="14">
        <v>18.044444444444444</v>
      </c>
      <c r="N158" s="14">
        <v>26</v>
      </c>
      <c r="O158" s="14">
        <v>4.7999999999999989</v>
      </c>
      <c r="P158" s="14">
        <v>0.48</v>
      </c>
    </row>
    <row r="159" spans="1:17" s="3" customFormat="1" x14ac:dyDescent="0.2">
      <c r="B159" s="24" t="s">
        <v>24</v>
      </c>
      <c r="C159" s="25">
        <v>517</v>
      </c>
      <c r="D159" s="147">
        <f>D152+D153+D156+D157+D158</f>
        <v>48.530000000000008</v>
      </c>
      <c r="E159" s="19">
        <f t="shared" ref="E159:P159" si="24">SUM(E152:E158)</f>
        <v>15.914000000000001</v>
      </c>
      <c r="F159" s="19">
        <f t="shared" si="24"/>
        <v>19.385999999999999</v>
      </c>
      <c r="G159" s="19">
        <f t="shared" si="24"/>
        <v>67.218999999999994</v>
      </c>
      <c r="H159" s="19">
        <f t="shared" si="24"/>
        <v>509.45600000000002</v>
      </c>
      <c r="I159" s="19">
        <f t="shared" si="24"/>
        <v>0.33900000000000002</v>
      </c>
      <c r="J159" s="19">
        <f t="shared" si="24"/>
        <v>53.284999999999997</v>
      </c>
      <c r="K159" s="19">
        <f t="shared" si="24"/>
        <v>62.465999999999994</v>
      </c>
      <c r="L159" s="19">
        <f t="shared" si="24"/>
        <v>26.275222222222222</v>
      </c>
      <c r="M159" s="19">
        <f t="shared" si="24"/>
        <v>111.13444444444445</v>
      </c>
      <c r="N159" s="19">
        <f t="shared" si="24"/>
        <v>233.37799999999999</v>
      </c>
      <c r="O159" s="19">
        <f t="shared" si="24"/>
        <v>57.581000000000003</v>
      </c>
      <c r="P159" s="19">
        <f t="shared" si="24"/>
        <v>124.913</v>
      </c>
    </row>
    <row r="160" spans="1:17" s="3" customFormat="1" x14ac:dyDescent="0.2">
      <c r="A160" s="192" t="s">
        <v>25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</row>
    <row r="161" spans="1:17" s="3" customFormat="1" ht="20.25" customHeight="1" x14ac:dyDescent="0.2">
      <c r="A161" s="92"/>
      <c r="B161" s="16" t="s">
        <v>73</v>
      </c>
      <c r="C161" s="15">
        <v>30</v>
      </c>
      <c r="D161" s="147">
        <v>5.66</v>
      </c>
      <c r="E161" s="17">
        <v>1</v>
      </c>
      <c r="F161" s="17">
        <v>7</v>
      </c>
      <c r="G161" s="17">
        <v>4.2</v>
      </c>
      <c r="H161" s="17">
        <v>73.5</v>
      </c>
      <c r="I161" s="17">
        <v>0.01</v>
      </c>
      <c r="J161" s="17">
        <v>3.5</v>
      </c>
      <c r="K161" s="17">
        <v>0</v>
      </c>
      <c r="L161" s="17">
        <v>1.5</v>
      </c>
      <c r="M161" s="17">
        <v>20.5</v>
      </c>
      <c r="N161" s="17">
        <v>18.5</v>
      </c>
      <c r="O161" s="17">
        <v>7.5</v>
      </c>
      <c r="P161" s="17">
        <v>0.35</v>
      </c>
    </row>
    <row r="162" spans="1:17" s="3" customFormat="1" ht="29.25" customHeight="1" x14ac:dyDescent="0.2">
      <c r="A162" s="100" t="s">
        <v>110</v>
      </c>
      <c r="B162" s="101" t="s">
        <v>111</v>
      </c>
      <c r="C162" s="102">
        <v>250</v>
      </c>
      <c r="D162" s="147">
        <v>11.15</v>
      </c>
      <c r="E162" s="17">
        <v>1.4776</v>
      </c>
      <c r="F162" s="17">
        <v>4.2072000000000003</v>
      </c>
      <c r="G162" s="17">
        <v>8.8439999999999994</v>
      </c>
      <c r="H162" s="17">
        <v>79.564000000000007</v>
      </c>
      <c r="I162" s="17">
        <v>6.8000000000000005E-2</v>
      </c>
      <c r="J162" s="17">
        <v>16.96</v>
      </c>
      <c r="K162" s="17">
        <v>0</v>
      </c>
      <c r="L162" s="17">
        <v>1.8751999999999998</v>
      </c>
      <c r="M162" s="17">
        <v>20.384</v>
      </c>
      <c r="N162" s="17">
        <v>41.351999999999997</v>
      </c>
      <c r="O162" s="17">
        <v>17.272000000000002</v>
      </c>
      <c r="P162" s="17">
        <v>0.63839999999999997</v>
      </c>
    </row>
    <row r="163" spans="1:17" s="3" customFormat="1" x14ac:dyDescent="0.2">
      <c r="A163" s="109" t="s">
        <v>121</v>
      </c>
      <c r="B163" s="101" t="s">
        <v>122</v>
      </c>
      <c r="C163" s="102">
        <v>50</v>
      </c>
      <c r="D163" s="147">
        <v>29.03</v>
      </c>
      <c r="E163" s="21">
        <v>14.782</v>
      </c>
      <c r="F163" s="21">
        <v>22.273</v>
      </c>
      <c r="G163" s="21">
        <v>20.814</v>
      </c>
      <c r="H163" s="21">
        <v>343.63299999999998</v>
      </c>
      <c r="I163" s="21">
        <v>0.59</v>
      </c>
      <c r="J163" s="21">
        <v>27.05</v>
      </c>
      <c r="K163" s="39"/>
      <c r="L163" s="21">
        <v>2.742</v>
      </c>
      <c r="M163" s="21">
        <v>26.292999999999999</v>
      </c>
      <c r="N163" s="21">
        <v>215.977</v>
      </c>
      <c r="O163" s="21">
        <v>51.670999999999999</v>
      </c>
      <c r="P163" s="21">
        <v>2.9039999999999999</v>
      </c>
    </row>
    <row r="164" spans="1:17" s="3" customFormat="1" x14ac:dyDescent="0.2">
      <c r="A164" s="92">
        <v>309</v>
      </c>
      <c r="B164" s="16" t="s">
        <v>27</v>
      </c>
      <c r="C164" s="15">
        <v>155</v>
      </c>
      <c r="D164" s="147">
        <v>7.99</v>
      </c>
      <c r="E164" s="17">
        <v>6.0380000000000003</v>
      </c>
      <c r="F164" s="17">
        <v>4.5750000000000002</v>
      </c>
      <c r="G164" s="17">
        <v>38.497</v>
      </c>
      <c r="H164" s="17">
        <v>219.48099999999999</v>
      </c>
      <c r="I164" s="17">
        <v>9.2999999999999999E-2</v>
      </c>
      <c r="J164" s="17">
        <v>0</v>
      </c>
      <c r="K164" s="17">
        <v>21.332999999999998</v>
      </c>
      <c r="L164" s="17">
        <v>0.871</v>
      </c>
      <c r="M164" s="17">
        <v>13.929</v>
      </c>
      <c r="N164" s="17">
        <v>49.488</v>
      </c>
      <c r="O164" s="17">
        <v>8.8580000000000005</v>
      </c>
      <c r="P164" s="17">
        <v>0.90100000000000002</v>
      </c>
    </row>
    <row r="165" spans="1:17" s="3" customFormat="1" x14ac:dyDescent="0.2">
      <c r="A165" s="105">
        <v>376</v>
      </c>
      <c r="B165" s="12" t="s">
        <v>34</v>
      </c>
      <c r="C165" s="13">
        <v>200</v>
      </c>
      <c r="D165" s="147">
        <v>2.2999999999999998</v>
      </c>
      <c r="E165" s="106"/>
      <c r="F165" s="106"/>
      <c r="G165" s="107">
        <v>10.981</v>
      </c>
      <c r="H165" s="107">
        <v>43.902000000000001</v>
      </c>
      <c r="I165" s="107">
        <v>1E-3</v>
      </c>
      <c r="J165" s="107">
        <v>0.1</v>
      </c>
      <c r="K165" s="106"/>
      <c r="L165" s="106"/>
      <c r="M165" s="107">
        <v>4.95</v>
      </c>
      <c r="N165" s="107">
        <v>8.24</v>
      </c>
      <c r="O165" s="107">
        <v>4.4000000000000004</v>
      </c>
      <c r="P165" s="107">
        <v>0.85299999999999998</v>
      </c>
    </row>
    <row r="166" spans="1:17" s="3" customFormat="1" x14ac:dyDescent="0.2">
      <c r="A166" s="15"/>
      <c r="B166" s="16" t="s">
        <v>28</v>
      </c>
      <c r="C166" s="15">
        <v>25</v>
      </c>
      <c r="D166" s="147">
        <v>2</v>
      </c>
      <c r="E166" s="21">
        <v>3.16</v>
      </c>
      <c r="F166" s="21">
        <v>0.4</v>
      </c>
      <c r="G166" s="21">
        <v>19.32</v>
      </c>
      <c r="H166" s="21">
        <v>94</v>
      </c>
      <c r="I166" s="21">
        <v>6.4000000000000001E-2</v>
      </c>
      <c r="J166" s="21">
        <v>0</v>
      </c>
      <c r="K166" s="21">
        <v>0</v>
      </c>
      <c r="L166" s="21">
        <v>0.52</v>
      </c>
      <c r="M166" s="21">
        <v>9.1999999999999993</v>
      </c>
      <c r="N166" s="21">
        <v>34.799999999999997</v>
      </c>
      <c r="O166" s="21">
        <v>13.2</v>
      </c>
      <c r="P166" s="21">
        <v>0.8</v>
      </c>
    </row>
    <row r="167" spans="1:17" s="3" customFormat="1" ht="18" customHeight="1" x14ac:dyDescent="0.2">
      <c r="A167" s="15"/>
      <c r="B167" s="16" t="s">
        <v>29</v>
      </c>
      <c r="C167" s="22">
        <v>25</v>
      </c>
      <c r="D167" s="147">
        <v>2</v>
      </c>
      <c r="E167" s="17">
        <v>1.32</v>
      </c>
      <c r="F167" s="17">
        <v>0.24</v>
      </c>
      <c r="G167" s="17">
        <v>7.9279999999999999</v>
      </c>
      <c r="H167" s="17">
        <v>39.6</v>
      </c>
      <c r="I167" s="17">
        <v>3.4000000000000002E-2</v>
      </c>
      <c r="J167" s="17">
        <v>0</v>
      </c>
      <c r="K167" s="17">
        <v>0</v>
      </c>
      <c r="L167" s="17">
        <v>0.2</v>
      </c>
      <c r="M167" s="17">
        <v>5.8</v>
      </c>
      <c r="N167" s="17">
        <v>30</v>
      </c>
      <c r="O167" s="17">
        <v>9.4</v>
      </c>
      <c r="P167" s="17">
        <v>0.78</v>
      </c>
    </row>
    <row r="168" spans="1:17" s="3" customFormat="1" x14ac:dyDescent="0.2">
      <c r="A168" s="40"/>
      <c r="B168" s="24" t="s">
        <v>30</v>
      </c>
      <c r="C168" s="25">
        <f>SUM(C161:C167)</f>
        <v>735</v>
      </c>
      <c r="D168" s="147">
        <f>D161+D162+D163+D164+D165+D166+D167</f>
        <v>60.13</v>
      </c>
      <c r="E168" s="19">
        <f t="shared" ref="E168:P168" si="25">SUM(E161:E167)</f>
        <v>27.7776</v>
      </c>
      <c r="F168" s="19">
        <f t="shared" si="25"/>
        <v>38.6952</v>
      </c>
      <c r="G168" s="19">
        <f t="shared" si="25"/>
        <v>110.584</v>
      </c>
      <c r="H168" s="19">
        <f t="shared" si="25"/>
        <v>893.68000000000006</v>
      </c>
      <c r="I168" s="19">
        <f t="shared" si="25"/>
        <v>0.85999999999999988</v>
      </c>
      <c r="J168" s="19">
        <f t="shared" si="25"/>
        <v>47.610000000000007</v>
      </c>
      <c r="K168" s="19">
        <f t="shared" si="25"/>
        <v>21.332999999999998</v>
      </c>
      <c r="L168" s="19">
        <f t="shared" si="25"/>
        <v>7.7081999999999988</v>
      </c>
      <c r="M168" s="19">
        <f t="shared" si="25"/>
        <v>101.056</v>
      </c>
      <c r="N168" s="19">
        <f t="shared" si="25"/>
        <v>398.35700000000003</v>
      </c>
      <c r="O168" s="19">
        <f t="shared" si="25"/>
        <v>112.30100000000002</v>
      </c>
      <c r="P168" s="19">
        <f t="shared" si="25"/>
        <v>7.2263999999999999</v>
      </c>
    </row>
    <row r="169" spans="1:17" s="3" customFormat="1" x14ac:dyDescent="0.2">
      <c r="A169" s="40"/>
      <c r="B169" s="26" t="s">
        <v>75</v>
      </c>
      <c r="C169" s="31">
        <f>C168+C159</f>
        <v>1252</v>
      </c>
      <c r="D169" s="147">
        <f>D159+D168</f>
        <v>108.66000000000001</v>
      </c>
      <c r="E169" s="27">
        <f t="shared" ref="E169:P169" si="26">E168+E159</f>
        <v>43.691600000000001</v>
      </c>
      <c r="F169" s="27">
        <f t="shared" si="26"/>
        <v>58.081199999999995</v>
      </c>
      <c r="G169" s="27">
        <f t="shared" si="26"/>
        <v>177.803</v>
      </c>
      <c r="H169" s="27">
        <f t="shared" si="26"/>
        <v>1403.136</v>
      </c>
      <c r="I169" s="27">
        <f t="shared" si="26"/>
        <v>1.1989999999999998</v>
      </c>
      <c r="J169" s="27">
        <f t="shared" si="26"/>
        <v>100.89500000000001</v>
      </c>
      <c r="K169" s="27">
        <f t="shared" si="26"/>
        <v>83.798999999999992</v>
      </c>
      <c r="L169" s="27">
        <f t="shared" si="26"/>
        <v>33.983422222222224</v>
      </c>
      <c r="M169" s="27">
        <f t="shared" si="26"/>
        <v>212.19044444444444</v>
      </c>
      <c r="N169" s="27">
        <f t="shared" si="26"/>
        <v>631.73500000000001</v>
      </c>
      <c r="O169" s="27">
        <f t="shared" si="26"/>
        <v>169.88200000000001</v>
      </c>
      <c r="P169" s="27">
        <f t="shared" si="26"/>
        <v>132.13939999999999</v>
      </c>
    </row>
    <row r="170" spans="1:17" s="3" customFormat="1" x14ac:dyDescent="0.2">
      <c r="A170" s="191" t="s">
        <v>76</v>
      </c>
      <c r="B170" s="191"/>
      <c r="C170" s="191"/>
      <c r="D170" s="191"/>
      <c r="E170" s="191"/>
      <c r="F170" s="191"/>
      <c r="G170" s="191"/>
      <c r="H170" s="191"/>
      <c r="I170" s="28"/>
      <c r="J170" s="28"/>
      <c r="K170" s="28"/>
      <c r="L170" s="28"/>
      <c r="M170" s="28"/>
      <c r="N170" s="28"/>
      <c r="O170" s="28"/>
      <c r="P170" s="28"/>
    </row>
    <row r="171" spans="1:17" s="3" customFormat="1" x14ac:dyDescent="0.2">
      <c r="A171" s="192" t="s">
        <v>19</v>
      </c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</row>
    <row r="172" spans="1:17" s="3" customFormat="1" ht="22.5" x14ac:dyDescent="0.2">
      <c r="A172" s="92">
        <v>175</v>
      </c>
      <c r="B172" s="16" t="s">
        <v>77</v>
      </c>
      <c r="C172" s="15">
        <v>200</v>
      </c>
      <c r="D172" s="147">
        <v>19.34</v>
      </c>
      <c r="E172" s="17">
        <v>5.0183999999999989</v>
      </c>
      <c r="F172" s="17">
        <v>8.5419</v>
      </c>
      <c r="G172" s="17">
        <v>35.443800000000003</v>
      </c>
      <c r="H172" s="17">
        <v>239.31990000000002</v>
      </c>
      <c r="I172" s="17">
        <v>9.0900000000000009E-2</v>
      </c>
      <c r="J172" s="17">
        <v>0.49140000000000006</v>
      </c>
      <c r="K172" s="17">
        <v>40.590000000000003</v>
      </c>
      <c r="L172" s="17">
        <v>0.17370000000000002</v>
      </c>
      <c r="M172" s="17">
        <v>105.291</v>
      </c>
      <c r="N172" s="17">
        <v>129.339</v>
      </c>
      <c r="O172" s="17">
        <v>30.015000000000001</v>
      </c>
      <c r="P172" s="17">
        <v>0.66600000000000004</v>
      </c>
    </row>
    <row r="173" spans="1:17" s="3" customFormat="1" x14ac:dyDescent="0.2">
      <c r="A173" s="92">
        <v>382</v>
      </c>
      <c r="B173" s="16" t="s">
        <v>21</v>
      </c>
      <c r="C173" s="15">
        <v>200</v>
      </c>
      <c r="D173" s="147">
        <v>17.8</v>
      </c>
      <c r="E173" s="17">
        <v>3.1419999999999999</v>
      </c>
      <c r="F173" s="17">
        <v>2.5110000000000001</v>
      </c>
      <c r="G173" s="17">
        <v>16.344000000000001</v>
      </c>
      <c r="H173" s="17">
        <v>101.58199999999999</v>
      </c>
      <c r="I173" s="17">
        <v>1.9800000000000002E-2</v>
      </c>
      <c r="J173" s="17">
        <v>0.48599999999999999</v>
      </c>
      <c r="K173" s="17">
        <v>8.1969999999999992</v>
      </c>
      <c r="L173" s="17">
        <v>9.9000000000000008E-3</v>
      </c>
      <c r="M173" s="17">
        <v>101.34699999999999</v>
      </c>
      <c r="N173" s="17">
        <v>94.122</v>
      </c>
      <c r="O173" s="17">
        <v>25.11</v>
      </c>
      <c r="P173" s="17">
        <v>0.83</v>
      </c>
    </row>
    <row r="174" spans="1:17" s="3" customFormat="1" ht="56.25" x14ac:dyDescent="0.2">
      <c r="A174" s="20"/>
      <c r="B174" s="16" t="s">
        <v>130</v>
      </c>
      <c r="C174" s="15">
        <v>40</v>
      </c>
      <c r="D174" s="147">
        <v>11.83</v>
      </c>
      <c r="E174" s="17">
        <v>5.4489999999999998</v>
      </c>
      <c r="F174" s="17">
        <v>5.73</v>
      </c>
      <c r="G174" s="17">
        <v>32.281999999999996</v>
      </c>
      <c r="H174" s="17">
        <v>202.738</v>
      </c>
      <c r="I174" s="17">
        <v>0.30499999999999999</v>
      </c>
      <c r="J174" s="17">
        <v>0.56000000000000005</v>
      </c>
      <c r="K174" s="17">
        <v>1.6</v>
      </c>
      <c r="L174" s="17">
        <v>2.363</v>
      </c>
      <c r="M174" s="17">
        <v>42.796999999999997</v>
      </c>
      <c r="N174" s="17">
        <v>83.183999999999997</v>
      </c>
      <c r="O174" s="17">
        <v>26.84</v>
      </c>
      <c r="P174" s="17">
        <v>0.85599999999999998</v>
      </c>
      <c r="Q174" s="5"/>
    </row>
    <row r="175" spans="1:17" s="5" customFormat="1" x14ac:dyDescent="0.2">
      <c r="A175" s="122"/>
      <c r="B175" s="12" t="s">
        <v>28</v>
      </c>
      <c r="C175" s="13">
        <v>40</v>
      </c>
      <c r="D175" s="147">
        <v>3.2</v>
      </c>
      <c r="E175" s="14">
        <v>3.04</v>
      </c>
      <c r="F175" s="14">
        <v>1.1200000000000001</v>
      </c>
      <c r="G175" s="14">
        <v>20.56</v>
      </c>
      <c r="H175" s="14">
        <v>104.48</v>
      </c>
      <c r="I175" s="14">
        <v>6.2000000000000006E-2</v>
      </c>
      <c r="J175" s="14">
        <v>0.8</v>
      </c>
      <c r="K175" s="14">
        <v>0</v>
      </c>
      <c r="L175" s="14">
        <v>0.62222222222222223</v>
      </c>
      <c r="M175" s="14">
        <v>18.044444444444444</v>
      </c>
      <c r="N175" s="14">
        <v>26</v>
      </c>
      <c r="O175" s="14">
        <v>4.7999999999999989</v>
      </c>
      <c r="P175" s="14">
        <v>0.48</v>
      </c>
      <c r="Q175" s="3"/>
    </row>
    <row r="176" spans="1:17" s="3" customFormat="1" x14ac:dyDescent="0.2">
      <c r="B176" s="24" t="s">
        <v>24</v>
      </c>
      <c r="C176" s="25">
        <f>SUM(C172:C175)</f>
        <v>480</v>
      </c>
      <c r="D176" s="147">
        <f>D172+D173+D174+D175</f>
        <v>52.17</v>
      </c>
      <c r="E176" s="19">
        <f t="shared" ref="E176:P176" si="27">SUM(E172:E175)</f>
        <v>16.6494</v>
      </c>
      <c r="F176" s="19">
        <f t="shared" si="27"/>
        <v>17.902900000000002</v>
      </c>
      <c r="G176" s="19">
        <f t="shared" si="27"/>
        <v>104.6298</v>
      </c>
      <c r="H176" s="19">
        <f t="shared" si="27"/>
        <v>648.11990000000003</v>
      </c>
      <c r="I176" s="19">
        <f t="shared" si="27"/>
        <v>0.47770000000000001</v>
      </c>
      <c r="J176" s="19">
        <f t="shared" si="27"/>
        <v>2.3374000000000001</v>
      </c>
      <c r="K176" s="19">
        <f t="shared" si="27"/>
        <v>50.387000000000008</v>
      </c>
      <c r="L176" s="19">
        <f t="shared" si="27"/>
        <v>3.1688222222222224</v>
      </c>
      <c r="M176" s="19">
        <f t="shared" si="27"/>
        <v>267.47944444444443</v>
      </c>
      <c r="N176" s="19">
        <f t="shared" si="27"/>
        <v>332.64499999999998</v>
      </c>
      <c r="O176" s="19">
        <f t="shared" si="27"/>
        <v>86.765000000000001</v>
      </c>
      <c r="P176" s="19">
        <f t="shared" si="27"/>
        <v>2.8319999999999999</v>
      </c>
    </row>
    <row r="177" spans="1:17" s="3" customFormat="1" x14ac:dyDescent="0.2">
      <c r="A177" s="192" t="s">
        <v>25</v>
      </c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</row>
    <row r="178" spans="1:17" s="3" customFormat="1" ht="22.5" x14ac:dyDescent="0.2">
      <c r="A178" s="100">
        <v>96</v>
      </c>
      <c r="B178" s="101" t="s">
        <v>41</v>
      </c>
      <c r="C178" s="102">
        <v>250</v>
      </c>
      <c r="D178" s="112">
        <v>14.31</v>
      </c>
      <c r="E178" s="21">
        <v>4.8940000000000001</v>
      </c>
      <c r="F178" s="21">
        <v>5.0549999999999997</v>
      </c>
      <c r="G178" s="21">
        <v>13.954000000000001</v>
      </c>
      <c r="H178" s="21">
        <v>121.506</v>
      </c>
      <c r="I178" s="21">
        <v>9.9000000000000005E-2</v>
      </c>
      <c r="J178" s="21">
        <v>13.73</v>
      </c>
      <c r="K178" s="21">
        <v>6</v>
      </c>
      <c r="L178" s="21">
        <v>1.9370000000000001</v>
      </c>
      <c r="M178" s="21">
        <v>23.786000000000001</v>
      </c>
      <c r="N178" s="21">
        <v>76.991</v>
      </c>
      <c r="O178" s="21">
        <v>24.684000000000001</v>
      </c>
      <c r="P178" s="21">
        <v>1.008</v>
      </c>
    </row>
    <row r="179" spans="1:17" s="3" customFormat="1" ht="21" customHeight="1" x14ac:dyDescent="0.2">
      <c r="A179" s="109">
        <v>291</v>
      </c>
      <c r="B179" s="101" t="s">
        <v>124</v>
      </c>
      <c r="C179" s="102">
        <v>150</v>
      </c>
      <c r="D179" s="112">
        <v>31.07</v>
      </c>
      <c r="E179" s="21">
        <v>21.355</v>
      </c>
      <c r="F179" s="21">
        <v>14.253</v>
      </c>
      <c r="G179" s="21">
        <v>37.606999999999999</v>
      </c>
      <c r="H179" s="21">
        <v>360.93599999999998</v>
      </c>
      <c r="I179" s="21">
        <v>0.14000000000000001</v>
      </c>
      <c r="J179" s="21">
        <v>4.5999999999999996</v>
      </c>
      <c r="K179" s="21">
        <v>13.58</v>
      </c>
      <c r="L179" s="21">
        <v>2.96</v>
      </c>
      <c r="M179" s="21">
        <v>22.36</v>
      </c>
      <c r="N179" s="21">
        <v>245.51</v>
      </c>
      <c r="O179" s="21">
        <v>50.12</v>
      </c>
      <c r="P179" s="21">
        <v>1.498</v>
      </c>
    </row>
    <row r="180" spans="1:17" s="3" customFormat="1" ht="21" hidden="1" customHeight="1" x14ac:dyDescent="0.2">
      <c r="A180" s="100"/>
      <c r="B180" s="101"/>
      <c r="C180" s="102"/>
      <c r="D180" s="112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7"/>
    </row>
    <row r="181" spans="1:17" s="7" customFormat="1" ht="21" hidden="1" customHeight="1" x14ac:dyDescent="0.2">
      <c r="A181" s="128"/>
      <c r="B181" s="129"/>
      <c r="C181" s="130"/>
      <c r="D181" s="112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3"/>
    </row>
    <row r="182" spans="1:17" s="3" customFormat="1" ht="18" customHeight="1" x14ac:dyDescent="0.2">
      <c r="A182" s="105">
        <v>376</v>
      </c>
      <c r="B182" s="12" t="s">
        <v>34</v>
      </c>
      <c r="C182" s="13">
        <v>200</v>
      </c>
      <c r="D182" s="112">
        <v>2.2999999999999998</v>
      </c>
      <c r="E182" s="106"/>
      <c r="F182" s="106"/>
      <c r="G182" s="107">
        <v>10.981</v>
      </c>
      <c r="H182" s="107">
        <v>43.902000000000001</v>
      </c>
      <c r="I182" s="107">
        <v>1E-3</v>
      </c>
      <c r="J182" s="107">
        <v>0.1</v>
      </c>
      <c r="K182" s="106"/>
      <c r="L182" s="106"/>
      <c r="M182" s="107">
        <v>4.95</v>
      </c>
      <c r="N182" s="107">
        <v>8.24</v>
      </c>
      <c r="O182" s="107">
        <v>4.4000000000000004</v>
      </c>
      <c r="P182" s="107">
        <v>0.85299999999999998</v>
      </c>
    </row>
    <row r="183" spans="1:17" s="3" customFormat="1" x14ac:dyDescent="0.2">
      <c r="A183" s="15"/>
      <c r="B183" s="16" t="s">
        <v>28</v>
      </c>
      <c r="C183" s="15">
        <v>25</v>
      </c>
      <c r="D183" s="112">
        <v>2</v>
      </c>
      <c r="E183" s="21">
        <v>3.16</v>
      </c>
      <c r="F183" s="21">
        <v>0.4</v>
      </c>
      <c r="G183" s="21">
        <v>19.32</v>
      </c>
      <c r="H183" s="21">
        <v>94</v>
      </c>
      <c r="I183" s="21">
        <v>6.4000000000000001E-2</v>
      </c>
      <c r="J183" s="21">
        <v>0</v>
      </c>
      <c r="K183" s="21">
        <v>0</v>
      </c>
      <c r="L183" s="21">
        <v>0.52</v>
      </c>
      <c r="M183" s="21">
        <v>9.1999999999999993</v>
      </c>
      <c r="N183" s="21">
        <v>34.799999999999997</v>
      </c>
      <c r="O183" s="21">
        <v>13.2</v>
      </c>
      <c r="P183" s="21">
        <v>0.8</v>
      </c>
    </row>
    <row r="184" spans="1:17" s="3" customFormat="1" ht="18.75" customHeight="1" x14ac:dyDescent="0.2">
      <c r="A184" s="15"/>
      <c r="B184" s="16" t="s">
        <v>29</v>
      </c>
      <c r="C184" s="22">
        <v>25</v>
      </c>
      <c r="D184" s="112">
        <v>2</v>
      </c>
      <c r="E184" s="17">
        <v>1.32</v>
      </c>
      <c r="F184" s="17">
        <v>0.24</v>
      </c>
      <c r="G184" s="17">
        <v>7.9279999999999999</v>
      </c>
      <c r="H184" s="17">
        <v>39.6</v>
      </c>
      <c r="I184" s="17">
        <v>3.4000000000000002E-2</v>
      </c>
      <c r="J184" s="17">
        <v>0</v>
      </c>
      <c r="K184" s="17">
        <v>0</v>
      </c>
      <c r="L184" s="17">
        <v>0.2</v>
      </c>
      <c r="M184" s="17">
        <v>5.8</v>
      </c>
      <c r="N184" s="17">
        <v>30</v>
      </c>
      <c r="O184" s="17">
        <v>9.4</v>
      </c>
      <c r="P184" s="17">
        <v>0.78</v>
      </c>
      <c r="Q184" s="8"/>
    </row>
    <row r="185" spans="1:17" s="8" customFormat="1" x14ac:dyDescent="0.2">
      <c r="A185" s="45"/>
      <c r="B185" s="46" t="s">
        <v>30</v>
      </c>
      <c r="C185" s="47">
        <f>SUM(C178:C184)</f>
        <v>650</v>
      </c>
      <c r="D185" s="112">
        <f>D178+D179+D182+D183+D184</f>
        <v>51.68</v>
      </c>
      <c r="E185" s="19">
        <f t="shared" ref="E185:P185" si="28">SUM(E178:E184)</f>
        <v>30.729000000000003</v>
      </c>
      <c r="F185" s="19">
        <f t="shared" si="28"/>
        <v>19.947999999999997</v>
      </c>
      <c r="G185" s="19">
        <f t="shared" si="28"/>
        <v>89.789999999999992</v>
      </c>
      <c r="H185" s="19">
        <f t="shared" si="28"/>
        <v>659.94400000000007</v>
      </c>
      <c r="I185" s="19">
        <f t="shared" si="28"/>
        <v>0.33800000000000008</v>
      </c>
      <c r="J185" s="19">
        <f t="shared" si="28"/>
        <v>18.43</v>
      </c>
      <c r="K185" s="19">
        <f t="shared" si="28"/>
        <v>19.579999999999998</v>
      </c>
      <c r="L185" s="19">
        <f t="shared" si="28"/>
        <v>5.617</v>
      </c>
      <c r="M185" s="19">
        <f t="shared" si="28"/>
        <v>66.096000000000004</v>
      </c>
      <c r="N185" s="19">
        <f t="shared" si="28"/>
        <v>395.541</v>
      </c>
      <c r="O185" s="19">
        <f t="shared" si="28"/>
        <v>101.80400000000002</v>
      </c>
      <c r="P185" s="19">
        <f t="shared" si="28"/>
        <v>4.9390000000000001</v>
      </c>
      <c r="Q185"/>
    </row>
    <row r="186" spans="1:17" x14ac:dyDescent="0.2">
      <c r="A186" s="4"/>
      <c r="B186" s="48" t="s">
        <v>78</v>
      </c>
      <c r="C186" s="49">
        <f>C185+C176</f>
        <v>1130</v>
      </c>
      <c r="D186" s="112">
        <f>D176+D185</f>
        <v>103.85</v>
      </c>
      <c r="E186" s="50">
        <f t="shared" ref="E186:P186" si="29">E185+E176</f>
        <v>47.378399999999999</v>
      </c>
      <c r="F186" s="50">
        <f t="shared" si="29"/>
        <v>37.850899999999996</v>
      </c>
      <c r="G186" s="50">
        <f t="shared" si="29"/>
        <v>194.41980000000001</v>
      </c>
      <c r="H186" s="50">
        <f t="shared" si="29"/>
        <v>1308.0639000000001</v>
      </c>
      <c r="I186" s="50">
        <f t="shared" si="29"/>
        <v>0.81570000000000009</v>
      </c>
      <c r="J186" s="50">
        <f t="shared" si="29"/>
        <v>20.767399999999999</v>
      </c>
      <c r="K186" s="50">
        <f t="shared" si="29"/>
        <v>69.967000000000013</v>
      </c>
      <c r="L186" s="50">
        <f t="shared" si="29"/>
        <v>8.7858222222222224</v>
      </c>
      <c r="M186" s="50">
        <f t="shared" si="29"/>
        <v>333.57544444444443</v>
      </c>
      <c r="N186" s="50">
        <f t="shared" si="29"/>
        <v>728.18599999999992</v>
      </c>
      <c r="O186" s="50">
        <f t="shared" si="29"/>
        <v>188.56900000000002</v>
      </c>
      <c r="P186" s="50">
        <f t="shared" si="29"/>
        <v>7.7709999999999999</v>
      </c>
    </row>
    <row r="187" spans="1:17" x14ac:dyDescent="0.2">
      <c r="A187" s="4"/>
      <c r="B187" s="51" t="s">
        <v>79</v>
      </c>
      <c r="C187" s="51"/>
      <c r="D187" s="51">
        <f>(D24+D39+D56+D75+D96+D115+D131+D149+D169+D186)/10</f>
        <v>121.00999999999999</v>
      </c>
      <c r="E187" s="52">
        <f t="shared" ref="E187:P187" si="30">E186+E169+E149+E131+E115+E96+E75+E56+E39+E24</f>
        <v>489.52719999999994</v>
      </c>
      <c r="F187" s="52">
        <f t="shared" si="30"/>
        <v>6454.9163666666645</v>
      </c>
      <c r="G187" s="52">
        <f t="shared" si="30"/>
        <v>1819.6125333333334</v>
      </c>
      <c r="H187" s="52">
        <f t="shared" si="30"/>
        <v>13088.120366666668</v>
      </c>
      <c r="I187" s="52">
        <f t="shared" si="30"/>
        <v>7.7658666666666667</v>
      </c>
      <c r="J187" s="52">
        <f t="shared" si="30"/>
        <v>763.87506666666661</v>
      </c>
      <c r="K187" s="52">
        <f t="shared" si="30"/>
        <v>11358.586666666666</v>
      </c>
      <c r="L187" s="52">
        <f t="shared" si="30"/>
        <v>110.39853333333335</v>
      </c>
      <c r="M187" s="52">
        <f t="shared" si="30"/>
        <v>2934.8996666666667</v>
      </c>
      <c r="N187" s="52">
        <f t="shared" si="30"/>
        <v>6743.1539999999995</v>
      </c>
      <c r="O187" s="52">
        <f t="shared" si="30"/>
        <v>1653.9086666666667</v>
      </c>
      <c r="P187" s="52">
        <f t="shared" si="30"/>
        <v>224.74563333333333</v>
      </c>
    </row>
    <row r="188" spans="1:17" x14ac:dyDescent="0.2">
      <c r="Q188" s="1"/>
    </row>
    <row r="189" spans="1:17" s="1" customFormat="1" x14ac:dyDescent="0.2">
      <c r="A189" s="53"/>
      <c r="B189" s="204" t="s">
        <v>80</v>
      </c>
      <c r="C189" s="205"/>
      <c r="D189" s="172">
        <f>D12+D31+D48+D64+D83+D104+D123+D140+D159+D176</f>
        <v>610.09999999999991</v>
      </c>
      <c r="E189" s="54">
        <f t="shared" ref="E189:P189" si="31">E176+E159+E140+E123+E104+E83+E64+E48+E31+E12</f>
        <v>191.28160000000003</v>
      </c>
      <c r="F189" s="54">
        <f t="shared" si="31"/>
        <v>177.35636666666664</v>
      </c>
      <c r="G189" s="54">
        <f t="shared" si="31"/>
        <v>791.96026666666671</v>
      </c>
      <c r="H189" s="55">
        <f t="shared" si="31"/>
        <v>5635.4931000000006</v>
      </c>
      <c r="I189" s="55">
        <f t="shared" si="31"/>
        <v>3.0982666666666669</v>
      </c>
      <c r="J189" s="55">
        <f t="shared" si="31"/>
        <v>303.13973333333337</v>
      </c>
      <c r="K189" s="55">
        <f t="shared" si="31"/>
        <v>6962.9806666666655</v>
      </c>
      <c r="L189" s="55">
        <f t="shared" si="31"/>
        <v>54.886133333333333</v>
      </c>
      <c r="M189" s="55">
        <f t="shared" si="31"/>
        <v>1683.453666666667</v>
      </c>
      <c r="N189" s="55">
        <f t="shared" si="31"/>
        <v>2918.8163333333332</v>
      </c>
      <c r="O189" s="55">
        <f t="shared" si="31"/>
        <v>633.34566666666672</v>
      </c>
      <c r="P189" s="55">
        <f t="shared" si="31"/>
        <v>164.47776666666664</v>
      </c>
      <c r="Q189"/>
    </row>
    <row r="190" spans="1:17" ht="24.75" customHeight="1" x14ac:dyDescent="0.2">
      <c r="A190" s="56"/>
      <c r="B190" s="206" t="s">
        <v>81</v>
      </c>
      <c r="C190" s="207"/>
      <c r="D190" s="138">
        <f>D189/10</f>
        <v>61.009999999999991</v>
      </c>
      <c r="E190" s="57">
        <f>E189/10</f>
        <v>19.128160000000001</v>
      </c>
      <c r="F190" s="57">
        <f t="shared" ref="F190:P190" si="32">F189/10</f>
        <v>17.735636666666664</v>
      </c>
      <c r="G190" s="57">
        <f t="shared" si="32"/>
        <v>79.196026666666668</v>
      </c>
      <c r="H190" s="58">
        <f t="shared" si="32"/>
        <v>563.5493100000001</v>
      </c>
      <c r="I190" s="58">
        <f t="shared" si="32"/>
        <v>0.30982666666666669</v>
      </c>
      <c r="J190" s="58">
        <f t="shared" si="32"/>
        <v>30.313973333333337</v>
      </c>
      <c r="K190" s="58">
        <f t="shared" si="32"/>
        <v>696.2980666666665</v>
      </c>
      <c r="L190" s="58">
        <f t="shared" si="32"/>
        <v>5.4886133333333333</v>
      </c>
      <c r="M190" s="58">
        <f t="shared" si="32"/>
        <v>168.34536666666671</v>
      </c>
      <c r="N190" s="58">
        <f t="shared" si="32"/>
        <v>291.8816333333333</v>
      </c>
      <c r="O190" s="58">
        <f t="shared" si="32"/>
        <v>63.334566666666674</v>
      </c>
      <c r="P190" s="58">
        <f t="shared" si="32"/>
        <v>16.447776666666662</v>
      </c>
    </row>
    <row r="191" spans="1:17" x14ac:dyDescent="0.2">
      <c r="A191" s="208" t="s">
        <v>82</v>
      </c>
      <c r="B191" s="208"/>
      <c r="C191" s="209"/>
      <c r="D191" s="139"/>
      <c r="E191" s="59">
        <f>4*E190/H190</f>
        <v>0.13576920181128424</v>
      </c>
      <c r="F191" s="59">
        <f>9*F190/H190</f>
        <v>0.28324181605332804</v>
      </c>
      <c r="G191" s="59">
        <f>4*G190/H190</f>
        <v>0.56212313819826454</v>
      </c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1:17" x14ac:dyDescent="0.2">
      <c r="A192" s="181" t="s">
        <v>83</v>
      </c>
      <c r="B192" s="182"/>
      <c r="C192" s="183"/>
      <c r="D192" s="140"/>
      <c r="E192" s="61">
        <f>E190/E205</f>
        <v>0.24841766233766235</v>
      </c>
      <c r="F192" s="61">
        <f t="shared" ref="F192:P192" si="33">F190/F205</f>
        <v>0.22450172995780587</v>
      </c>
      <c r="G192" s="61">
        <f t="shared" si="33"/>
        <v>0.2364060497512438</v>
      </c>
      <c r="H192" s="62">
        <f t="shared" si="33"/>
        <v>0.23980821702127664</v>
      </c>
      <c r="I192" s="62">
        <f t="shared" si="33"/>
        <v>0.28166060606060606</v>
      </c>
      <c r="J192" s="62">
        <f t="shared" si="33"/>
        <v>0.50523288888888895</v>
      </c>
      <c r="K192" s="62">
        <f t="shared" si="33"/>
        <v>0.99471152380952355</v>
      </c>
      <c r="L192" s="62">
        <f t="shared" si="33"/>
        <v>0.54886133333333331</v>
      </c>
      <c r="M192" s="62">
        <f t="shared" si="33"/>
        <v>0.15304124242424247</v>
      </c>
      <c r="N192" s="62">
        <f t="shared" si="33"/>
        <v>0.26534693939393938</v>
      </c>
      <c r="O192" s="62">
        <f t="shared" si="33"/>
        <v>0.2533382666666667</v>
      </c>
      <c r="P192" s="62">
        <f t="shared" si="33"/>
        <v>1.3706480555555551</v>
      </c>
    </row>
    <row r="193" spans="1:17" ht="24" customHeight="1" x14ac:dyDescent="0.2">
      <c r="A193" s="206" t="s">
        <v>84</v>
      </c>
      <c r="B193" s="210"/>
      <c r="C193" s="211"/>
      <c r="D193" s="161"/>
      <c r="E193" s="63">
        <f>E190/E207</f>
        <v>0.24274314720812185</v>
      </c>
      <c r="F193" s="64">
        <f t="shared" ref="F193:P193" si="34">F190/F207</f>
        <v>0.22796448157669236</v>
      </c>
      <c r="G193" s="63">
        <f t="shared" si="34"/>
        <v>0.25189575911789652</v>
      </c>
      <c r="H193" s="63">
        <f t="shared" si="34"/>
        <v>0.24796467197606378</v>
      </c>
      <c r="I193" s="63">
        <f t="shared" si="34"/>
        <v>0.22130476190476195</v>
      </c>
      <c r="J193" s="63">
        <f t="shared" si="34"/>
        <v>0.35372197588486975</v>
      </c>
      <c r="K193" s="63">
        <f t="shared" si="34"/>
        <v>0.89521479386303238</v>
      </c>
      <c r="L193" s="63">
        <f t="shared" si="34"/>
        <v>0.49446966966966971</v>
      </c>
      <c r="M193" s="63">
        <f t="shared" si="34"/>
        <v>0.14538851944612374</v>
      </c>
      <c r="N193" s="63">
        <f t="shared" si="34"/>
        <v>0.21227755151515149</v>
      </c>
      <c r="O193" s="63">
        <f t="shared" si="34"/>
        <v>0.22798620110391171</v>
      </c>
      <c r="P193" s="63">
        <f t="shared" si="34"/>
        <v>1.2366749373433581</v>
      </c>
      <c r="Q193" s="1"/>
    </row>
    <row r="194" spans="1:17" s="1" customFormat="1" x14ac:dyDescent="0.2">
      <c r="A194" s="65"/>
      <c r="B194" s="212" t="s">
        <v>85</v>
      </c>
      <c r="C194" s="213"/>
      <c r="D194" s="173">
        <f>D23+D38+D55+D74+D95+D114+D130+D148+D168+D185</f>
        <v>600</v>
      </c>
      <c r="E194" s="66">
        <f t="shared" ref="E194:P194" si="35">E185+E168+E148+E130+E114+E95+E74+E55+E38+E23</f>
        <v>298.24560000000002</v>
      </c>
      <c r="F194" s="66">
        <f t="shared" si="35"/>
        <v>6277.5599999999986</v>
      </c>
      <c r="G194" s="66">
        <f t="shared" si="35"/>
        <v>1027.6522666666667</v>
      </c>
      <c r="H194" s="55">
        <f t="shared" si="35"/>
        <v>7452.6272666666673</v>
      </c>
      <c r="I194" s="55">
        <f t="shared" si="35"/>
        <v>4.6676000000000011</v>
      </c>
      <c r="J194" s="55">
        <f t="shared" si="35"/>
        <v>460.73533333333336</v>
      </c>
      <c r="K194" s="55">
        <f t="shared" si="35"/>
        <v>4395.6059999999998</v>
      </c>
      <c r="L194" s="55">
        <f t="shared" si="35"/>
        <v>55.512400000000014</v>
      </c>
      <c r="M194" s="55">
        <f t="shared" si="35"/>
        <v>1251.4459999999999</v>
      </c>
      <c r="N194" s="55">
        <f t="shared" si="35"/>
        <v>3824.3376666666668</v>
      </c>
      <c r="O194" s="55">
        <f t="shared" si="35"/>
        <v>1020.5630000000001</v>
      </c>
      <c r="P194" s="55">
        <f t="shared" si="35"/>
        <v>60.26786666666667</v>
      </c>
      <c r="Q194"/>
    </row>
    <row r="195" spans="1:17" ht="22.5" customHeight="1" x14ac:dyDescent="0.2">
      <c r="A195" s="67"/>
      <c r="B195" s="184" t="s">
        <v>86</v>
      </c>
      <c r="C195" s="214"/>
      <c r="D195" s="141">
        <f>D194/10</f>
        <v>60</v>
      </c>
      <c r="E195" s="68">
        <f>E194/10</f>
        <v>29.824560000000002</v>
      </c>
      <c r="F195" s="68">
        <f t="shared" ref="F195:P195" si="36">F194/10</f>
        <v>627.75599999999986</v>
      </c>
      <c r="G195" s="68">
        <f t="shared" si="36"/>
        <v>102.76522666666668</v>
      </c>
      <c r="H195" s="58">
        <f t="shared" si="36"/>
        <v>745.26272666666671</v>
      </c>
      <c r="I195" s="58">
        <f t="shared" si="36"/>
        <v>0.46676000000000012</v>
      </c>
      <c r="J195" s="58">
        <f t="shared" si="36"/>
        <v>46.073533333333337</v>
      </c>
      <c r="K195" s="58">
        <f t="shared" si="36"/>
        <v>439.56059999999997</v>
      </c>
      <c r="L195" s="58">
        <f t="shared" si="36"/>
        <v>5.5512400000000017</v>
      </c>
      <c r="M195" s="58">
        <f t="shared" si="36"/>
        <v>125.1446</v>
      </c>
      <c r="N195" s="58">
        <f t="shared" si="36"/>
        <v>382.43376666666666</v>
      </c>
      <c r="O195" s="58">
        <f t="shared" si="36"/>
        <v>102.05630000000001</v>
      </c>
      <c r="P195" s="58">
        <f t="shared" si="36"/>
        <v>6.0267866666666672</v>
      </c>
    </row>
    <row r="196" spans="1:17" x14ac:dyDescent="0.2">
      <c r="A196" s="215" t="s">
        <v>82</v>
      </c>
      <c r="B196" s="215"/>
      <c r="C196" s="216"/>
      <c r="D196" s="142"/>
      <c r="E196" s="69">
        <f>4*E195/H195</f>
        <v>0.1600754146575728</v>
      </c>
      <c r="F196" s="69">
        <f>9*F195/H195</f>
        <v>7.5809560814477486</v>
      </c>
      <c r="G196" s="69">
        <f>4*G195/H195</f>
        <v>0.55156509504402162</v>
      </c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1:17" ht="27" customHeight="1" x14ac:dyDescent="0.2">
      <c r="A197" s="181" t="s">
        <v>83</v>
      </c>
      <c r="B197" s="182"/>
      <c r="C197" s="183"/>
      <c r="D197" s="140"/>
      <c r="E197" s="61">
        <f>E195/E205</f>
        <v>0.38733194805194809</v>
      </c>
      <c r="F197" s="61">
        <f t="shared" ref="F197:P197" si="37">F195/F205</f>
        <v>7.9462784810126568</v>
      </c>
      <c r="G197" s="61">
        <f t="shared" si="37"/>
        <v>0.30676187064676619</v>
      </c>
      <c r="H197" s="62">
        <f t="shared" si="37"/>
        <v>0.31713307517730499</v>
      </c>
      <c r="I197" s="62">
        <f t="shared" si="37"/>
        <v>0.42432727272727278</v>
      </c>
      <c r="J197" s="62">
        <f t="shared" si="37"/>
        <v>0.76789222222222231</v>
      </c>
      <c r="K197" s="62">
        <f t="shared" si="37"/>
        <v>0.62794371428571427</v>
      </c>
      <c r="L197" s="62">
        <f t="shared" si="37"/>
        <v>0.55512400000000017</v>
      </c>
      <c r="M197" s="62">
        <f t="shared" si="37"/>
        <v>0.11376781818181818</v>
      </c>
      <c r="N197" s="62">
        <f t="shared" si="37"/>
        <v>0.34766706060606062</v>
      </c>
      <c r="O197" s="62">
        <f t="shared" si="37"/>
        <v>0.40822520000000001</v>
      </c>
      <c r="P197" s="62">
        <f t="shared" si="37"/>
        <v>0.5022322222222223</v>
      </c>
    </row>
    <row r="198" spans="1:17" ht="26.25" customHeight="1" x14ac:dyDescent="0.2">
      <c r="A198" s="184" t="s">
        <v>84</v>
      </c>
      <c r="B198" s="185"/>
      <c r="C198" s="186"/>
      <c r="D198" s="143"/>
      <c r="E198" s="70">
        <f>E195/E207</f>
        <v>0.37848426395939089</v>
      </c>
      <c r="F198" s="70">
        <f t="shared" ref="F198:P198" si="38">F195/F207</f>
        <v>8.0688431876606668</v>
      </c>
      <c r="G198" s="70">
        <f t="shared" si="38"/>
        <v>0.3268614079728584</v>
      </c>
      <c r="H198" s="63">
        <f t="shared" si="38"/>
        <v>0.3279195347677506</v>
      </c>
      <c r="I198" s="63">
        <f t="shared" si="38"/>
        <v>0.33340000000000009</v>
      </c>
      <c r="J198" s="63">
        <f t="shared" si="38"/>
        <v>0.53761415791520817</v>
      </c>
      <c r="K198" s="63">
        <f t="shared" si="38"/>
        <v>0.56513319619439439</v>
      </c>
      <c r="L198" s="63">
        <f t="shared" si="38"/>
        <v>0.50011171171171187</v>
      </c>
      <c r="M198" s="63">
        <f t="shared" si="38"/>
        <v>0.10807893600483633</v>
      </c>
      <c r="N198" s="63">
        <f t="shared" si="38"/>
        <v>0.27813364848484845</v>
      </c>
      <c r="O198" s="63">
        <f t="shared" si="38"/>
        <v>0.36737329013678904</v>
      </c>
      <c r="P198" s="63">
        <f t="shared" si="38"/>
        <v>0.45314185463659151</v>
      </c>
      <c r="Q198" s="1"/>
    </row>
    <row r="199" spans="1:17" s="1" customFormat="1" x14ac:dyDescent="0.2">
      <c r="A199" s="71"/>
      <c r="B199" s="217" t="s">
        <v>87</v>
      </c>
      <c r="C199" s="218"/>
      <c r="D199" s="160"/>
      <c r="E199" s="55">
        <f>E194+E189</f>
        <v>489.52720000000005</v>
      </c>
      <c r="F199" s="55">
        <f t="shared" ref="F199:P199" si="39">F194+F189</f>
        <v>6454.9163666666655</v>
      </c>
      <c r="G199" s="55">
        <f t="shared" si="39"/>
        <v>1819.6125333333334</v>
      </c>
      <c r="H199" s="55">
        <f t="shared" si="39"/>
        <v>13088.120366666668</v>
      </c>
      <c r="I199" s="55">
        <f t="shared" si="39"/>
        <v>7.7658666666666676</v>
      </c>
      <c r="J199" s="55">
        <f t="shared" si="39"/>
        <v>763.87506666666673</v>
      </c>
      <c r="K199" s="55">
        <f t="shared" si="39"/>
        <v>11358.586666666666</v>
      </c>
      <c r="L199" s="55">
        <f t="shared" si="39"/>
        <v>110.39853333333335</v>
      </c>
      <c r="M199" s="55">
        <f t="shared" si="39"/>
        <v>2934.8996666666671</v>
      </c>
      <c r="N199" s="55">
        <f t="shared" si="39"/>
        <v>6743.1540000000005</v>
      </c>
      <c r="O199" s="55">
        <f t="shared" si="39"/>
        <v>1653.9086666666667</v>
      </c>
      <c r="P199" s="55">
        <f t="shared" si="39"/>
        <v>224.7456333333333</v>
      </c>
      <c r="Q199"/>
    </row>
    <row r="200" spans="1:17" ht="24" customHeight="1" x14ac:dyDescent="0.2">
      <c r="A200" s="72"/>
      <c r="B200" s="221" t="s">
        <v>88</v>
      </c>
      <c r="C200" s="222"/>
      <c r="D200" s="144"/>
      <c r="E200" s="58">
        <f>E199/10</f>
        <v>48.952720000000006</v>
      </c>
      <c r="F200" s="58">
        <f t="shared" ref="F200:P200" si="40">F199/10</f>
        <v>645.49163666666652</v>
      </c>
      <c r="G200" s="58">
        <f t="shared" si="40"/>
        <v>181.96125333333333</v>
      </c>
      <c r="H200" s="58">
        <f t="shared" si="40"/>
        <v>1308.8120366666667</v>
      </c>
      <c r="I200" s="58">
        <f t="shared" si="40"/>
        <v>0.77658666666666676</v>
      </c>
      <c r="J200" s="58">
        <f t="shared" si="40"/>
        <v>76.387506666666667</v>
      </c>
      <c r="K200" s="58">
        <f t="shared" si="40"/>
        <v>1135.8586666666665</v>
      </c>
      <c r="L200" s="58">
        <f t="shared" si="40"/>
        <v>11.039853333333335</v>
      </c>
      <c r="M200" s="58">
        <f t="shared" si="40"/>
        <v>293.4899666666667</v>
      </c>
      <c r="N200" s="58">
        <f t="shared" si="40"/>
        <v>674.31540000000007</v>
      </c>
      <c r="O200" s="58">
        <f t="shared" si="40"/>
        <v>165.39086666666668</v>
      </c>
      <c r="P200" s="58">
        <f t="shared" si="40"/>
        <v>22.474563333333329</v>
      </c>
    </row>
    <row r="201" spans="1:17" ht="19.5" customHeight="1" x14ac:dyDescent="0.2">
      <c r="A201" s="223" t="s">
        <v>82</v>
      </c>
      <c r="B201" s="223"/>
      <c r="C201" s="224"/>
      <c r="D201" s="145"/>
      <c r="E201" s="73">
        <f>4*E200/H200</f>
        <v>0.14960962652719698</v>
      </c>
      <c r="F201" s="73">
        <f>9*F200/H200</f>
        <v>4.4387005675739868</v>
      </c>
      <c r="G201" s="73">
        <f>4*G200/H200</f>
        <v>0.55611118551983774</v>
      </c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1:17" ht="21.75" customHeight="1" x14ac:dyDescent="0.2">
      <c r="A202" s="217" t="s">
        <v>83</v>
      </c>
      <c r="B202" s="225"/>
      <c r="C202" s="218"/>
      <c r="D202" s="146"/>
      <c r="E202" s="62">
        <f>E200/E205</f>
        <v>0.63574961038961042</v>
      </c>
      <c r="F202" s="62">
        <f t="shared" ref="F202:P202" si="41">F200/F205</f>
        <v>8.170780210970463</v>
      </c>
      <c r="G202" s="62">
        <f t="shared" si="41"/>
        <v>0.54316792039800998</v>
      </c>
      <c r="H202" s="62">
        <f t="shared" si="41"/>
        <v>0.55694129219858157</v>
      </c>
      <c r="I202" s="62">
        <f t="shared" si="41"/>
        <v>0.70598787878787883</v>
      </c>
      <c r="J202" s="62">
        <f t="shared" si="41"/>
        <v>1.273125111111111</v>
      </c>
      <c r="K202" s="62">
        <f t="shared" si="41"/>
        <v>1.6226552380952379</v>
      </c>
      <c r="L202" s="62">
        <f t="shared" si="41"/>
        <v>1.1039853333333336</v>
      </c>
      <c r="M202" s="62">
        <f t="shared" si="41"/>
        <v>0.26680906060606063</v>
      </c>
      <c r="N202" s="62">
        <f t="shared" si="41"/>
        <v>0.61301400000000006</v>
      </c>
      <c r="O202" s="62">
        <f t="shared" si="41"/>
        <v>0.66156346666666677</v>
      </c>
      <c r="P202" s="62">
        <f t="shared" si="41"/>
        <v>1.8728802777777773</v>
      </c>
    </row>
    <row r="203" spans="1:17" ht="30.75" customHeight="1" x14ac:dyDescent="0.2">
      <c r="A203" s="226" t="s">
        <v>84</v>
      </c>
      <c r="B203" s="227"/>
      <c r="C203" s="228"/>
      <c r="D203" s="161"/>
      <c r="E203" s="63">
        <f>E200/E207</f>
        <v>0.62122741116751279</v>
      </c>
      <c r="F203" s="63">
        <f>F200/F207</f>
        <v>8.29680766923736</v>
      </c>
      <c r="G203" s="63">
        <f t="shared" ref="G203:P203" si="42">G200/G207</f>
        <v>0.57875716709075486</v>
      </c>
      <c r="H203" s="63">
        <f t="shared" si="42"/>
        <v>0.57588420674381435</v>
      </c>
      <c r="I203" s="63">
        <f t="shared" si="42"/>
        <v>0.55470476190476203</v>
      </c>
      <c r="J203" s="63">
        <f t="shared" si="42"/>
        <v>0.89133613380007781</v>
      </c>
      <c r="K203" s="63">
        <f t="shared" si="42"/>
        <v>1.4603479900574268</v>
      </c>
      <c r="L203" s="63">
        <f t="shared" si="42"/>
        <v>0.99458138138138152</v>
      </c>
      <c r="M203" s="63">
        <f t="shared" si="42"/>
        <v>0.25346745545096006</v>
      </c>
      <c r="N203" s="63">
        <f t="shared" si="42"/>
        <v>0.49041120000000005</v>
      </c>
      <c r="O203" s="63">
        <f t="shared" si="42"/>
        <v>0.59535949124070076</v>
      </c>
      <c r="P203" s="63">
        <f t="shared" si="42"/>
        <v>1.6898167919799494</v>
      </c>
    </row>
    <row r="204" spans="1:17" ht="53.25" customHeight="1" x14ac:dyDescent="0.2">
      <c r="A204" s="229" t="s">
        <v>89</v>
      </c>
      <c r="B204" s="230"/>
      <c r="C204" s="231"/>
      <c r="D204" s="135"/>
      <c r="E204" s="74">
        <v>63</v>
      </c>
      <c r="F204" s="74">
        <v>70</v>
      </c>
      <c r="G204" s="74">
        <v>305</v>
      </c>
      <c r="H204" s="74">
        <v>2100</v>
      </c>
      <c r="I204" s="75">
        <v>1.1000000000000001</v>
      </c>
      <c r="J204" s="74">
        <v>60</v>
      </c>
      <c r="K204" s="74">
        <v>700</v>
      </c>
      <c r="L204" s="74">
        <v>10</v>
      </c>
      <c r="M204" s="74">
        <v>1100</v>
      </c>
      <c r="N204" s="74">
        <v>1100</v>
      </c>
      <c r="O204" s="74">
        <v>250</v>
      </c>
      <c r="P204" s="74">
        <v>12</v>
      </c>
    </row>
    <row r="205" spans="1:17" ht="42.75" customHeight="1" x14ac:dyDescent="0.2">
      <c r="A205" s="217" t="s">
        <v>90</v>
      </c>
      <c r="B205" s="225"/>
      <c r="C205" s="218"/>
      <c r="D205" s="144"/>
      <c r="E205" s="76">
        <v>77</v>
      </c>
      <c r="F205" s="76">
        <v>79</v>
      </c>
      <c r="G205" s="76">
        <v>335</v>
      </c>
      <c r="H205" s="76">
        <v>2350</v>
      </c>
      <c r="I205" s="76">
        <v>1.1000000000000001</v>
      </c>
      <c r="J205" s="76">
        <v>60</v>
      </c>
      <c r="K205" s="76">
        <v>700</v>
      </c>
      <c r="L205" s="76">
        <v>10</v>
      </c>
      <c r="M205" s="76">
        <v>1100</v>
      </c>
      <c r="N205" s="76">
        <v>1100</v>
      </c>
      <c r="O205" s="76">
        <v>250</v>
      </c>
      <c r="P205" s="76">
        <v>12</v>
      </c>
    </row>
    <row r="206" spans="1:17" x14ac:dyDescent="0.2">
      <c r="A206" s="77"/>
      <c r="B206" s="78" t="s">
        <v>91</v>
      </c>
      <c r="C206" s="79"/>
      <c r="D206" s="79"/>
      <c r="E206" s="80">
        <v>0.8</v>
      </c>
      <c r="F206" s="81">
        <v>0.9</v>
      </c>
      <c r="G206" s="81">
        <v>0.97</v>
      </c>
      <c r="H206" s="81"/>
      <c r="I206" s="81">
        <v>0.8</v>
      </c>
      <c r="J206" s="81">
        <v>0.7</v>
      </c>
      <c r="K206" s="81">
        <v>0.9</v>
      </c>
      <c r="L206" s="81">
        <v>0.9</v>
      </c>
      <c r="M206" s="81">
        <v>0.95</v>
      </c>
      <c r="N206" s="81">
        <v>0.8</v>
      </c>
      <c r="O206" s="81">
        <v>0.9</v>
      </c>
      <c r="P206" s="81">
        <v>0.9</v>
      </c>
    </row>
    <row r="207" spans="1:17" x14ac:dyDescent="0.2">
      <c r="A207" s="82"/>
      <c r="B207" s="78" t="s">
        <v>92</v>
      </c>
      <c r="C207" s="81"/>
      <c r="D207" s="81"/>
      <c r="E207" s="83">
        <v>78.8</v>
      </c>
      <c r="F207" s="83">
        <v>77.8</v>
      </c>
      <c r="G207" s="83">
        <v>314.39999999999998</v>
      </c>
      <c r="H207" s="84">
        <v>2272.6999999999998</v>
      </c>
      <c r="I207" s="83">
        <v>1.4</v>
      </c>
      <c r="J207" s="83">
        <v>85.7</v>
      </c>
      <c r="K207" s="83">
        <v>777.8</v>
      </c>
      <c r="L207" s="83">
        <v>11.1</v>
      </c>
      <c r="M207" s="83">
        <v>1157.9000000000001</v>
      </c>
      <c r="N207" s="83">
        <v>1375</v>
      </c>
      <c r="O207" s="83">
        <v>277.8</v>
      </c>
      <c r="P207" s="83">
        <v>13.3</v>
      </c>
    </row>
    <row r="208" spans="1:17" x14ac:dyDescent="0.2">
      <c r="A208" s="82"/>
      <c r="B208" s="187" t="s">
        <v>93</v>
      </c>
      <c r="C208" s="188"/>
      <c r="D208" s="158"/>
      <c r="E208" s="85"/>
      <c r="F208" s="85"/>
      <c r="G208" s="85" t="s">
        <v>94</v>
      </c>
      <c r="H208" s="82"/>
      <c r="I208" s="82"/>
      <c r="J208" s="82"/>
      <c r="K208" s="82"/>
      <c r="L208" s="82"/>
      <c r="M208" s="82"/>
      <c r="N208" s="82"/>
      <c r="O208" s="82"/>
      <c r="P208" s="82"/>
    </row>
    <row r="209" spans="1:16" x14ac:dyDescent="0.2">
      <c r="A209" s="82"/>
      <c r="B209" s="219"/>
      <c r="C209" s="220"/>
      <c r="D209" s="158"/>
      <c r="E209" s="86" t="s">
        <v>95</v>
      </c>
      <c r="F209" s="87">
        <f>H190/H205</f>
        <v>0.23980821702127664</v>
      </c>
      <c r="G209" s="86" t="s">
        <v>96</v>
      </c>
      <c r="H209" s="82"/>
      <c r="I209" s="82"/>
      <c r="J209" s="82"/>
      <c r="K209" s="82"/>
      <c r="L209" s="82"/>
      <c r="M209" s="82"/>
      <c r="N209" s="82"/>
      <c r="O209" s="82"/>
      <c r="P209" s="82"/>
    </row>
    <row r="210" spans="1:16" x14ac:dyDescent="0.2">
      <c r="A210" s="82"/>
      <c r="B210" s="189"/>
      <c r="C210" s="190"/>
      <c r="D210" s="159"/>
      <c r="E210" s="88" t="s">
        <v>25</v>
      </c>
      <c r="F210" s="89">
        <f>H195/H205</f>
        <v>0.31713307517730499</v>
      </c>
      <c r="G210" s="88" t="s">
        <v>97</v>
      </c>
      <c r="H210" s="82"/>
      <c r="I210" s="82"/>
      <c r="J210" s="82"/>
      <c r="K210" s="82"/>
      <c r="L210" s="82"/>
      <c r="M210" s="82"/>
      <c r="N210" s="82"/>
      <c r="O210" s="82"/>
      <c r="P210" s="82"/>
    </row>
  </sheetData>
  <mergeCells count="55">
    <mergeCell ref="B208:C210"/>
    <mergeCell ref="B200:C200"/>
    <mergeCell ref="A201:C201"/>
    <mergeCell ref="A202:C202"/>
    <mergeCell ref="A203:C203"/>
    <mergeCell ref="A204:C204"/>
    <mergeCell ref="A205:C205"/>
    <mergeCell ref="B194:C194"/>
    <mergeCell ref="B195:C195"/>
    <mergeCell ref="A196:C196"/>
    <mergeCell ref="A197:C197"/>
    <mergeCell ref="A198:C198"/>
    <mergeCell ref="B199:C199"/>
    <mergeCell ref="A177:P177"/>
    <mergeCell ref="B189:C189"/>
    <mergeCell ref="B190:C190"/>
    <mergeCell ref="A191:C191"/>
    <mergeCell ref="A192:C192"/>
    <mergeCell ref="A193:C193"/>
    <mergeCell ref="A141:P141"/>
    <mergeCell ref="A150:H150"/>
    <mergeCell ref="A151:P151"/>
    <mergeCell ref="A160:P160"/>
    <mergeCell ref="A170:H170"/>
    <mergeCell ref="A171:P171"/>
    <mergeCell ref="A105:P105"/>
    <mergeCell ref="A116:H116"/>
    <mergeCell ref="A117:P117"/>
    <mergeCell ref="A124:P124"/>
    <mergeCell ref="A132:H132"/>
    <mergeCell ref="A133:P133"/>
    <mergeCell ref="A65:P65"/>
    <mergeCell ref="A76:H76"/>
    <mergeCell ref="A77:P77"/>
    <mergeCell ref="A84:P84"/>
    <mergeCell ref="A97:H97"/>
    <mergeCell ref="A98:P98"/>
    <mergeCell ref="A32:P32"/>
    <mergeCell ref="A40:H40"/>
    <mergeCell ref="A41:P41"/>
    <mergeCell ref="A49:P49"/>
    <mergeCell ref="A57:H57"/>
    <mergeCell ref="A58:P58"/>
    <mergeCell ref="I2:L2"/>
    <mergeCell ref="M2:P2"/>
    <mergeCell ref="A4:P4"/>
    <mergeCell ref="A13:P13"/>
    <mergeCell ref="A25:H25"/>
    <mergeCell ref="A26:P26"/>
    <mergeCell ref="A1:H1"/>
    <mergeCell ref="A2:A3"/>
    <mergeCell ref="B2:B3"/>
    <mergeCell ref="C2:C3"/>
    <mergeCell ref="E2:G2"/>
    <mergeCell ref="H2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Q206" sqref="Q206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53"/>
      <c r="E2" s="193" t="s">
        <v>4</v>
      </c>
      <c r="F2" s="193"/>
      <c r="G2" s="193"/>
      <c r="H2" s="202" t="s">
        <v>5</v>
      </c>
      <c r="I2" s="193" t="s">
        <v>6</v>
      </c>
      <c r="J2" s="193"/>
      <c r="K2" s="193"/>
      <c r="L2" s="193"/>
      <c r="M2" s="194" t="s">
        <v>7</v>
      </c>
      <c r="N2" s="194"/>
      <c r="O2" s="194"/>
      <c r="P2" s="194"/>
    </row>
    <row r="3" spans="1:16" ht="24" customHeight="1" x14ac:dyDescent="0.2">
      <c r="A3" s="203"/>
      <c r="B3" s="203"/>
      <c r="C3" s="203"/>
      <c r="D3" s="154" t="s">
        <v>126</v>
      </c>
      <c r="E3" s="155" t="s">
        <v>8</v>
      </c>
      <c r="F3" s="155" t="s">
        <v>9</v>
      </c>
      <c r="G3" s="155" t="s">
        <v>10</v>
      </c>
      <c r="H3" s="203"/>
      <c r="I3" s="155" t="s">
        <v>11</v>
      </c>
      <c r="J3" s="155" t="s">
        <v>12</v>
      </c>
      <c r="K3" s="155" t="s">
        <v>13</v>
      </c>
      <c r="L3" s="155" t="s">
        <v>14</v>
      </c>
      <c r="M3" s="155" t="s">
        <v>15</v>
      </c>
      <c r="N3" s="155" t="s">
        <v>16</v>
      </c>
      <c r="O3" s="155" t="s">
        <v>17</v>
      </c>
      <c r="P3" s="155" t="s">
        <v>18</v>
      </c>
    </row>
    <row r="4" spans="1:16" x14ac:dyDescent="0.2">
      <c r="A4" s="195" t="s">
        <v>19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3" customFormat="1" x14ac:dyDescent="0.2">
      <c r="A10" s="42" t="s">
        <v>47</v>
      </c>
      <c r="B10" s="174" t="s">
        <v>48</v>
      </c>
      <c r="C10" s="42">
        <v>20</v>
      </c>
      <c r="D10" s="20">
        <v>14.99</v>
      </c>
      <c r="E10" s="43">
        <v>4</v>
      </c>
      <c r="F10" s="43">
        <v>4</v>
      </c>
      <c r="G10" s="43">
        <v>0</v>
      </c>
      <c r="H10" s="43">
        <v>54</v>
      </c>
      <c r="I10" s="43">
        <v>5.0000000000000001E-3</v>
      </c>
      <c r="J10" s="43">
        <v>0.1</v>
      </c>
      <c r="K10" s="43">
        <v>39</v>
      </c>
      <c r="L10" s="43">
        <v>0.1</v>
      </c>
      <c r="M10" s="43">
        <v>132</v>
      </c>
      <c r="N10" s="43">
        <v>75</v>
      </c>
      <c r="O10" s="43">
        <v>5</v>
      </c>
      <c r="P10" s="43">
        <v>0.15</v>
      </c>
    </row>
    <row r="11" spans="1:16" s="5" customFormat="1" x14ac:dyDescent="0.2">
      <c r="A11" s="11"/>
      <c r="B11" s="12" t="s">
        <v>28</v>
      </c>
      <c r="C11" s="13">
        <v>40</v>
      </c>
      <c r="D11" s="147">
        <v>3.2</v>
      </c>
      <c r="E11" s="14">
        <v>3.04</v>
      </c>
      <c r="F11" s="14">
        <v>1.1200000000000001</v>
      </c>
      <c r="G11" s="14">
        <v>20.56</v>
      </c>
      <c r="H11" s="14">
        <v>104.48</v>
      </c>
      <c r="I11" s="14">
        <v>6.2000000000000006E-2</v>
      </c>
      <c r="J11" s="14">
        <v>0.8</v>
      </c>
      <c r="K11" s="14">
        <v>0</v>
      </c>
      <c r="L11" s="14">
        <v>0.62222222222222223</v>
      </c>
      <c r="M11" s="14">
        <v>18.044444444444444</v>
      </c>
      <c r="N11" s="14">
        <v>26</v>
      </c>
      <c r="O11" s="14">
        <v>4.7999999999999989</v>
      </c>
      <c r="P11" s="14">
        <v>0.48</v>
      </c>
    </row>
    <row r="12" spans="1:16" s="3" customFormat="1" x14ac:dyDescent="0.2">
      <c r="A12" s="15"/>
      <c r="B12" s="16" t="s">
        <v>23</v>
      </c>
      <c r="C12" s="15">
        <v>100</v>
      </c>
      <c r="D12" s="147">
        <v>12</v>
      </c>
      <c r="E12" s="17">
        <v>0.4</v>
      </c>
      <c r="F12" s="17">
        <v>0.4</v>
      </c>
      <c r="G12" s="17">
        <v>9.8000000000000007</v>
      </c>
      <c r="H12" s="17">
        <v>47</v>
      </c>
      <c r="I12" s="17">
        <v>0.03</v>
      </c>
      <c r="J12" s="17">
        <v>10</v>
      </c>
      <c r="K12" s="17">
        <v>0</v>
      </c>
      <c r="L12" s="17">
        <v>0.2</v>
      </c>
      <c r="M12" s="17">
        <v>16</v>
      </c>
      <c r="N12" s="17">
        <v>11</v>
      </c>
      <c r="O12" s="17">
        <v>9</v>
      </c>
      <c r="P12" s="17">
        <v>2.2000000000000002</v>
      </c>
    </row>
    <row r="13" spans="1:16" s="3" customFormat="1" ht="22.5" customHeight="1" x14ac:dyDescent="0.2">
      <c r="A13" s="16"/>
      <c r="B13" s="18" t="s">
        <v>24</v>
      </c>
      <c r="C13" s="18">
        <f>SUM(C6:C12)</f>
        <v>570</v>
      </c>
      <c r="D13" s="148">
        <f>D6+D7+D9+D10+D11+D12</f>
        <v>72.510000000000005</v>
      </c>
      <c r="E13" s="148">
        <f t="shared" ref="E13:P13" si="0">E6+E7+E9+E10+E11+E12</f>
        <v>15.334999999999999</v>
      </c>
      <c r="F13" s="148">
        <f t="shared" si="0"/>
        <v>19.148999999999997</v>
      </c>
      <c r="G13" s="148">
        <f t="shared" si="0"/>
        <v>64.131999999999991</v>
      </c>
      <c r="H13" s="148">
        <f t="shared" si="0"/>
        <v>496.59400000000005</v>
      </c>
      <c r="I13" s="148">
        <f t="shared" si="0"/>
        <v>0.1648</v>
      </c>
      <c r="J13" s="148">
        <f t="shared" si="0"/>
        <v>11.986000000000001</v>
      </c>
      <c r="K13" s="148">
        <f t="shared" si="0"/>
        <v>103.59699999999999</v>
      </c>
      <c r="L13" s="148">
        <f t="shared" si="0"/>
        <v>1.2881222222222222</v>
      </c>
      <c r="M13" s="148">
        <f t="shared" si="0"/>
        <v>394.68744444444445</v>
      </c>
      <c r="N13" s="148">
        <f t="shared" si="0"/>
        <v>313.822</v>
      </c>
      <c r="O13" s="148">
        <f t="shared" si="0"/>
        <v>60.557999999999993</v>
      </c>
      <c r="P13" s="148">
        <f t="shared" si="0"/>
        <v>4.0540000000000003</v>
      </c>
    </row>
    <row r="14" spans="1:16" s="3" customFormat="1" x14ac:dyDescent="0.2">
      <c r="A14" s="192" t="s">
        <v>25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s="3" customFormat="1" ht="21" customHeight="1" x14ac:dyDescent="0.2">
      <c r="A15" s="92">
        <v>75</v>
      </c>
      <c r="B15" s="16" t="s">
        <v>123</v>
      </c>
      <c r="C15" s="15">
        <v>30</v>
      </c>
      <c r="D15" s="147">
        <v>4.16</v>
      </c>
      <c r="E15" s="17">
        <v>0.66</v>
      </c>
      <c r="F15" s="17">
        <v>0.12</v>
      </c>
      <c r="G15" s="17">
        <v>2.2799999999999998</v>
      </c>
      <c r="H15" s="17">
        <v>14.4</v>
      </c>
      <c r="I15" s="17">
        <v>3.5999999999999997E-2</v>
      </c>
      <c r="J15" s="17">
        <v>15</v>
      </c>
      <c r="K15" s="20"/>
      <c r="L15" s="17">
        <v>0.42</v>
      </c>
      <c r="M15" s="17">
        <v>8.4</v>
      </c>
      <c r="N15" s="17">
        <v>15.6</v>
      </c>
      <c r="O15" s="17">
        <v>12</v>
      </c>
      <c r="P15" s="17">
        <v>0.54</v>
      </c>
    </row>
    <row r="16" spans="1:16" s="3" customFormat="1" ht="22.5" x14ac:dyDescent="0.2">
      <c r="A16" s="97">
        <v>82</v>
      </c>
      <c r="B16" s="98" t="s">
        <v>125</v>
      </c>
      <c r="C16" s="99">
        <v>250</v>
      </c>
      <c r="D16" s="147">
        <v>16.510000000000002</v>
      </c>
      <c r="E16" s="21">
        <v>4.9989999999999997</v>
      </c>
      <c r="F16" s="21">
        <v>5.8849999999999998</v>
      </c>
      <c r="G16" s="21">
        <v>10.545</v>
      </c>
      <c r="H16" s="21">
        <v>116.30800000000001</v>
      </c>
      <c r="I16" s="21">
        <v>6.3E-2</v>
      </c>
      <c r="J16" s="21">
        <v>16.986000000000001</v>
      </c>
      <c r="K16" s="21">
        <v>12.58</v>
      </c>
      <c r="L16" s="21">
        <v>2.0099999999999998</v>
      </c>
      <c r="M16" s="21">
        <v>46.646999999999998</v>
      </c>
      <c r="N16" s="21">
        <v>72.653999999999996</v>
      </c>
      <c r="O16" s="21">
        <v>24.454999999999998</v>
      </c>
      <c r="P16" s="21">
        <v>1.1990000000000001</v>
      </c>
    </row>
    <row r="17" spans="1:16" s="3" customFormat="1" hidden="1" x14ac:dyDescent="0.2">
      <c r="A17" s="20"/>
      <c r="B17" s="16"/>
      <c r="C17" s="15"/>
      <c r="D17" s="147">
        <v>4.16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3" customFormat="1" ht="22.5" x14ac:dyDescent="0.2">
      <c r="A18" s="92" t="s">
        <v>105</v>
      </c>
      <c r="B18" s="16" t="s">
        <v>104</v>
      </c>
      <c r="C18" s="15">
        <v>80</v>
      </c>
      <c r="D18" s="147">
        <v>27.46</v>
      </c>
      <c r="E18" s="21">
        <v>10.335000000000001</v>
      </c>
      <c r="F18" s="21">
        <v>11.617000000000001</v>
      </c>
      <c r="G18" s="21">
        <v>11.048999999999999</v>
      </c>
      <c r="H18" s="21">
        <v>190.363</v>
      </c>
      <c r="I18" s="21">
        <v>7.5999999999999998E-2</v>
      </c>
      <c r="J18" s="39">
        <v>3.2000000000000001E-2</v>
      </c>
      <c r="K18" s="39">
        <v>8</v>
      </c>
      <c r="L18" s="21">
        <v>1.8109999999999999</v>
      </c>
      <c r="M18" s="21">
        <v>15.84</v>
      </c>
      <c r="N18" s="21">
        <v>108.27</v>
      </c>
      <c r="O18" s="21">
        <v>17.39</v>
      </c>
      <c r="P18" s="21">
        <v>1.673</v>
      </c>
    </row>
    <row r="19" spans="1:16" s="3" customFormat="1" hidden="1" x14ac:dyDescent="0.2">
      <c r="A19" s="100"/>
      <c r="B19" s="101"/>
      <c r="C19" s="102"/>
      <c r="D19" s="147">
        <v>4.16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3" customFormat="1" x14ac:dyDescent="0.2">
      <c r="A20" s="92" t="s">
        <v>49</v>
      </c>
      <c r="B20" s="16" t="s">
        <v>56</v>
      </c>
      <c r="C20" s="15">
        <v>155</v>
      </c>
      <c r="D20" s="147">
        <v>9.75</v>
      </c>
      <c r="E20" s="17">
        <v>6.0380000000000003</v>
      </c>
      <c r="F20" s="17">
        <v>4.5750000000000002</v>
      </c>
      <c r="G20" s="17">
        <v>38.497</v>
      </c>
      <c r="H20" s="17">
        <v>219.48099999999999</v>
      </c>
      <c r="I20" s="17">
        <v>9.2999999999999999E-2</v>
      </c>
      <c r="J20" s="17">
        <v>0</v>
      </c>
      <c r="K20" s="17">
        <v>21.332999999999998</v>
      </c>
      <c r="L20" s="17">
        <v>0.871</v>
      </c>
      <c r="M20" s="17">
        <v>13.929</v>
      </c>
      <c r="N20" s="17">
        <v>49.488</v>
      </c>
      <c r="O20" s="17">
        <v>8.8580000000000005</v>
      </c>
      <c r="P20" s="17">
        <v>0.90100000000000002</v>
      </c>
    </row>
    <row r="21" spans="1:16" s="3" customFormat="1" x14ac:dyDescent="0.2">
      <c r="A21" s="92" t="s">
        <v>106</v>
      </c>
      <c r="B21" s="16" t="s">
        <v>34</v>
      </c>
      <c r="C21" s="15">
        <v>200</v>
      </c>
      <c r="D21" s="147">
        <v>2.2999999999999998</v>
      </c>
      <c r="E21" s="17">
        <v>0.14400000000000002</v>
      </c>
      <c r="F21" s="17">
        <v>0.14400000000000002</v>
      </c>
      <c r="G21" s="17">
        <v>25.084800000000001</v>
      </c>
      <c r="H21" s="17">
        <v>103.104</v>
      </c>
      <c r="I21" s="17">
        <v>1.0800000000000001E-2</v>
      </c>
      <c r="J21" s="17">
        <v>3.6</v>
      </c>
      <c r="K21" s="17">
        <v>0</v>
      </c>
      <c r="L21" s="17">
        <v>7.2000000000000008E-2</v>
      </c>
      <c r="M21" s="17">
        <v>5.76</v>
      </c>
      <c r="N21" s="17">
        <v>3.9600000000000004</v>
      </c>
      <c r="O21" s="17">
        <v>3.24</v>
      </c>
      <c r="P21" s="17">
        <v>0.8567999999999999</v>
      </c>
    </row>
    <row r="22" spans="1:16" s="3" customFormat="1" x14ac:dyDescent="0.2">
      <c r="A22" s="20"/>
      <c r="B22" s="16" t="s">
        <v>28</v>
      </c>
      <c r="C22" s="15">
        <v>25</v>
      </c>
      <c r="D22" s="147">
        <v>2</v>
      </c>
      <c r="E22" s="21">
        <v>3.16</v>
      </c>
      <c r="F22" s="21">
        <v>0.4</v>
      </c>
      <c r="G22" s="21">
        <v>19.32</v>
      </c>
      <c r="H22" s="21">
        <v>94</v>
      </c>
      <c r="I22" s="21">
        <v>6.4000000000000001E-2</v>
      </c>
      <c r="J22" s="21">
        <v>0</v>
      </c>
      <c r="K22" s="21">
        <v>0</v>
      </c>
      <c r="L22" s="21">
        <v>0.52</v>
      </c>
      <c r="M22" s="21">
        <v>9.1999999999999993</v>
      </c>
      <c r="N22" s="21">
        <v>34.799999999999997</v>
      </c>
      <c r="O22" s="21">
        <v>13.2</v>
      </c>
      <c r="P22" s="21">
        <v>0.8</v>
      </c>
    </row>
    <row r="23" spans="1:16" s="3" customFormat="1" ht="17.25" customHeight="1" x14ac:dyDescent="0.2">
      <c r="A23" s="22"/>
      <c r="B23" s="16" t="s">
        <v>29</v>
      </c>
      <c r="C23" s="22">
        <v>25</v>
      </c>
      <c r="D23" s="147">
        <v>2</v>
      </c>
      <c r="E23" s="17">
        <v>1.32</v>
      </c>
      <c r="F23" s="17">
        <v>0.24</v>
      </c>
      <c r="G23" s="17">
        <v>7.9279999999999999</v>
      </c>
      <c r="H23" s="17">
        <v>39.6</v>
      </c>
      <c r="I23" s="17">
        <v>3.4000000000000002E-2</v>
      </c>
      <c r="J23" s="17">
        <v>0</v>
      </c>
      <c r="K23" s="17">
        <v>0</v>
      </c>
      <c r="L23" s="17">
        <v>0.2</v>
      </c>
      <c r="M23" s="17">
        <v>5.8</v>
      </c>
      <c r="N23" s="17">
        <v>30</v>
      </c>
      <c r="O23" s="17">
        <v>9.4</v>
      </c>
      <c r="P23" s="17">
        <v>0.78</v>
      </c>
    </row>
    <row r="24" spans="1:16" s="3" customFormat="1" x14ac:dyDescent="0.2">
      <c r="A24" s="23"/>
      <c r="B24" s="24" t="s">
        <v>30</v>
      </c>
      <c r="C24" s="25">
        <f>SUM(C15:C23)</f>
        <v>765</v>
      </c>
      <c r="D24" s="147">
        <f>D15+D16+D18+D20+D21+D22+D23</f>
        <v>64.180000000000007</v>
      </c>
      <c r="E24" s="19">
        <f t="shared" ref="E24:P24" si="1">SUM(E15:E23)</f>
        <v>26.655999999999999</v>
      </c>
      <c r="F24" s="19">
        <f t="shared" si="1"/>
        <v>22.980999999999995</v>
      </c>
      <c r="G24" s="19">
        <f t="shared" si="1"/>
        <v>114.7038</v>
      </c>
      <c r="H24" s="19">
        <f t="shared" si="1"/>
        <v>777.25600000000009</v>
      </c>
      <c r="I24" s="19">
        <f t="shared" si="1"/>
        <v>0.37680000000000002</v>
      </c>
      <c r="J24" s="19">
        <f t="shared" si="1"/>
        <v>35.618000000000002</v>
      </c>
      <c r="K24" s="19">
        <f t="shared" si="1"/>
        <v>41.912999999999997</v>
      </c>
      <c r="L24" s="19">
        <f t="shared" si="1"/>
        <v>5.9040000000000008</v>
      </c>
      <c r="M24" s="19">
        <f t="shared" si="1"/>
        <v>105.57600000000001</v>
      </c>
      <c r="N24" s="19">
        <f t="shared" si="1"/>
        <v>314.77199999999999</v>
      </c>
      <c r="O24" s="19">
        <f t="shared" si="1"/>
        <v>88.543000000000006</v>
      </c>
      <c r="P24" s="19">
        <f t="shared" si="1"/>
        <v>6.7497999999999996</v>
      </c>
    </row>
    <row r="25" spans="1:16" s="3" customFormat="1" x14ac:dyDescent="0.2">
      <c r="A25" s="26"/>
      <c r="B25" s="26" t="s">
        <v>31</v>
      </c>
      <c r="C25" s="18">
        <f>C24+C13</f>
        <v>1335</v>
      </c>
      <c r="D25" s="147">
        <f>D13+D24</f>
        <v>136.69</v>
      </c>
      <c r="E25" s="27">
        <f t="shared" ref="E25:P25" si="2">E24+E13</f>
        <v>41.991</v>
      </c>
      <c r="F25" s="27">
        <f t="shared" si="2"/>
        <v>42.129999999999995</v>
      </c>
      <c r="G25" s="27">
        <f t="shared" si="2"/>
        <v>178.83580000000001</v>
      </c>
      <c r="H25" s="27">
        <f t="shared" si="2"/>
        <v>1273.8500000000001</v>
      </c>
      <c r="I25" s="27">
        <f t="shared" si="2"/>
        <v>0.54160000000000008</v>
      </c>
      <c r="J25" s="27">
        <f t="shared" si="2"/>
        <v>47.603999999999999</v>
      </c>
      <c r="K25" s="27">
        <f t="shared" si="2"/>
        <v>145.51</v>
      </c>
      <c r="L25" s="27">
        <f t="shared" si="2"/>
        <v>7.1921222222222232</v>
      </c>
      <c r="M25" s="27">
        <f t="shared" si="2"/>
        <v>500.26344444444447</v>
      </c>
      <c r="N25" s="27">
        <f t="shared" si="2"/>
        <v>628.59400000000005</v>
      </c>
      <c r="O25" s="27">
        <f t="shared" si="2"/>
        <v>149.101</v>
      </c>
      <c r="P25" s="27">
        <f t="shared" si="2"/>
        <v>10.803799999999999</v>
      </c>
    </row>
    <row r="26" spans="1:16" s="3" customFormat="1" x14ac:dyDescent="0.2">
      <c r="A26" s="191" t="s">
        <v>32</v>
      </c>
      <c r="B26" s="191"/>
      <c r="C26" s="191"/>
      <c r="D26" s="191"/>
      <c r="E26" s="191"/>
      <c r="F26" s="191"/>
      <c r="G26" s="191"/>
      <c r="H26" s="191"/>
      <c r="I26" s="28"/>
      <c r="J26" s="28"/>
      <c r="K26" s="28"/>
      <c r="L26" s="28"/>
      <c r="M26" s="28"/>
      <c r="N26" s="28"/>
      <c r="O26" s="28"/>
      <c r="P26" s="28"/>
    </row>
    <row r="27" spans="1:16" s="3" customFormat="1" x14ac:dyDescent="0.2">
      <c r="A27" s="192" t="s">
        <v>19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</row>
    <row r="28" spans="1:16" s="3" customFormat="1" x14ac:dyDescent="0.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</row>
    <row r="29" spans="1:16" s="3" customFormat="1" x14ac:dyDescent="0.2">
      <c r="A29" s="103" t="s">
        <v>103</v>
      </c>
      <c r="B29" s="104" t="s">
        <v>131</v>
      </c>
      <c r="C29" s="103">
        <v>140</v>
      </c>
      <c r="D29" s="149">
        <v>57.88</v>
      </c>
      <c r="E29" s="43">
        <v>9.9300000000000015</v>
      </c>
      <c r="F29" s="43">
        <v>13.316666666666666</v>
      </c>
      <c r="G29" s="43">
        <v>17.476666666666667</v>
      </c>
      <c r="H29" s="43">
        <v>279.8</v>
      </c>
      <c r="I29" s="43">
        <v>0.16166666666666665</v>
      </c>
      <c r="J29" s="43">
        <v>19.493333333333332</v>
      </c>
      <c r="K29" s="43">
        <v>157.66666666666666</v>
      </c>
      <c r="L29" s="43">
        <v>1.9366666666666668</v>
      </c>
      <c r="M29" s="43">
        <v>75.473333333333343</v>
      </c>
      <c r="N29" s="43">
        <v>190.30833333333334</v>
      </c>
      <c r="O29" s="43">
        <v>32.876666666666665</v>
      </c>
      <c r="P29" s="43">
        <v>2.3341666666666669</v>
      </c>
    </row>
    <row r="30" spans="1:16" s="3" customFormat="1" x14ac:dyDescent="0.2">
      <c r="A30" s="20"/>
      <c r="B30" s="16" t="s">
        <v>33</v>
      </c>
      <c r="C30" s="15">
        <v>20</v>
      </c>
      <c r="D30" s="149">
        <v>4.8</v>
      </c>
      <c r="E30" s="17">
        <v>0.62000000000000011</v>
      </c>
      <c r="F30" s="17">
        <v>0.04</v>
      </c>
      <c r="G30" s="17">
        <v>1.3</v>
      </c>
      <c r="H30" s="17">
        <v>8</v>
      </c>
      <c r="I30" s="17">
        <v>2.2000000000000002E-2</v>
      </c>
      <c r="J30" s="17">
        <v>2</v>
      </c>
      <c r="K30" s="17">
        <v>0</v>
      </c>
      <c r="L30" s="17">
        <v>0.04</v>
      </c>
      <c r="M30" s="17">
        <v>4</v>
      </c>
      <c r="N30" s="17">
        <v>12.4</v>
      </c>
      <c r="O30" s="17">
        <v>4.2</v>
      </c>
      <c r="P30" s="17">
        <v>0.14000000000000001</v>
      </c>
    </row>
    <row r="31" spans="1:16" s="3" customFormat="1" x14ac:dyDescent="0.2">
      <c r="A31" s="105">
        <v>376</v>
      </c>
      <c r="B31" s="12" t="s">
        <v>34</v>
      </c>
      <c r="C31" s="13">
        <v>200</v>
      </c>
      <c r="D31" s="149">
        <v>2.2999999999999998</v>
      </c>
      <c r="E31" s="106"/>
      <c r="F31" s="106"/>
      <c r="G31" s="107">
        <v>10.981</v>
      </c>
      <c r="H31" s="107">
        <v>43.902000000000001</v>
      </c>
      <c r="I31" s="107">
        <v>1E-3</v>
      </c>
      <c r="J31" s="107">
        <v>0.1</v>
      </c>
      <c r="K31" s="106"/>
      <c r="L31" s="106"/>
      <c r="M31" s="107">
        <v>4.95</v>
      </c>
      <c r="N31" s="107">
        <v>8.24</v>
      </c>
      <c r="O31" s="107">
        <v>4.4000000000000004</v>
      </c>
      <c r="P31" s="107">
        <v>0.85299999999999998</v>
      </c>
    </row>
    <row r="32" spans="1:16" s="3" customFormat="1" x14ac:dyDescent="0.2">
      <c r="A32" s="92">
        <v>75</v>
      </c>
      <c r="B32" s="157" t="s">
        <v>65</v>
      </c>
      <c r="C32" s="15">
        <v>60</v>
      </c>
      <c r="D32" s="147">
        <v>14.99</v>
      </c>
      <c r="E32" s="17">
        <v>0.66</v>
      </c>
      <c r="F32" s="17">
        <v>0.12</v>
      </c>
      <c r="G32" s="17">
        <v>2.2799999999999998</v>
      </c>
      <c r="H32" s="17">
        <v>14.4</v>
      </c>
      <c r="I32" s="17">
        <v>3.5999999999999997E-2</v>
      </c>
      <c r="J32" s="17">
        <v>15</v>
      </c>
      <c r="K32" s="20"/>
      <c r="L32" s="17">
        <v>0.42</v>
      </c>
      <c r="M32" s="17">
        <v>8.4</v>
      </c>
      <c r="N32" s="17">
        <v>15.6</v>
      </c>
      <c r="O32" s="17">
        <v>12</v>
      </c>
      <c r="P32" s="17">
        <v>0.54</v>
      </c>
    </row>
    <row r="33" spans="1:16" s="5" customFormat="1" x14ac:dyDescent="0.2">
      <c r="A33" s="32"/>
      <c r="B33" s="12" t="s">
        <v>28</v>
      </c>
      <c r="C33" s="13">
        <v>30</v>
      </c>
      <c r="D33" s="149">
        <v>2.4</v>
      </c>
      <c r="E33" s="14">
        <v>2.2799999999999998</v>
      </c>
      <c r="F33" s="14">
        <v>0.84000000000000008</v>
      </c>
      <c r="G33" s="14">
        <v>15.42</v>
      </c>
      <c r="H33" s="14">
        <v>78.36</v>
      </c>
      <c r="I33" s="14">
        <v>4.6500000000000007E-2</v>
      </c>
      <c r="J33" s="14">
        <v>0.6</v>
      </c>
      <c r="K33" s="14">
        <v>0</v>
      </c>
      <c r="L33" s="14">
        <v>0.46666666666666667</v>
      </c>
      <c r="M33" s="14">
        <v>13.533333333333333</v>
      </c>
      <c r="N33" s="14">
        <v>19.5</v>
      </c>
      <c r="O33" s="14">
        <v>3.5999999999999996</v>
      </c>
      <c r="P33" s="14">
        <v>0.36</v>
      </c>
    </row>
    <row r="34" spans="1:16" s="3" customFormat="1" x14ac:dyDescent="0.2">
      <c r="A34" s="23"/>
      <c r="B34" s="24" t="s">
        <v>24</v>
      </c>
      <c r="C34" s="25">
        <f>SUM(C29:C33)</f>
        <v>450</v>
      </c>
      <c r="D34" s="149">
        <f>D29+D30+D31+D32+D33</f>
        <v>82.37</v>
      </c>
      <c r="E34" s="149">
        <f t="shared" ref="E34:O34" si="3">E29+E30+E31+E32+E33</f>
        <v>13.49</v>
      </c>
      <c r="F34" s="149">
        <f t="shared" si="3"/>
        <v>14.316666666666665</v>
      </c>
      <c r="G34" s="149">
        <f t="shared" si="3"/>
        <v>47.457666666666668</v>
      </c>
      <c r="H34" s="149">
        <f t="shared" si="3"/>
        <v>424.46199999999999</v>
      </c>
      <c r="I34" s="149">
        <f t="shared" si="3"/>
        <v>0.26716666666666666</v>
      </c>
      <c r="J34" s="149">
        <f t="shared" si="3"/>
        <v>37.193333333333335</v>
      </c>
      <c r="K34" s="149">
        <f t="shared" si="3"/>
        <v>157.66666666666666</v>
      </c>
      <c r="L34" s="149">
        <f t="shared" si="3"/>
        <v>2.8633333333333337</v>
      </c>
      <c r="M34" s="149">
        <f t="shared" si="3"/>
        <v>106.35666666666668</v>
      </c>
      <c r="N34" s="149">
        <f t="shared" si="3"/>
        <v>246.04833333333335</v>
      </c>
      <c r="O34" s="149">
        <f t="shared" si="3"/>
        <v>57.076666666666668</v>
      </c>
      <c r="P34" s="149">
        <f>SUM(P29:P33)</f>
        <v>4.2271666666666672</v>
      </c>
    </row>
    <row r="35" spans="1:16" s="3" customFormat="1" x14ac:dyDescent="0.2">
      <c r="A35" s="192" t="s">
        <v>25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</row>
    <row r="36" spans="1:16" s="3" customFormat="1" ht="24.75" customHeight="1" x14ac:dyDescent="0.2">
      <c r="A36" s="100" t="s">
        <v>108</v>
      </c>
      <c r="B36" s="101" t="s">
        <v>107</v>
      </c>
      <c r="C36" s="102">
        <v>250</v>
      </c>
      <c r="D36" s="112">
        <v>10.27</v>
      </c>
      <c r="E36" s="21">
        <v>4.9859999999999998</v>
      </c>
      <c r="F36" s="21">
        <v>3.085</v>
      </c>
      <c r="G36" s="21">
        <v>16.047000000000001</v>
      </c>
      <c r="H36" s="21">
        <v>112.413</v>
      </c>
      <c r="I36" s="21">
        <v>0.13100000000000001</v>
      </c>
      <c r="J36" s="21">
        <v>19.648</v>
      </c>
      <c r="K36" s="21">
        <v>5.6</v>
      </c>
      <c r="L36" s="21">
        <v>1.0669999999999999</v>
      </c>
      <c r="M36" s="21">
        <v>25.082000000000001</v>
      </c>
      <c r="N36" s="21">
        <v>86.745999999999995</v>
      </c>
      <c r="O36" s="21">
        <v>28.63</v>
      </c>
      <c r="P36" s="21">
        <v>1.198</v>
      </c>
    </row>
    <row r="37" spans="1:16" s="3" customFormat="1" ht="27" customHeight="1" x14ac:dyDescent="0.2">
      <c r="A37" s="100" t="s">
        <v>109</v>
      </c>
      <c r="B37" s="101" t="s">
        <v>42</v>
      </c>
      <c r="C37" s="102">
        <v>150</v>
      </c>
      <c r="D37" s="112">
        <v>31.07</v>
      </c>
      <c r="E37" s="21">
        <v>29.83</v>
      </c>
      <c r="F37" s="21">
        <v>15.09</v>
      </c>
      <c r="G37" s="21">
        <v>47.66</v>
      </c>
      <c r="H37" s="21">
        <v>487.25</v>
      </c>
      <c r="I37" s="21">
        <v>0.14099999999999999</v>
      </c>
      <c r="J37" s="21">
        <v>7.1040000000000001</v>
      </c>
      <c r="K37" s="21">
        <v>16.8</v>
      </c>
      <c r="L37" s="21">
        <v>3.2080000000000002</v>
      </c>
      <c r="M37" s="21">
        <v>21.2</v>
      </c>
      <c r="N37" s="21">
        <v>133.27000000000001</v>
      </c>
      <c r="O37" s="21">
        <v>29.02</v>
      </c>
      <c r="P37" s="21">
        <v>0.73799999999999999</v>
      </c>
    </row>
    <row r="38" spans="1:16" s="3" customFormat="1" ht="22.5" x14ac:dyDescent="0.2">
      <c r="A38" s="108">
        <v>457</v>
      </c>
      <c r="B38" s="16" t="s">
        <v>51</v>
      </c>
      <c r="C38" s="15">
        <v>200</v>
      </c>
      <c r="D38" s="112">
        <v>6.4</v>
      </c>
      <c r="E38" s="17">
        <v>0.18</v>
      </c>
      <c r="F38" s="17">
        <v>3.6000000000000004E-2</v>
      </c>
      <c r="G38" s="17">
        <v>20.034000000000002</v>
      </c>
      <c r="H38" s="17">
        <v>78.660000000000011</v>
      </c>
      <c r="I38" s="17">
        <v>5.4000000000000003E-3</v>
      </c>
      <c r="J38" s="17">
        <v>36</v>
      </c>
      <c r="K38" s="17">
        <v>0</v>
      </c>
      <c r="L38" s="17">
        <v>0.12959999999999999</v>
      </c>
      <c r="M38" s="17">
        <v>6.48</v>
      </c>
      <c r="N38" s="17">
        <v>5.94</v>
      </c>
      <c r="O38" s="17">
        <v>5.58</v>
      </c>
      <c r="P38" s="17">
        <v>0.28800000000000003</v>
      </c>
    </row>
    <row r="39" spans="1:16" s="3" customFormat="1" x14ac:dyDescent="0.2">
      <c r="A39" s="20"/>
      <c r="B39" s="16" t="s">
        <v>28</v>
      </c>
      <c r="C39" s="15">
        <v>25</v>
      </c>
      <c r="D39" s="112">
        <v>2</v>
      </c>
      <c r="E39" s="21">
        <v>3.16</v>
      </c>
      <c r="F39" s="21">
        <v>0.4</v>
      </c>
      <c r="G39" s="21">
        <v>19.32</v>
      </c>
      <c r="H39" s="21">
        <v>94</v>
      </c>
      <c r="I39" s="21">
        <v>6.4000000000000001E-2</v>
      </c>
      <c r="J39" s="21">
        <v>0</v>
      </c>
      <c r="K39" s="21">
        <v>0</v>
      </c>
      <c r="L39" s="21">
        <v>0.52</v>
      </c>
      <c r="M39" s="21">
        <v>9.1999999999999993</v>
      </c>
      <c r="N39" s="21">
        <v>34.799999999999997</v>
      </c>
      <c r="O39" s="21">
        <v>13.2</v>
      </c>
      <c r="P39" s="21">
        <v>0.8</v>
      </c>
    </row>
    <row r="40" spans="1:16" s="3" customFormat="1" ht="17.25" customHeight="1" x14ac:dyDescent="0.2">
      <c r="A40" s="22"/>
      <c r="B40" s="16" t="s">
        <v>29</v>
      </c>
      <c r="C40" s="22">
        <v>25</v>
      </c>
      <c r="D40" s="112">
        <v>2</v>
      </c>
      <c r="E40" s="17">
        <v>1.32</v>
      </c>
      <c r="F40" s="17">
        <v>0.24</v>
      </c>
      <c r="G40" s="17">
        <v>7.9279999999999999</v>
      </c>
      <c r="H40" s="17">
        <v>39.6</v>
      </c>
      <c r="I40" s="17">
        <v>3.4000000000000002E-2</v>
      </c>
      <c r="J40" s="17">
        <v>0</v>
      </c>
      <c r="K40" s="17">
        <v>0</v>
      </c>
      <c r="L40" s="17">
        <v>0.2</v>
      </c>
      <c r="M40" s="17">
        <v>5.8</v>
      </c>
      <c r="N40" s="17">
        <v>30</v>
      </c>
      <c r="O40" s="17">
        <v>9.4</v>
      </c>
      <c r="P40" s="17">
        <v>0.78</v>
      </c>
    </row>
    <row r="41" spans="1:16" s="3" customFormat="1" x14ac:dyDescent="0.2">
      <c r="A41" s="23"/>
      <c r="B41" s="24" t="s">
        <v>30</v>
      </c>
      <c r="C41" s="25">
        <f>SUM(C36:C40)</f>
        <v>650</v>
      </c>
      <c r="D41" s="112">
        <f>D36+D37+D38+D39+D40</f>
        <v>51.74</v>
      </c>
      <c r="E41" s="19">
        <f t="shared" ref="E41:P41" si="4">SUM(E36:E40)</f>
        <v>39.475999999999992</v>
      </c>
      <c r="F41" s="19">
        <f t="shared" si="4"/>
        <v>18.850999999999999</v>
      </c>
      <c r="G41" s="19">
        <f t="shared" si="4"/>
        <v>110.989</v>
      </c>
      <c r="H41" s="19">
        <f t="shared" si="4"/>
        <v>811.923</v>
      </c>
      <c r="I41" s="19">
        <f t="shared" si="4"/>
        <v>0.37540000000000007</v>
      </c>
      <c r="J41" s="19">
        <f t="shared" si="4"/>
        <v>62.751999999999995</v>
      </c>
      <c r="K41" s="19">
        <f t="shared" si="4"/>
        <v>22.4</v>
      </c>
      <c r="L41" s="19">
        <f t="shared" si="4"/>
        <v>5.1246</v>
      </c>
      <c r="M41" s="19">
        <f t="shared" si="4"/>
        <v>67.762</v>
      </c>
      <c r="N41" s="19">
        <f t="shared" si="4"/>
        <v>290.75600000000003</v>
      </c>
      <c r="O41" s="19">
        <f t="shared" si="4"/>
        <v>85.83</v>
      </c>
      <c r="P41" s="19">
        <f t="shared" si="4"/>
        <v>3.8040000000000003</v>
      </c>
    </row>
    <row r="42" spans="1:16" s="3" customFormat="1" x14ac:dyDescent="0.2">
      <c r="B42" s="26" t="s">
        <v>37</v>
      </c>
      <c r="C42" s="30">
        <f>C41+C34</f>
        <v>1100</v>
      </c>
      <c r="D42" s="112">
        <f>D34+D41</f>
        <v>134.11000000000001</v>
      </c>
      <c r="E42" s="27">
        <f t="shared" ref="E42:P42" si="5">E41+E34</f>
        <v>52.965999999999994</v>
      </c>
      <c r="F42" s="27">
        <f t="shared" si="5"/>
        <v>33.167666666666662</v>
      </c>
      <c r="G42" s="27">
        <f t="shared" si="5"/>
        <v>158.44666666666666</v>
      </c>
      <c r="H42" s="27">
        <f t="shared" si="5"/>
        <v>1236.385</v>
      </c>
      <c r="I42" s="27">
        <f t="shared" si="5"/>
        <v>0.64256666666666673</v>
      </c>
      <c r="J42" s="27">
        <f t="shared" si="5"/>
        <v>99.945333333333338</v>
      </c>
      <c r="K42" s="27">
        <f t="shared" si="5"/>
        <v>180.06666666666666</v>
      </c>
      <c r="L42" s="27">
        <f t="shared" si="5"/>
        <v>7.9879333333333342</v>
      </c>
      <c r="M42" s="27">
        <f t="shared" si="5"/>
        <v>174.11866666666668</v>
      </c>
      <c r="N42" s="27">
        <f t="shared" si="5"/>
        <v>536.80433333333337</v>
      </c>
      <c r="O42" s="27">
        <f t="shared" si="5"/>
        <v>142.90666666666667</v>
      </c>
      <c r="P42" s="27">
        <f t="shared" si="5"/>
        <v>8.0311666666666675</v>
      </c>
    </row>
    <row r="43" spans="1:16" s="3" customFormat="1" x14ac:dyDescent="0.2">
      <c r="A43" s="191" t="s">
        <v>38</v>
      </c>
      <c r="B43" s="191"/>
      <c r="C43" s="191"/>
      <c r="D43" s="191"/>
      <c r="E43" s="191"/>
      <c r="F43" s="191"/>
      <c r="G43" s="191"/>
      <c r="H43" s="191"/>
      <c r="I43" s="28"/>
      <c r="J43" s="28"/>
      <c r="K43" s="28"/>
      <c r="L43" s="28"/>
      <c r="M43" s="28"/>
      <c r="N43" s="28"/>
      <c r="O43" s="28"/>
      <c r="P43" s="28"/>
    </row>
    <row r="44" spans="1:16" s="3" customFormat="1" x14ac:dyDescent="0.2">
      <c r="A44" s="192" t="s">
        <v>19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</row>
    <row r="45" spans="1:16" s="3" customFormat="1" x14ac:dyDescent="0.2">
      <c r="A45" s="108">
        <v>38</v>
      </c>
      <c r="B45" s="16" t="s">
        <v>26</v>
      </c>
      <c r="C45" s="15">
        <v>30</v>
      </c>
      <c r="D45" s="147">
        <v>5.4</v>
      </c>
      <c r="E45" s="17">
        <v>0.52</v>
      </c>
      <c r="F45" s="17">
        <v>0.04</v>
      </c>
      <c r="G45" s="17">
        <v>1.96</v>
      </c>
      <c r="H45" s="17">
        <v>10.4</v>
      </c>
      <c r="I45" s="17">
        <v>3.2000000000000001E-2</v>
      </c>
      <c r="J45" s="17">
        <v>80</v>
      </c>
      <c r="K45" s="17">
        <v>0</v>
      </c>
      <c r="L45" s="17">
        <v>0</v>
      </c>
      <c r="M45" s="17">
        <v>3.2</v>
      </c>
      <c r="N45" s="17">
        <v>0</v>
      </c>
      <c r="O45" s="17">
        <v>2.8</v>
      </c>
      <c r="P45" s="17">
        <v>0.2</v>
      </c>
    </row>
    <row r="46" spans="1:16" s="3" customFormat="1" ht="22.5" x14ac:dyDescent="0.2">
      <c r="A46" s="109" t="s">
        <v>99</v>
      </c>
      <c r="B46" s="101" t="s">
        <v>100</v>
      </c>
      <c r="C46" s="102">
        <v>80</v>
      </c>
      <c r="D46" s="147">
        <v>29.03</v>
      </c>
      <c r="E46" s="21">
        <v>9.7910000000000004</v>
      </c>
      <c r="F46" s="21">
        <v>10.856</v>
      </c>
      <c r="G46" s="21">
        <v>8.9450000000000003</v>
      </c>
      <c r="H46" s="21">
        <v>173.05</v>
      </c>
      <c r="I46" s="21">
        <v>7.3999999999999996E-2</v>
      </c>
      <c r="J46" s="21">
        <v>2.0659999999999998</v>
      </c>
      <c r="K46" s="21">
        <v>7.5</v>
      </c>
      <c r="L46" s="21">
        <v>1.57</v>
      </c>
      <c r="M46" s="21">
        <v>19.396999999999998</v>
      </c>
      <c r="N46" s="21">
        <v>106.264</v>
      </c>
      <c r="O46" s="21">
        <v>17.446000000000002</v>
      </c>
      <c r="P46" s="21">
        <v>1.633</v>
      </c>
    </row>
    <row r="47" spans="1:16" s="3" customFormat="1" x14ac:dyDescent="0.2">
      <c r="A47" s="92">
        <v>309</v>
      </c>
      <c r="B47" s="16" t="s">
        <v>27</v>
      </c>
      <c r="C47" s="15">
        <v>150</v>
      </c>
      <c r="D47" s="147">
        <v>7.99</v>
      </c>
      <c r="E47" s="17">
        <v>6.0380000000000003</v>
      </c>
      <c r="F47" s="17">
        <v>4.5750000000000002</v>
      </c>
      <c r="G47" s="17">
        <v>38.497</v>
      </c>
      <c r="H47" s="17">
        <v>219.48099999999999</v>
      </c>
      <c r="I47" s="17">
        <v>9.2999999999999999E-2</v>
      </c>
      <c r="J47" s="17">
        <v>0</v>
      </c>
      <c r="K47" s="17">
        <v>21.332999999999998</v>
      </c>
      <c r="L47" s="17">
        <v>0.871</v>
      </c>
      <c r="M47" s="17">
        <v>13.929</v>
      </c>
      <c r="N47" s="17">
        <v>49.488</v>
      </c>
      <c r="O47" s="17">
        <v>8.8580000000000005</v>
      </c>
      <c r="P47" s="17">
        <v>0.90100000000000002</v>
      </c>
    </row>
    <row r="48" spans="1:16" s="3" customFormat="1" x14ac:dyDescent="0.2">
      <c r="A48" s="15"/>
      <c r="B48" s="12" t="s">
        <v>28</v>
      </c>
      <c r="C48" s="110">
        <v>50</v>
      </c>
      <c r="D48" s="147">
        <v>4</v>
      </c>
      <c r="E48" s="107">
        <v>3.8</v>
      </c>
      <c r="F48" s="107">
        <v>1.4</v>
      </c>
      <c r="G48" s="107">
        <v>25.7</v>
      </c>
      <c r="H48" s="107">
        <v>130.6</v>
      </c>
      <c r="I48" s="107">
        <v>7.7499999999999999E-2</v>
      </c>
      <c r="J48" s="107">
        <v>1</v>
      </c>
      <c r="K48" s="107">
        <v>0</v>
      </c>
      <c r="L48" s="107">
        <v>0.77777777777777779</v>
      </c>
      <c r="M48" s="107">
        <v>22.555555555555554</v>
      </c>
      <c r="N48" s="107">
        <v>32.5</v>
      </c>
      <c r="O48" s="107">
        <v>5.9999999999999982</v>
      </c>
      <c r="P48" s="107">
        <v>0.60000000000000009</v>
      </c>
    </row>
    <row r="49" spans="1:16" s="3" customFormat="1" x14ac:dyDescent="0.2">
      <c r="A49" s="92">
        <v>14</v>
      </c>
      <c r="B49" s="157" t="s">
        <v>22</v>
      </c>
      <c r="C49" s="15">
        <v>20</v>
      </c>
      <c r="D49" s="147">
        <v>14.99</v>
      </c>
      <c r="E49" s="17">
        <v>0.08</v>
      </c>
      <c r="F49" s="17">
        <v>7.25</v>
      </c>
      <c r="G49" s="17">
        <v>0.13</v>
      </c>
      <c r="H49" s="17">
        <v>66.09</v>
      </c>
      <c r="I49" s="17">
        <v>1E-3</v>
      </c>
      <c r="J49" s="20"/>
      <c r="K49" s="17">
        <v>40</v>
      </c>
      <c r="L49" s="17">
        <v>0.1</v>
      </c>
      <c r="M49" s="17">
        <v>2.4</v>
      </c>
      <c r="N49" s="17">
        <v>3</v>
      </c>
      <c r="O49" s="20"/>
      <c r="P49" s="17">
        <v>0.02</v>
      </c>
    </row>
    <row r="50" spans="1:16" s="3" customFormat="1" x14ac:dyDescent="0.2">
      <c r="A50" s="15"/>
      <c r="B50" s="16" t="s">
        <v>23</v>
      </c>
      <c r="C50" s="22">
        <v>100</v>
      </c>
      <c r="D50" s="149">
        <v>12</v>
      </c>
      <c r="E50" s="17">
        <v>0.4</v>
      </c>
      <c r="F50" s="17">
        <v>0.3</v>
      </c>
      <c r="G50" s="17">
        <v>10.3</v>
      </c>
      <c r="H50" s="17">
        <v>47</v>
      </c>
      <c r="I50" s="17">
        <v>1.9999999999999997E-2</v>
      </c>
      <c r="J50" s="17">
        <v>5</v>
      </c>
      <c r="K50" s="17">
        <v>0</v>
      </c>
      <c r="L50" s="17">
        <v>0.4</v>
      </c>
      <c r="M50" s="17">
        <v>19</v>
      </c>
      <c r="N50" s="17">
        <v>16</v>
      </c>
      <c r="O50" s="17">
        <v>12</v>
      </c>
      <c r="P50" s="17">
        <v>2.2999999999999998</v>
      </c>
    </row>
    <row r="51" spans="1:16" s="3" customFormat="1" x14ac:dyDescent="0.2">
      <c r="A51" s="105">
        <v>376</v>
      </c>
      <c r="B51" s="12" t="s">
        <v>34</v>
      </c>
      <c r="C51" s="13">
        <v>200</v>
      </c>
      <c r="D51" s="112">
        <v>2.2999999999999998</v>
      </c>
      <c r="E51" s="14">
        <v>5.3999999999999999E-2</v>
      </c>
      <c r="F51" s="14">
        <v>6.0000000000000001E-3</v>
      </c>
      <c r="G51" s="14">
        <v>9.1649999999999991</v>
      </c>
      <c r="H51" s="43">
        <v>37.962000000000003</v>
      </c>
      <c r="I51" s="43">
        <v>3.0000000000000001E-3</v>
      </c>
      <c r="J51" s="43">
        <v>2.5</v>
      </c>
      <c r="K51" s="91"/>
      <c r="L51" s="43">
        <v>1.2E-2</v>
      </c>
      <c r="M51" s="43">
        <v>7.35</v>
      </c>
      <c r="N51" s="43">
        <v>9.56</v>
      </c>
      <c r="O51" s="43">
        <v>5.12</v>
      </c>
      <c r="P51" s="43">
        <v>0.88300000000000001</v>
      </c>
    </row>
    <row r="52" spans="1:16" s="3" customFormat="1" x14ac:dyDescent="0.2">
      <c r="A52" s="23"/>
      <c r="B52" s="24" t="s">
        <v>24</v>
      </c>
      <c r="C52" s="25">
        <f>SUM(C45:C51)</f>
        <v>630</v>
      </c>
      <c r="D52" s="147">
        <f>D45+D46+D47+D48+D49+D50+D51</f>
        <v>75.709999999999994</v>
      </c>
      <c r="E52" s="147">
        <f t="shared" ref="E52:P52" si="6">E45+E46+E47+E48+E49+E50+E51</f>
        <v>20.682999999999996</v>
      </c>
      <c r="F52" s="147">
        <f t="shared" si="6"/>
        <v>24.427</v>
      </c>
      <c r="G52" s="147">
        <f t="shared" si="6"/>
        <v>94.697000000000003</v>
      </c>
      <c r="H52" s="147">
        <f t="shared" si="6"/>
        <v>684.58300000000008</v>
      </c>
      <c r="I52" s="147">
        <f t="shared" si="6"/>
        <v>0.30050000000000004</v>
      </c>
      <c r="J52" s="147">
        <f t="shared" si="6"/>
        <v>90.566000000000003</v>
      </c>
      <c r="K52" s="147">
        <f t="shared" si="6"/>
        <v>68.832999999999998</v>
      </c>
      <c r="L52" s="147">
        <f t="shared" si="6"/>
        <v>3.7307777777777775</v>
      </c>
      <c r="M52" s="147">
        <f t="shared" si="6"/>
        <v>87.831555555555553</v>
      </c>
      <c r="N52" s="147">
        <f t="shared" si="6"/>
        <v>216.81200000000001</v>
      </c>
      <c r="O52" s="147">
        <f t="shared" si="6"/>
        <v>52.223999999999997</v>
      </c>
      <c r="P52" s="147">
        <f t="shared" si="6"/>
        <v>6.5369999999999999</v>
      </c>
    </row>
    <row r="53" spans="1:16" s="3" customFormat="1" x14ac:dyDescent="0.2">
      <c r="A53" s="192" t="s">
        <v>25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6" s="3" customFormat="1" ht="23.25" customHeight="1" x14ac:dyDescent="0.2">
      <c r="A54" s="100" t="s">
        <v>110</v>
      </c>
      <c r="B54" s="101" t="s">
        <v>127</v>
      </c>
      <c r="C54" s="102">
        <v>250</v>
      </c>
      <c r="D54" s="112">
        <v>11.15</v>
      </c>
      <c r="E54" s="21">
        <v>4.8940000000000001</v>
      </c>
      <c r="F54" s="21">
        <v>5.0549999999999997</v>
      </c>
      <c r="G54" s="21">
        <v>13.954000000000001</v>
      </c>
      <c r="H54" s="21">
        <v>121.506</v>
      </c>
      <c r="I54" s="21">
        <v>9.9000000000000005E-2</v>
      </c>
      <c r="J54" s="21">
        <v>13.73</v>
      </c>
      <c r="K54" s="21">
        <v>6</v>
      </c>
      <c r="L54" s="21">
        <v>1.9370000000000001</v>
      </c>
      <c r="M54" s="21">
        <v>23.786000000000001</v>
      </c>
      <c r="N54" s="21">
        <v>76.991</v>
      </c>
      <c r="O54" s="21">
        <v>24.684000000000001</v>
      </c>
      <c r="P54" s="21">
        <v>1.008</v>
      </c>
    </row>
    <row r="55" spans="1:16" s="3" customFormat="1" ht="15" customHeight="1" x14ac:dyDescent="0.2">
      <c r="A55" s="100" t="s">
        <v>112</v>
      </c>
      <c r="B55" s="101" t="s">
        <v>113</v>
      </c>
      <c r="C55" s="102">
        <v>175</v>
      </c>
      <c r="D55" s="112">
        <v>39.11</v>
      </c>
      <c r="E55" s="21">
        <v>29.83</v>
      </c>
      <c r="F55" s="21">
        <v>15.09</v>
      </c>
      <c r="G55" s="21">
        <v>47.66</v>
      </c>
      <c r="H55" s="21">
        <v>487.25</v>
      </c>
      <c r="I55" s="21">
        <v>0.14099999999999999</v>
      </c>
      <c r="J55" s="21">
        <v>7.1040000000000001</v>
      </c>
      <c r="K55" s="21">
        <v>16.8</v>
      </c>
      <c r="L55" s="21">
        <v>3.2080000000000002</v>
      </c>
      <c r="M55" s="21">
        <v>21.2</v>
      </c>
      <c r="N55" s="21">
        <v>133.27000000000001</v>
      </c>
      <c r="O55" s="21">
        <v>29.02</v>
      </c>
      <c r="P55" s="21">
        <v>0.73799999999999999</v>
      </c>
    </row>
    <row r="56" spans="1:16" s="3" customFormat="1" x14ac:dyDescent="0.2">
      <c r="A56" s="90" t="s">
        <v>39</v>
      </c>
      <c r="B56" s="12" t="s">
        <v>40</v>
      </c>
      <c r="C56" s="13">
        <v>207</v>
      </c>
      <c r="D56" s="147">
        <v>4.38</v>
      </c>
      <c r="E56" s="14">
        <v>5.3999999999999999E-2</v>
      </c>
      <c r="F56" s="14">
        <v>6.0000000000000001E-3</v>
      </c>
      <c r="G56" s="14">
        <v>9.1649999999999991</v>
      </c>
      <c r="H56" s="43">
        <v>37.962000000000003</v>
      </c>
      <c r="I56" s="43">
        <v>3.0000000000000001E-3</v>
      </c>
      <c r="J56" s="43">
        <v>2.5</v>
      </c>
      <c r="K56" s="91"/>
      <c r="L56" s="43">
        <v>1.2E-2</v>
      </c>
      <c r="M56" s="43">
        <v>7.35</v>
      </c>
      <c r="N56" s="43">
        <v>9.56</v>
      </c>
      <c r="O56" s="43">
        <v>5.12</v>
      </c>
      <c r="P56" s="43">
        <v>0.88300000000000001</v>
      </c>
    </row>
    <row r="57" spans="1:16" s="3" customFormat="1" x14ac:dyDescent="0.2">
      <c r="A57" s="20"/>
      <c r="B57" s="16" t="s">
        <v>28</v>
      </c>
      <c r="C57" s="15">
        <v>25</v>
      </c>
      <c r="D57" s="112">
        <v>2</v>
      </c>
      <c r="E57" s="21">
        <v>3.16</v>
      </c>
      <c r="F57" s="21">
        <v>0.4</v>
      </c>
      <c r="G57" s="21">
        <v>19.32</v>
      </c>
      <c r="H57" s="21">
        <v>94</v>
      </c>
      <c r="I57" s="21">
        <v>6.4000000000000001E-2</v>
      </c>
      <c r="J57" s="21">
        <v>0</v>
      </c>
      <c r="K57" s="21">
        <v>0</v>
      </c>
      <c r="L57" s="21">
        <v>0.52</v>
      </c>
      <c r="M57" s="21">
        <v>9.1999999999999993</v>
      </c>
      <c r="N57" s="21">
        <v>34.799999999999997</v>
      </c>
      <c r="O57" s="21">
        <v>13.2</v>
      </c>
      <c r="P57" s="21">
        <v>0.8</v>
      </c>
    </row>
    <row r="58" spans="1:16" s="3" customFormat="1" ht="22.5" x14ac:dyDescent="0.2">
      <c r="A58" s="22"/>
      <c r="B58" s="16" t="s">
        <v>29</v>
      </c>
      <c r="C58" s="22">
        <v>25</v>
      </c>
      <c r="D58" s="112">
        <v>2</v>
      </c>
      <c r="E58" s="17">
        <v>1.32</v>
      </c>
      <c r="F58" s="17">
        <v>0.24</v>
      </c>
      <c r="G58" s="17">
        <v>7.9279999999999999</v>
      </c>
      <c r="H58" s="17">
        <v>39.6</v>
      </c>
      <c r="I58" s="17">
        <v>3.4000000000000002E-2</v>
      </c>
      <c r="J58" s="17">
        <v>0</v>
      </c>
      <c r="K58" s="17">
        <v>0</v>
      </c>
      <c r="L58" s="17">
        <v>0.2</v>
      </c>
      <c r="M58" s="17">
        <v>5.8</v>
      </c>
      <c r="N58" s="17">
        <v>30</v>
      </c>
      <c r="O58" s="17">
        <v>9.4</v>
      </c>
      <c r="P58" s="17">
        <v>0.78</v>
      </c>
    </row>
    <row r="59" spans="1:16" s="3" customFormat="1" x14ac:dyDescent="0.2">
      <c r="A59" s="23"/>
      <c r="B59" s="24" t="s">
        <v>30</v>
      </c>
      <c r="C59" s="25">
        <f>SUM(C54:C58)</f>
        <v>682</v>
      </c>
      <c r="D59" s="112">
        <f>D54+D55+D56+D57+D58</f>
        <v>58.64</v>
      </c>
      <c r="E59" s="19">
        <f t="shared" ref="E59:P59" si="7">SUM(E54:E58)</f>
        <v>39.258000000000003</v>
      </c>
      <c r="F59" s="19">
        <f t="shared" si="7"/>
        <v>20.790999999999997</v>
      </c>
      <c r="G59" s="19">
        <f t="shared" si="7"/>
        <v>98.026999999999987</v>
      </c>
      <c r="H59" s="19">
        <f t="shared" si="7"/>
        <v>780.31799999999998</v>
      </c>
      <c r="I59" s="19">
        <f t="shared" si="7"/>
        <v>0.34099999999999997</v>
      </c>
      <c r="J59" s="19">
        <f t="shared" si="7"/>
        <v>23.334</v>
      </c>
      <c r="K59" s="19">
        <f t="shared" si="7"/>
        <v>22.8</v>
      </c>
      <c r="L59" s="19">
        <f t="shared" si="7"/>
        <v>5.8769999999999998</v>
      </c>
      <c r="M59" s="19">
        <f t="shared" si="7"/>
        <v>67.335999999999999</v>
      </c>
      <c r="N59" s="19">
        <f t="shared" si="7"/>
        <v>284.62100000000004</v>
      </c>
      <c r="O59" s="19">
        <f t="shared" si="7"/>
        <v>81.424000000000007</v>
      </c>
      <c r="P59" s="19">
        <f t="shared" si="7"/>
        <v>4.2090000000000005</v>
      </c>
    </row>
    <row r="60" spans="1:16" s="3" customFormat="1" x14ac:dyDescent="0.2">
      <c r="A60" s="26"/>
      <c r="B60" s="26" t="s">
        <v>43</v>
      </c>
      <c r="C60" s="31">
        <f>C59+C52</f>
        <v>1312</v>
      </c>
      <c r="D60" s="112">
        <f>D52+D59</f>
        <v>134.35</v>
      </c>
      <c r="E60" s="27">
        <f t="shared" ref="E60:P60" si="8">E59+E52</f>
        <v>59.941000000000003</v>
      </c>
      <c r="F60" s="27">
        <f t="shared" si="8"/>
        <v>45.217999999999996</v>
      </c>
      <c r="G60" s="27">
        <f t="shared" si="8"/>
        <v>192.72399999999999</v>
      </c>
      <c r="H60" s="27">
        <f t="shared" si="8"/>
        <v>1464.9010000000001</v>
      </c>
      <c r="I60" s="27">
        <f t="shared" si="8"/>
        <v>0.64149999999999996</v>
      </c>
      <c r="J60" s="27">
        <f t="shared" si="8"/>
        <v>113.9</v>
      </c>
      <c r="K60" s="27">
        <f t="shared" si="8"/>
        <v>91.632999999999996</v>
      </c>
      <c r="L60" s="27">
        <f t="shared" si="8"/>
        <v>9.6077777777777769</v>
      </c>
      <c r="M60" s="27">
        <f t="shared" si="8"/>
        <v>155.16755555555557</v>
      </c>
      <c r="N60" s="27">
        <f t="shared" si="8"/>
        <v>501.43300000000005</v>
      </c>
      <c r="O60" s="27">
        <f t="shared" si="8"/>
        <v>133.648</v>
      </c>
      <c r="P60" s="27">
        <f t="shared" si="8"/>
        <v>10.746</v>
      </c>
    </row>
    <row r="61" spans="1:16" s="3" customFormat="1" ht="14.1" customHeight="1" x14ac:dyDescent="0.2">
      <c r="A61" s="198" t="s">
        <v>44</v>
      </c>
      <c r="B61" s="199"/>
      <c r="C61" s="199"/>
      <c r="D61" s="199"/>
      <c r="E61" s="199"/>
      <c r="F61" s="199"/>
      <c r="G61" s="199"/>
      <c r="H61" s="200"/>
      <c r="I61" s="28"/>
      <c r="J61" s="28"/>
      <c r="K61" s="28"/>
      <c r="L61" s="28"/>
      <c r="M61" s="28"/>
      <c r="N61" s="28"/>
      <c r="O61" s="28"/>
      <c r="P61" s="28"/>
    </row>
    <row r="62" spans="1:16" s="3" customFormat="1" x14ac:dyDescent="0.2">
      <c r="A62" s="192" t="s">
        <v>19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6" s="3" customFormat="1" ht="22.5" x14ac:dyDescent="0.2">
      <c r="A63" s="102" t="s">
        <v>45</v>
      </c>
      <c r="B63" s="101" t="s">
        <v>46</v>
      </c>
      <c r="C63" s="20">
        <v>160</v>
      </c>
      <c r="D63" s="20">
        <v>53.8</v>
      </c>
      <c r="E63" s="21">
        <v>16.895</v>
      </c>
      <c r="F63" s="21">
        <v>15.103999999999999</v>
      </c>
      <c r="G63" s="21">
        <v>34.429000000000002</v>
      </c>
      <c r="H63" s="21">
        <v>371.42</v>
      </c>
      <c r="I63" s="21">
        <v>9.1999999999999998E-2</v>
      </c>
      <c r="J63" s="21">
        <v>1.748</v>
      </c>
      <c r="K63" s="21">
        <v>61.801000000000002</v>
      </c>
      <c r="L63" s="21">
        <v>2.5960000000000001</v>
      </c>
      <c r="M63" s="21">
        <v>180.3</v>
      </c>
      <c r="N63" s="21">
        <v>225.21</v>
      </c>
      <c r="O63" s="21">
        <v>36.271000000000001</v>
      </c>
      <c r="P63" s="21">
        <v>0.998</v>
      </c>
    </row>
    <row r="64" spans="1:16" s="3" customFormat="1" ht="21" hidden="1" customHeight="1" x14ac:dyDescent="0.2">
      <c r="A64" s="100"/>
      <c r="B64" s="101"/>
      <c r="C64" s="102"/>
      <c r="D64" s="20">
        <v>64.290000000000006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s="2" customFormat="1" ht="12" customHeight="1" x14ac:dyDescent="0.2">
      <c r="A65" s="42" t="s">
        <v>47</v>
      </c>
      <c r="B65" s="41" t="s">
        <v>48</v>
      </c>
      <c r="C65" s="42">
        <v>15</v>
      </c>
      <c r="D65" s="20">
        <v>11.25</v>
      </c>
      <c r="E65" s="43">
        <v>4</v>
      </c>
      <c r="F65" s="43">
        <v>4</v>
      </c>
      <c r="G65" s="43">
        <v>0</v>
      </c>
      <c r="H65" s="43">
        <v>54</v>
      </c>
      <c r="I65" s="43">
        <v>5.0000000000000001E-3</v>
      </c>
      <c r="J65" s="43">
        <v>0.1</v>
      </c>
      <c r="K65" s="43">
        <v>39</v>
      </c>
      <c r="L65" s="43">
        <v>0.1</v>
      </c>
      <c r="M65" s="43">
        <v>132</v>
      </c>
      <c r="N65" s="43">
        <v>75</v>
      </c>
      <c r="O65" s="43">
        <v>5</v>
      </c>
      <c r="P65" s="43">
        <v>0.15</v>
      </c>
    </row>
    <row r="66" spans="1:16" s="3" customFormat="1" ht="15" customHeight="1" x14ac:dyDescent="0.2">
      <c r="A66" s="90" t="s">
        <v>39</v>
      </c>
      <c r="B66" s="12" t="s">
        <v>40</v>
      </c>
      <c r="C66" s="13">
        <v>207</v>
      </c>
      <c r="D66" s="147">
        <v>4.38</v>
      </c>
      <c r="E66" s="14">
        <v>5.3999999999999999E-2</v>
      </c>
      <c r="F66" s="14">
        <v>6.0000000000000001E-3</v>
      </c>
      <c r="G66" s="14">
        <v>9.1649999999999991</v>
      </c>
      <c r="H66" s="43">
        <v>37.962000000000003</v>
      </c>
      <c r="I66" s="43">
        <v>3.0000000000000001E-3</v>
      </c>
      <c r="J66" s="43">
        <v>2.5</v>
      </c>
      <c r="K66" s="91"/>
      <c r="L66" s="43">
        <v>1.2E-2</v>
      </c>
      <c r="M66" s="43">
        <v>7.35</v>
      </c>
      <c r="N66" s="43">
        <v>9.56</v>
      </c>
      <c r="O66" s="43">
        <v>5.12</v>
      </c>
      <c r="P66" s="43">
        <v>0.88300000000000001</v>
      </c>
    </row>
    <row r="67" spans="1:16" s="3" customFormat="1" ht="15" customHeight="1" x14ac:dyDescent="0.2">
      <c r="A67" s="15"/>
      <c r="B67" s="157" t="s">
        <v>23</v>
      </c>
      <c r="C67" s="22">
        <v>125</v>
      </c>
      <c r="D67" s="149">
        <v>14.99</v>
      </c>
      <c r="E67" s="17">
        <v>0.4</v>
      </c>
      <c r="F67" s="17">
        <v>0.3</v>
      </c>
      <c r="G67" s="17">
        <v>10.3</v>
      </c>
      <c r="H67" s="17">
        <v>47</v>
      </c>
      <c r="I67" s="17">
        <v>1.9999999999999997E-2</v>
      </c>
      <c r="J67" s="17">
        <v>5</v>
      </c>
      <c r="K67" s="17">
        <v>0</v>
      </c>
      <c r="L67" s="17">
        <v>0.4</v>
      </c>
      <c r="M67" s="17">
        <v>19</v>
      </c>
      <c r="N67" s="17">
        <v>16</v>
      </c>
      <c r="O67" s="17">
        <v>12</v>
      </c>
      <c r="P67" s="17">
        <v>2.2999999999999998</v>
      </c>
    </row>
    <row r="68" spans="1:16" s="5" customFormat="1" x14ac:dyDescent="0.2">
      <c r="A68" s="32"/>
      <c r="B68" s="12" t="s">
        <v>28</v>
      </c>
      <c r="C68" s="13">
        <v>40</v>
      </c>
      <c r="D68" s="20">
        <v>3.2</v>
      </c>
      <c r="E68" s="14">
        <v>3.04</v>
      </c>
      <c r="F68" s="14">
        <v>1.1200000000000001</v>
      </c>
      <c r="G68" s="14">
        <v>20.56</v>
      </c>
      <c r="H68" s="14">
        <v>104.48</v>
      </c>
      <c r="I68" s="14">
        <v>6.2000000000000006E-2</v>
      </c>
      <c r="J68" s="14">
        <v>0.8</v>
      </c>
      <c r="K68" s="14">
        <v>0</v>
      </c>
      <c r="L68" s="14">
        <v>0.62222222222222223</v>
      </c>
      <c r="M68" s="14">
        <v>18.044444444444444</v>
      </c>
      <c r="N68" s="14">
        <v>26</v>
      </c>
      <c r="O68" s="14">
        <v>4.7999999999999989</v>
      </c>
      <c r="P68" s="14">
        <v>0.48</v>
      </c>
    </row>
    <row r="69" spans="1:16" s="5" customFormat="1" x14ac:dyDescent="0.2">
      <c r="A69" s="33"/>
      <c r="B69" s="34" t="s">
        <v>24</v>
      </c>
      <c r="C69" s="35">
        <v>435</v>
      </c>
      <c r="D69" s="151">
        <f>D63+D65+D66+D67+D68</f>
        <v>87.61999999999999</v>
      </c>
      <c r="E69" s="151">
        <f t="shared" ref="E69:P69" si="9">E63+E65+E66+E67+E68</f>
        <v>24.388999999999996</v>
      </c>
      <c r="F69" s="151">
        <f t="shared" si="9"/>
        <v>20.53</v>
      </c>
      <c r="G69" s="151">
        <f t="shared" si="9"/>
        <v>74.454000000000008</v>
      </c>
      <c r="H69" s="151">
        <f t="shared" si="9"/>
        <v>614.86199999999997</v>
      </c>
      <c r="I69" s="151">
        <f t="shared" si="9"/>
        <v>0.182</v>
      </c>
      <c r="J69" s="151">
        <f t="shared" si="9"/>
        <v>10.148</v>
      </c>
      <c r="K69" s="151">
        <f t="shared" si="9"/>
        <v>100.801</v>
      </c>
      <c r="L69" s="151">
        <f t="shared" si="9"/>
        <v>3.7302222222222223</v>
      </c>
      <c r="M69" s="151">
        <f t="shared" si="9"/>
        <v>356.69444444444446</v>
      </c>
      <c r="N69" s="151">
        <f t="shared" si="9"/>
        <v>351.77000000000004</v>
      </c>
      <c r="O69" s="151">
        <f t="shared" si="9"/>
        <v>63.190999999999995</v>
      </c>
      <c r="P69" s="151">
        <f t="shared" si="9"/>
        <v>4.8109999999999999</v>
      </c>
    </row>
    <row r="70" spans="1:16" s="3" customFormat="1" x14ac:dyDescent="0.2">
      <c r="A70" s="192" t="s">
        <v>25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</row>
    <row r="71" spans="1:16" s="3" customFormat="1" ht="22.5" x14ac:dyDescent="0.2">
      <c r="A71" s="100" t="s">
        <v>114</v>
      </c>
      <c r="B71" s="98" t="s">
        <v>125</v>
      </c>
      <c r="C71" s="99">
        <v>250</v>
      </c>
      <c r="D71" s="150">
        <v>16.510000000000002</v>
      </c>
      <c r="E71" s="21">
        <v>2.2290000000000001</v>
      </c>
      <c r="F71" s="21">
        <v>6.2130000000000001</v>
      </c>
      <c r="G71" s="21">
        <v>10.013</v>
      </c>
      <c r="H71" s="21">
        <v>106.145</v>
      </c>
      <c r="I71" s="21">
        <v>7.1999999999999995E-2</v>
      </c>
      <c r="J71" s="21">
        <v>32.450000000000003</v>
      </c>
      <c r="K71" s="39">
        <v>6.5</v>
      </c>
      <c r="L71" s="21">
        <v>2.4</v>
      </c>
      <c r="M71" s="21">
        <v>51.47</v>
      </c>
      <c r="N71" s="21">
        <v>56.23</v>
      </c>
      <c r="O71" s="21">
        <v>23.7</v>
      </c>
      <c r="P71" s="21">
        <v>0.878</v>
      </c>
    </row>
    <row r="72" spans="1:16" s="3" customFormat="1" ht="22.5" x14ac:dyDescent="0.2">
      <c r="A72" s="92" t="s">
        <v>105</v>
      </c>
      <c r="B72" s="16" t="s">
        <v>104</v>
      </c>
      <c r="C72" s="15">
        <v>80</v>
      </c>
      <c r="D72" s="150">
        <v>27.46</v>
      </c>
      <c r="E72" s="17">
        <v>11.731</v>
      </c>
      <c r="F72" s="17">
        <v>8.1120000000000001</v>
      </c>
      <c r="G72" s="17">
        <v>12.358000000000001</v>
      </c>
      <c r="H72" s="17">
        <v>170.18199999999999</v>
      </c>
      <c r="I72" s="17">
        <v>0.25900000000000001</v>
      </c>
      <c r="J72" s="17">
        <v>17.57</v>
      </c>
      <c r="K72" s="20">
        <v>3979</v>
      </c>
      <c r="L72" s="17">
        <v>1.806</v>
      </c>
      <c r="M72" s="17">
        <v>23.204000000000001</v>
      </c>
      <c r="N72" s="17">
        <v>193.49700000000001</v>
      </c>
      <c r="O72" s="17">
        <v>16.780999999999999</v>
      </c>
      <c r="P72" s="17">
        <v>3.8769999999999998</v>
      </c>
    </row>
    <row r="73" spans="1:16" s="6" customFormat="1" hidden="1" x14ac:dyDescent="0.2">
      <c r="A73" s="111"/>
      <c r="B73" s="94"/>
      <c r="C73" s="15"/>
      <c r="D73" s="150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s="6" customFormat="1" hidden="1" x14ac:dyDescent="0.2">
      <c r="A74" s="111"/>
      <c r="B74" s="94"/>
      <c r="C74" s="95"/>
      <c r="D74" s="150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</row>
    <row r="75" spans="1:16" s="6" customFormat="1" x14ac:dyDescent="0.2">
      <c r="A75" s="92" t="s">
        <v>55</v>
      </c>
      <c r="B75" s="16" t="s">
        <v>56</v>
      </c>
      <c r="C75" s="15">
        <v>150</v>
      </c>
      <c r="D75" s="150">
        <v>9.75</v>
      </c>
      <c r="E75" s="17">
        <v>3.2789999999999999</v>
      </c>
      <c r="F75" s="17">
        <v>3.9910000000000001</v>
      </c>
      <c r="G75" s="17">
        <v>22.183</v>
      </c>
      <c r="H75" s="17">
        <v>138.18600000000001</v>
      </c>
      <c r="I75" s="17">
        <v>0.16</v>
      </c>
      <c r="J75" s="17">
        <v>25.937999999999999</v>
      </c>
      <c r="K75" s="17">
        <v>26.3</v>
      </c>
      <c r="L75" s="17">
        <v>0.189</v>
      </c>
      <c r="M75" s="17">
        <v>45.62</v>
      </c>
      <c r="N75" s="17">
        <v>98.07</v>
      </c>
      <c r="O75" s="17">
        <v>33.110000000000007</v>
      </c>
      <c r="P75" s="17">
        <v>1.2250000000000001</v>
      </c>
    </row>
    <row r="76" spans="1:16" s="3" customFormat="1" x14ac:dyDescent="0.2">
      <c r="A76" s="105">
        <v>376</v>
      </c>
      <c r="B76" s="12" t="s">
        <v>34</v>
      </c>
      <c r="C76" s="13">
        <v>200</v>
      </c>
      <c r="D76" s="112">
        <v>2.2999999999999998</v>
      </c>
      <c r="E76" s="106"/>
      <c r="F76" s="106"/>
      <c r="G76" s="107">
        <v>10.981</v>
      </c>
      <c r="H76" s="107">
        <v>43.902000000000001</v>
      </c>
      <c r="I76" s="107">
        <v>1E-3</v>
      </c>
      <c r="J76" s="107">
        <v>0.1</v>
      </c>
      <c r="K76" s="106"/>
      <c r="L76" s="106"/>
      <c r="M76" s="107">
        <v>4.95</v>
      </c>
      <c r="N76" s="107">
        <v>8.24</v>
      </c>
      <c r="O76" s="107">
        <v>4.4000000000000004</v>
      </c>
      <c r="P76" s="107">
        <v>0.85299999999999998</v>
      </c>
    </row>
    <row r="77" spans="1:16" s="3" customFormat="1" x14ac:dyDescent="0.2">
      <c r="A77" s="20"/>
      <c r="B77" s="16" t="s">
        <v>28</v>
      </c>
      <c r="C77" s="15">
        <v>25</v>
      </c>
      <c r="D77" s="150">
        <v>2</v>
      </c>
      <c r="E77" s="21">
        <v>3.16</v>
      </c>
      <c r="F77" s="21">
        <v>0.4</v>
      </c>
      <c r="G77" s="21">
        <v>19.32</v>
      </c>
      <c r="H77" s="21">
        <v>94</v>
      </c>
      <c r="I77" s="21">
        <v>6.4000000000000001E-2</v>
      </c>
      <c r="J77" s="21">
        <v>0</v>
      </c>
      <c r="K77" s="21">
        <v>0</v>
      </c>
      <c r="L77" s="21">
        <v>0.52</v>
      </c>
      <c r="M77" s="21">
        <v>9.1999999999999993</v>
      </c>
      <c r="N77" s="21">
        <v>34.799999999999997</v>
      </c>
      <c r="O77" s="21">
        <v>13.2</v>
      </c>
      <c r="P77" s="21">
        <v>0.8</v>
      </c>
    </row>
    <row r="78" spans="1:16" s="3" customFormat="1" ht="20.25" customHeight="1" x14ac:dyDescent="0.2">
      <c r="A78" s="15"/>
      <c r="B78" s="16" t="s">
        <v>29</v>
      </c>
      <c r="C78" s="22">
        <v>25</v>
      </c>
      <c r="D78" s="150">
        <v>2</v>
      </c>
      <c r="E78" s="17">
        <v>1.32</v>
      </c>
      <c r="F78" s="17">
        <v>0.24</v>
      </c>
      <c r="G78" s="17">
        <v>7.9279999999999999</v>
      </c>
      <c r="H78" s="17">
        <v>39.6</v>
      </c>
      <c r="I78" s="17">
        <v>3.4000000000000002E-2</v>
      </c>
      <c r="J78" s="17">
        <v>0</v>
      </c>
      <c r="K78" s="17">
        <v>0</v>
      </c>
      <c r="L78" s="17">
        <v>0.2</v>
      </c>
      <c r="M78" s="17">
        <v>5.8</v>
      </c>
      <c r="N78" s="17">
        <v>30</v>
      </c>
      <c r="O78" s="17">
        <v>9.4</v>
      </c>
      <c r="P78" s="17">
        <v>0.78</v>
      </c>
    </row>
    <row r="79" spans="1:16" s="3" customFormat="1" x14ac:dyDescent="0.2">
      <c r="A79" s="23"/>
      <c r="B79" s="24" t="s">
        <v>30</v>
      </c>
      <c r="C79" s="25">
        <f>SUM(C71:C78)</f>
        <v>730</v>
      </c>
      <c r="D79" s="150">
        <f>D71+D72+D75+D76+D77+D78</f>
        <v>60.019999999999996</v>
      </c>
      <c r="E79" s="19">
        <f t="shared" ref="E79:P79" si="10">SUM(E71:E78)</f>
        <v>21.719000000000001</v>
      </c>
      <c r="F79" s="19">
        <f t="shared" si="10"/>
        <v>18.955999999999996</v>
      </c>
      <c r="G79" s="19">
        <f t="shared" si="10"/>
        <v>82.783000000000001</v>
      </c>
      <c r="H79" s="19">
        <f t="shared" si="10"/>
        <v>592.01499999999999</v>
      </c>
      <c r="I79" s="19">
        <f t="shared" si="10"/>
        <v>0.59000000000000008</v>
      </c>
      <c r="J79" s="19">
        <f t="shared" si="10"/>
        <v>76.057999999999993</v>
      </c>
      <c r="K79" s="19">
        <f t="shared" si="10"/>
        <v>4011.8</v>
      </c>
      <c r="L79" s="19">
        <f t="shared" si="10"/>
        <v>5.1149999999999993</v>
      </c>
      <c r="M79" s="19">
        <f t="shared" si="10"/>
        <v>140.24400000000003</v>
      </c>
      <c r="N79" s="19">
        <f t="shared" si="10"/>
        <v>420.83700000000005</v>
      </c>
      <c r="O79" s="19">
        <f t="shared" si="10"/>
        <v>100.59100000000002</v>
      </c>
      <c r="P79" s="19">
        <f t="shared" si="10"/>
        <v>8.4130000000000003</v>
      </c>
    </row>
    <row r="80" spans="1:16" s="3" customFormat="1" x14ac:dyDescent="0.2">
      <c r="A80" s="26"/>
      <c r="B80" s="26" t="s">
        <v>52</v>
      </c>
      <c r="C80" s="31">
        <f>C79+C69</f>
        <v>1165</v>
      </c>
      <c r="D80" s="150">
        <f>D69+D79</f>
        <v>147.63999999999999</v>
      </c>
      <c r="E80" s="27">
        <f t="shared" ref="E80:P80" si="11">E79+E69</f>
        <v>46.107999999999997</v>
      </c>
      <c r="F80" s="27">
        <f t="shared" si="11"/>
        <v>39.485999999999997</v>
      </c>
      <c r="G80" s="27">
        <f t="shared" si="11"/>
        <v>157.23700000000002</v>
      </c>
      <c r="H80" s="27">
        <f t="shared" si="11"/>
        <v>1206.877</v>
      </c>
      <c r="I80" s="27">
        <f t="shared" si="11"/>
        <v>0.77200000000000002</v>
      </c>
      <c r="J80" s="27">
        <f t="shared" si="11"/>
        <v>86.205999999999989</v>
      </c>
      <c r="K80" s="27">
        <f t="shared" si="11"/>
        <v>4112.6010000000006</v>
      </c>
      <c r="L80" s="27">
        <f t="shared" si="11"/>
        <v>8.8452222222222225</v>
      </c>
      <c r="M80" s="27">
        <f t="shared" si="11"/>
        <v>496.93844444444449</v>
      </c>
      <c r="N80" s="27">
        <f t="shared" si="11"/>
        <v>772.60700000000008</v>
      </c>
      <c r="O80" s="27">
        <f t="shared" si="11"/>
        <v>163.78200000000001</v>
      </c>
      <c r="P80" s="27">
        <f t="shared" si="11"/>
        <v>13.224</v>
      </c>
    </row>
    <row r="81" spans="1:17" s="3" customFormat="1" x14ac:dyDescent="0.2">
      <c r="A81" s="191" t="s">
        <v>53</v>
      </c>
      <c r="B81" s="191"/>
      <c r="C81" s="191"/>
      <c r="D81" s="191"/>
      <c r="E81" s="191"/>
      <c r="F81" s="191"/>
      <c r="G81" s="191"/>
      <c r="H81" s="191"/>
      <c r="I81" s="28"/>
      <c r="J81" s="28"/>
      <c r="K81" s="28"/>
      <c r="L81" s="28"/>
      <c r="M81" s="28"/>
      <c r="N81" s="28"/>
      <c r="O81" s="28"/>
      <c r="P81" s="28"/>
    </row>
    <row r="82" spans="1:17" s="3" customFormat="1" x14ac:dyDescent="0.2">
      <c r="A82" s="192" t="s">
        <v>19</v>
      </c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</row>
    <row r="83" spans="1:17" s="3" customFormat="1" x14ac:dyDescent="0.2">
      <c r="A83" s="92">
        <v>71</v>
      </c>
      <c r="B83" s="16" t="s">
        <v>26</v>
      </c>
      <c r="C83" s="15">
        <v>30</v>
      </c>
      <c r="D83" s="147">
        <v>5.4</v>
      </c>
      <c r="E83" s="17">
        <v>0.21</v>
      </c>
      <c r="F83" s="17">
        <v>0.03</v>
      </c>
      <c r="G83" s="17">
        <v>0.56999999999999995</v>
      </c>
      <c r="H83" s="17">
        <v>3.3</v>
      </c>
      <c r="I83" s="17">
        <v>8.9999999999999993E-3</v>
      </c>
      <c r="J83" s="17">
        <v>2.1</v>
      </c>
      <c r="K83" s="20"/>
      <c r="L83" s="17">
        <v>0.03</v>
      </c>
      <c r="M83" s="17">
        <v>5.0999999999999996</v>
      </c>
      <c r="N83" s="17">
        <v>9</v>
      </c>
      <c r="O83" s="17">
        <v>4.2</v>
      </c>
      <c r="P83" s="17">
        <v>0.15</v>
      </c>
    </row>
    <row r="84" spans="1:17" s="3" customFormat="1" x14ac:dyDescent="0.2">
      <c r="A84" s="109">
        <v>260</v>
      </c>
      <c r="B84" s="101" t="s">
        <v>54</v>
      </c>
      <c r="C84" s="102">
        <v>80</v>
      </c>
      <c r="D84" s="147">
        <v>40.01</v>
      </c>
      <c r="E84" s="112">
        <v>13.884</v>
      </c>
      <c r="F84" s="112">
        <v>14.901</v>
      </c>
      <c r="G84" s="112">
        <v>3.4660000000000002</v>
      </c>
      <c r="H84" s="112">
        <v>203.75899999999999</v>
      </c>
      <c r="I84" s="112">
        <v>7.3999999999999996E-2</v>
      </c>
      <c r="J84" s="112">
        <v>4.05</v>
      </c>
      <c r="K84" s="112"/>
      <c r="L84" s="112">
        <v>1.9419999999999999</v>
      </c>
      <c r="M84" s="112">
        <v>10.94</v>
      </c>
      <c r="N84" s="112">
        <v>145.25</v>
      </c>
      <c r="O84" s="112">
        <v>20.7</v>
      </c>
      <c r="P84" s="112">
        <v>2.1739999999999999</v>
      </c>
    </row>
    <row r="85" spans="1:17" s="3" customFormat="1" x14ac:dyDescent="0.2">
      <c r="A85" s="92" t="s">
        <v>55</v>
      </c>
      <c r="B85" s="16" t="s">
        <v>56</v>
      </c>
      <c r="C85" s="15">
        <v>150</v>
      </c>
      <c r="D85" s="147">
        <v>9.75</v>
      </c>
      <c r="E85" s="17">
        <v>3.2789999999999999</v>
      </c>
      <c r="F85" s="17">
        <v>3.9910000000000001</v>
      </c>
      <c r="G85" s="17">
        <v>22.183</v>
      </c>
      <c r="H85" s="17">
        <v>138.18600000000001</v>
      </c>
      <c r="I85" s="17">
        <v>0.16</v>
      </c>
      <c r="J85" s="17">
        <v>25.937999999999999</v>
      </c>
      <c r="K85" s="17">
        <v>26.3</v>
      </c>
      <c r="L85" s="17">
        <v>0.189</v>
      </c>
      <c r="M85" s="17">
        <v>45.62</v>
      </c>
      <c r="N85" s="17">
        <v>98.07</v>
      </c>
      <c r="O85" s="17">
        <v>33.110000000000007</v>
      </c>
      <c r="P85" s="17">
        <v>1.2250000000000001</v>
      </c>
    </row>
    <row r="86" spans="1:17" s="3" customFormat="1" x14ac:dyDescent="0.2">
      <c r="A86" s="105">
        <v>376</v>
      </c>
      <c r="B86" s="12" t="s">
        <v>34</v>
      </c>
      <c r="C86" s="13">
        <v>200</v>
      </c>
      <c r="D86" s="112">
        <v>2.2999999999999998</v>
      </c>
      <c r="E86" s="106"/>
      <c r="F86" s="106"/>
      <c r="G86" s="107">
        <v>10.981</v>
      </c>
      <c r="H86" s="107">
        <v>43.902000000000001</v>
      </c>
      <c r="I86" s="107">
        <v>1E-3</v>
      </c>
      <c r="J86" s="107">
        <v>0.1</v>
      </c>
      <c r="K86" s="106"/>
      <c r="L86" s="106"/>
      <c r="M86" s="107">
        <v>4.95</v>
      </c>
      <c r="N86" s="107">
        <v>8.24</v>
      </c>
      <c r="O86" s="107">
        <v>4.4000000000000004</v>
      </c>
      <c r="P86" s="107">
        <v>0.85299999999999998</v>
      </c>
    </row>
    <row r="87" spans="1:17" s="3" customFormat="1" x14ac:dyDescent="0.2">
      <c r="A87" s="92">
        <v>75</v>
      </c>
      <c r="B87" s="157" t="s">
        <v>65</v>
      </c>
      <c r="C87" s="15">
        <v>60</v>
      </c>
      <c r="D87" s="147">
        <v>14.99</v>
      </c>
      <c r="E87" s="17">
        <v>0.66</v>
      </c>
      <c r="F87" s="17">
        <v>0.12</v>
      </c>
      <c r="G87" s="17">
        <v>2.2799999999999998</v>
      </c>
      <c r="H87" s="17">
        <v>14.4</v>
      </c>
      <c r="I87" s="17">
        <v>3.5999999999999997E-2</v>
      </c>
      <c r="J87" s="17">
        <v>15</v>
      </c>
      <c r="K87" s="20"/>
      <c r="L87" s="17">
        <v>0.42</v>
      </c>
      <c r="M87" s="17">
        <v>8.4</v>
      </c>
      <c r="N87" s="17">
        <v>15.6</v>
      </c>
      <c r="O87" s="17">
        <v>12</v>
      </c>
      <c r="P87" s="17">
        <v>0.54</v>
      </c>
    </row>
    <row r="88" spans="1:17" s="5" customFormat="1" x14ac:dyDescent="0.2">
      <c r="A88" s="37"/>
      <c r="B88" s="12" t="s">
        <v>28</v>
      </c>
      <c r="C88" s="13">
        <v>40</v>
      </c>
      <c r="D88" s="147">
        <v>3.2</v>
      </c>
      <c r="E88" s="14">
        <v>3.04</v>
      </c>
      <c r="F88" s="14">
        <v>1.1200000000000001</v>
      </c>
      <c r="G88" s="14">
        <v>20.56</v>
      </c>
      <c r="H88" s="14">
        <v>104.48</v>
      </c>
      <c r="I88" s="14">
        <v>6.2000000000000006E-2</v>
      </c>
      <c r="J88" s="14">
        <v>0.8</v>
      </c>
      <c r="K88" s="14">
        <v>0</v>
      </c>
      <c r="L88" s="14">
        <v>0.62222222222222223</v>
      </c>
      <c r="M88" s="14">
        <v>18.044444444444444</v>
      </c>
      <c r="N88" s="14">
        <v>26</v>
      </c>
      <c r="O88" s="14">
        <v>4.7999999999999989</v>
      </c>
      <c r="P88" s="14">
        <v>0.48</v>
      </c>
    </row>
    <row r="89" spans="1:17" s="5" customFormat="1" x14ac:dyDescent="0.2">
      <c r="A89" s="33"/>
      <c r="B89" s="34" t="s">
        <v>24</v>
      </c>
      <c r="C89" s="35">
        <f>SUM(C83:C88)</f>
        <v>560</v>
      </c>
      <c r="D89" s="147">
        <f>D83+D84+D85+D86+D87+D88</f>
        <v>75.649999999999991</v>
      </c>
      <c r="E89" s="147">
        <f t="shared" ref="E89:P89" si="12">E83+E84+E85+E86+E87+E88</f>
        <v>21.073</v>
      </c>
      <c r="F89" s="147">
        <f t="shared" si="12"/>
        <v>20.162000000000003</v>
      </c>
      <c r="G89" s="147">
        <f t="shared" si="12"/>
        <v>60.040000000000006</v>
      </c>
      <c r="H89" s="147">
        <f t="shared" si="12"/>
        <v>508.02699999999999</v>
      </c>
      <c r="I89" s="147">
        <f t="shared" si="12"/>
        <v>0.34199999999999997</v>
      </c>
      <c r="J89" s="147">
        <f t="shared" si="12"/>
        <v>47.988</v>
      </c>
      <c r="K89" s="147">
        <f t="shared" si="12"/>
        <v>26.3</v>
      </c>
      <c r="L89" s="147">
        <f t="shared" si="12"/>
        <v>3.2032222222222222</v>
      </c>
      <c r="M89" s="147">
        <f t="shared" si="12"/>
        <v>93.054444444444442</v>
      </c>
      <c r="N89" s="147">
        <f t="shared" si="12"/>
        <v>302.16000000000003</v>
      </c>
      <c r="O89" s="147">
        <f t="shared" si="12"/>
        <v>79.209999999999994</v>
      </c>
      <c r="P89" s="147">
        <f t="shared" si="12"/>
        <v>5.4220000000000006</v>
      </c>
    </row>
    <row r="90" spans="1:17" s="3" customFormat="1" x14ac:dyDescent="0.2">
      <c r="A90" s="192" t="s">
        <v>25</v>
      </c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</row>
    <row r="91" spans="1:17" s="3" customFormat="1" ht="22.5" x14ac:dyDescent="0.2">
      <c r="A91" s="92">
        <v>52</v>
      </c>
      <c r="B91" s="16" t="s">
        <v>57</v>
      </c>
      <c r="C91" s="15">
        <v>30</v>
      </c>
      <c r="D91" s="147">
        <v>4.16</v>
      </c>
      <c r="E91" s="17">
        <v>0.85499999999999998</v>
      </c>
      <c r="F91" s="17">
        <v>4.0529999999999999</v>
      </c>
      <c r="G91" s="17">
        <v>5.016</v>
      </c>
      <c r="H91" s="17">
        <v>59.904000000000003</v>
      </c>
      <c r="I91" s="17">
        <v>1.0999999999999999E-2</v>
      </c>
      <c r="J91" s="17">
        <v>5.7</v>
      </c>
      <c r="K91" s="20"/>
      <c r="L91" s="17">
        <v>1.8169999999999999</v>
      </c>
      <c r="M91" s="17">
        <v>21.09</v>
      </c>
      <c r="N91" s="17">
        <v>24.59</v>
      </c>
      <c r="O91" s="17">
        <v>12.54</v>
      </c>
      <c r="P91" s="17">
        <v>0.79800000000000004</v>
      </c>
    </row>
    <row r="92" spans="1:17" s="3" customFormat="1" ht="33.75" x14ac:dyDescent="0.2">
      <c r="A92" s="113" t="s">
        <v>115</v>
      </c>
      <c r="B92" s="101" t="s">
        <v>116</v>
      </c>
      <c r="C92" s="102">
        <v>250</v>
      </c>
      <c r="D92" s="147">
        <v>11.25</v>
      </c>
      <c r="E92" s="21">
        <v>6.6849999999999996</v>
      </c>
      <c r="F92" s="21">
        <v>4.9219999999999997</v>
      </c>
      <c r="G92" s="21">
        <v>11.36</v>
      </c>
      <c r="H92" s="21">
        <v>117.07299999999999</v>
      </c>
      <c r="I92" s="21">
        <v>0.13900000000000001</v>
      </c>
      <c r="J92" s="21">
        <v>18.225000000000001</v>
      </c>
      <c r="K92" s="21">
        <v>7.5</v>
      </c>
      <c r="L92" s="21">
        <v>1.915</v>
      </c>
      <c r="M92" s="21">
        <v>19.108000000000001</v>
      </c>
      <c r="N92" s="21">
        <v>96.31</v>
      </c>
      <c r="O92" s="21">
        <v>26.832000000000001</v>
      </c>
      <c r="P92" s="21">
        <v>0.96699999999999997</v>
      </c>
    </row>
    <row r="93" spans="1:17" s="3" customFormat="1" ht="24.75" hidden="1" customHeight="1" x14ac:dyDescent="0.2">
      <c r="A93" s="92"/>
      <c r="B93" s="16"/>
      <c r="C93" s="15"/>
      <c r="D93" s="147"/>
      <c r="E93" s="17"/>
      <c r="F93" s="17"/>
      <c r="G93" s="17"/>
      <c r="H93" s="17"/>
      <c r="I93" s="17"/>
      <c r="J93" s="17"/>
      <c r="K93" s="20"/>
      <c r="L93" s="17"/>
      <c r="M93" s="17"/>
      <c r="N93" s="17"/>
      <c r="O93" s="17"/>
      <c r="P93" s="17"/>
      <c r="Q93" s="17"/>
    </row>
    <row r="94" spans="1:17" s="3" customFormat="1" ht="22.5" x14ac:dyDescent="0.2">
      <c r="A94" s="92" t="s">
        <v>117</v>
      </c>
      <c r="B94" s="16" t="s">
        <v>118</v>
      </c>
      <c r="C94" s="15">
        <v>100</v>
      </c>
      <c r="D94" s="147">
        <v>35.99</v>
      </c>
      <c r="E94" s="17">
        <v>12.12</v>
      </c>
      <c r="F94" s="17">
        <v>12.400000000000002</v>
      </c>
      <c r="G94" s="17">
        <v>32.986666666666665</v>
      </c>
      <c r="H94" s="17">
        <v>293.52666666666664</v>
      </c>
      <c r="I94" s="17">
        <v>8.8000000000000009E-2</v>
      </c>
      <c r="J94" s="17">
        <v>0.21333333333333335</v>
      </c>
      <c r="K94" s="17">
        <v>88</v>
      </c>
      <c r="L94" s="17">
        <v>0.90000000000000013</v>
      </c>
      <c r="M94" s="17">
        <v>279.096</v>
      </c>
      <c r="N94" s="17">
        <v>213.66666666666669</v>
      </c>
      <c r="O94" s="17">
        <v>19.584000000000003</v>
      </c>
      <c r="P94" s="17">
        <v>1.0426666666666669</v>
      </c>
    </row>
    <row r="95" spans="1:17" s="3" customFormat="1" ht="20.25" hidden="1" customHeight="1" x14ac:dyDescent="0.2">
      <c r="A95" s="92"/>
      <c r="B95" s="16"/>
      <c r="C95" s="15"/>
      <c r="D95" s="14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7" s="3" customFormat="1" ht="21" hidden="1" customHeight="1" x14ac:dyDescent="0.2">
      <c r="A96" s="92"/>
      <c r="B96" s="16"/>
      <c r="C96" s="15"/>
      <c r="D96" s="147"/>
      <c r="E96" s="17"/>
      <c r="F96" s="17"/>
      <c r="G96" s="17"/>
      <c r="H96" s="17"/>
      <c r="I96" s="17"/>
      <c r="J96" s="20"/>
      <c r="K96" s="17"/>
      <c r="L96" s="17"/>
      <c r="M96" s="17"/>
      <c r="N96" s="17"/>
      <c r="O96" s="17"/>
      <c r="P96" s="17"/>
    </row>
    <row r="97" spans="1:16" s="3" customFormat="1" ht="21" customHeight="1" x14ac:dyDescent="0.2">
      <c r="A97" s="92" t="s">
        <v>35</v>
      </c>
      <c r="B97" s="16" t="s">
        <v>36</v>
      </c>
      <c r="C97" s="15">
        <v>150</v>
      </c>
      <c r="D97" s="147">
        <v>11.17</v>
      </c>
      <c r="E97" s="21">
        <v>4.6139999999999999</v>
      </c>
      <c r="F97" s="21">
        <v>6.45</v>
      </c>
      <c r="G97" s="21">
        <v>48.204000000000001</v>
      </c>
      <c r="H97" s="21">
        <v>269.322</v>
      </c>
      <c r="I97" s="21">
        <v>5.2999999999999999E-2</v>
      </c>
      <c r="J97" s="39"/>
      <c r="K97" s="21">
        <v>32</v>
      </c>
      <c r="L97" s="21">
        <v>0.34</v>
      </c>
      <c r="M97" s="21">
        <v>7.782</v>
      </c>
      <c r="N97" s="21">
        <v>100.035</v>
      </c>
      <c r="O97" s="21">
        <v>32.54</v>
      </c>
      <c r="P97" s="21">
        <v>0.67100000000000004</v>
      </c>
    </row>
    <row r="98" spans="1:16" s="3" customFormat="1" x14ac:dyDescent="0.2">
      <c r="A98" s="102" t="s">
        <v>119</v>
      </c>
      <c r="B98" s="16" t="s">
        <v>74</v>
      </c>
      <c r="C98" s="15">
        <v>200</v>
      </c>
      <c r="D98" s="147">
        <v>7.2</v>
      </c>
      <c r="E98" s="17">
        <v>0.9</v>
      </c>
      <c r="F98" s="17">
        <v>0.18</v>
      </c>
      <c r="G98" s="17">
        <v>18.18</v>
      </c>
      <c r="H98" s="17">
        <v>82.8</v>
      </c>
      <c r="I98" s="17">
        <v>1.8000000000000002E-2</v>
      </c>
      <c r="J98" s="17">
        <v>36</v>
      </c>
      <c r="K98" s="17">
        <v>0</v>
      </c>
      <c r="L98" s="17">
        <v>0.18</v>
      </c>
      <c r="M98" s="17">
        <v>12.600000000000001</v>
      </c>
      <c r="N98" s="17">
        <v>12.600000000000001</v>
      </c>
      <c r="O98" s="17">
        <v>7.2</v>
      </c>
      <c r="P98" s="17">
        <v>2.5199999999999996</v>
      </c>
    </row>
    <row r="99" spans="1:16" s="3" customFormat="1" x14ac:dyDescent="0.2">
      <c r="A99" s="20"/>
      <c r="B99" s="16" t="s">
        <v>28</v>
      </c>
      <c r="C99" s="15">
        <v>25</v>
      </c>
      <c r="D99" s="147">
        <v>2</v>
      </c>
      <c r="E99" s="21">
        <v>3.16</v>
      </c>
      <c r="F99" s="21">
        <v>0.4</v>
      </c>
      <c r="G99" s="21">
        <v>19.32</v>
      </c>
      <c r="H99" s="21">
        <v>94</v>
      </c>
      <c r="I99" s="21">
        <v>6.4000000000000001E-2</v>
      </c>
      <c r="J99" s="21">
        <v>0</v>
      </c>
      <c r="K99" s="21">
        <v>0</v>
      </c>
      <c r="L99" s="21">
        <v>0.52</v>
      </c>
      <c r="M99" s="21">
        <v>9.1999999999999993</v>
      </c>
      <c r="N99" s="21">
        <v>34.799999999999997</v>
      </c>
      <c r="O99" s="21">
        <v>13.2</v>
      </c>
      <c r="P99" s="21">
        <v>0.8</v>
      </c>
    </row>
    <row r="100" spans="1:16" s="3" customFormat="1" ht="14.25" customHeight="1" x14ac:dyDescent="0.2">
      <c r="A100" s="15"/>
      <c r="B100" s="16" t="s">
        <v>29</v>
      </c>
      <c r="C100" s="22">
        <v>25</v>
      </c>
      <c r="D100" s="147">
        <v>2</v>
      </c>
      <c r="E100" s="17">
        <v>1.32</v>
      </c>
      <c r="F100" s="17">
        <v>0.24</v>
      </c>
      <c r="G100" s="17">
        <v>7.9279999999999999</v>
      </c>
      <c r="H100" s="17">
        <v>39.6</v>
      </c>
      <c r="I100" s="17">
        <v>3.4000000000000002E-2</v>
      </c>
      <c r="J100" s="17">
        <v>0</v>
      </c>
      <c r="K100" s="17">
        <v>0</v>
      </c>
      <c r="L100" s="17">
        <v>0.2</v>
      </c>
      <c r="M100" s="17">
        <v>5.8</v>
      </c>
      <c r="N100" s="17">
        <v>30</v>
      </c>
      <c r="O100" s="17">
        <v>9.4</v>
      </c>
      <c r="P100" s="17">
        <v>0.78</v>
      </c>
    </row>
    <row r="101" spans="1:16" s="3" customFormat="1" x14ac:dyDescent="0.2">
      <c r="A101" s="23"/>
      <c r="B101" s="24" t="s">
        <v>30</v>
      </c>
      <c r="C101" s="25">
        <f>SUM(C91:C100)</f>
        <v>780</v>
      </c>
      <c r="D101" s="147">
        <f>D91+D92+D94+D97+D98+D99+D100</f>
        <v>73.77000000000001</v>
      </c>
      <c r="E101" s="19">
        <f t="shared" ref="E101:P101" si="13">SUM(E91:E100)</f>
        <v>29.653999999999996</v>
      </c>
      <c r="F101" s="19">
        <f t="shared" si="13"/>
        <v>28.644999999999996</v>
      </c>
      <c r="G101" s="19">
        <f t="shared" si="13"/>
        <v>142.99466666666666</v>
      </c>
      <c r="H101" s="19">
        <f t="shared" si="13"/>
        <v>956.2256666666666</v>
      </c>
      <c r="I101" s="19">
        <f t="shared" si="13"/>
        <v>0.40700000000000003</v>
      </c>
      <c r="J101" s="19">
        <f t="shared" si="13"/>
        <v>60.138333333333335</v>
      </c>
      <c r="K101" s="19">
        <f t="shared" si="13"/>
        <v>127.5</v>
      </c>
      <c r="L101" s="19">
        <f t="shared" si="13"/>
        <v>5.8720000000000008</v>
      </c>
      <c r="M101" s="19">
        <f t="shared" si="13"/>
        <v>354.67599999999999</v>
      </c>
      <c r="N101" s="19">
        <f t="shared" si="13"/>
        <v>512.00166666666678</v>
      </c>
      <c r="O101" s="19">
        <f t="shared" si="13"/>
        <v>121.29600000000002</v>
      </c>
      <c r="P101" s="19">
        <f t="shared" si="13"/>
        <v>7.5786666666666669</v>
      </c>
    </row>
    <row r="102" spans="1:16" s="3" customFormat="1" x14ac:dyDescent="0.2">
      <c r="A102" s="26"/>
      <c r="B102" s="26" t="s">
        <v>58</v>
      </c>
      <c r="C102" s="31">
        <f>C101+C89</f>
        <v>1340</v>
      </c>
      <c r="D102" s="147">
        <f>D89+D101</f>
        <v>149.42000000000002</v>
      </c>
      <c r="E102" s="27">
        <f t="shared" ref="E102:P102" si="14">E101+E89</f>
        <v>50.726999999999997</v>
      </c>
      <c r="F102" s="27">
        <f t="shared" si="14"/>
        <v>48.807000000000002</v>
      </c>
      <c r="G102" s="27">
        <f t="shared" si="14"/>
        <v>203.03466666666668</v>
      </c>
      <c r="H102" s="27">
        <f t="shared" si="14"/>
        <v>1464.2526666666665</v>
      </c>
      <c r="I102" s="27">
        <f t="shared" si="14"/>
        <v>0.749</v>
      </c>
      <c r="J102" s="27">
        <f t="shared" si="14"/>
        <v>108.12633333333333</v>
      </c>
      <c r="K102" s="27">
        <f t="shared" si="14"/>
        <v>153.80000000000001</v>
      </c>
      <c r="L102" s="27">
        <f t="shared" si="14"/>
        <v>9.075222222222223</v>
      </c>
      <c r="M102" s="27">
        <f t="shared" si="14"/>
        <v>447.7304444444444</v>
      </c>
      <c r="N102" s="27">
        <f t="shared" si="14"/>
        <v>814.16166666666686</v>
      </c>
      <c r="O102" s="27">
        <f t="shared" si="14"/>
        <v>200.50600000000003</v>
      </c>
      <c r="P102" s="27">
        <f t="shared" si="14"/>
        <v>13.000666666666667</v>
      </c>
    </row>
    <row r="103" spans="1:16" s="3" customFormat="1" x14ac:dyDescent="0.2">
      <c r="A103" s="191" t="s">
        <v>59</v>
      </c>
      <c r="B103" s="191"/>
      <c r="C103" s="191"/>
      <c r="D103" s="191"/>
      <c r="E103" s="191"/>
      <c r="F103" s="191"/>
      <c r="G103" s="191"/>
      <c r="H103" s="191"/>
      <c r="I103" s="28"/>
      <c r="J103" s="28"/>
      <c r="K103" s="28"/>
      <c r="L103" s="28"/>
      <c r="M103" s="28"/>
      <c r="N103" s="28"/>
      <c r="O103" s="28"/>
      <c r="P103" s="28"/>
    </row>
    <row r="104" spans="1:16" s="3" customFormat="1" x14ac:dyDescent="0.2">
      <c r="A104" s="192" t="s">
        <v>19</v>
      </c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</row>
    <row r="105" spans="1:16" s="3" customFormat="1" ht="21" customHeight="1" x14ac:dyDescent="0.2">
      <c r="A105" s="92">
        <v>75</v>
      </c>
      <c r="B105" s="16" t="s">
        <v>26</v>
      </c>
      <c r="C105" s="15">
        <v>30</v>
      </c>
      <c r="D105" s="147">
        <v>5.4</v>
      </c>
      <c r="E105" s="17">
        <v>0.33</v>
      </c>
      <c r="F105" s="17">
        <v>0.06</v>
      </c>
      <c r="G105" s="17">
        <v>1.1399999999999999</v>
      </c>
      <c r="H105" s="17">
        <v>7.2</v>
      </c>
      <c r="I105" s="17">
        <v>1.7999999999999999E-2</v>
      </c>
      <c r="J105" s="17">
        <v>7.5</v>
      </c>
      <c r="K105" s="20"/>
      <c r="L105" s="17">
        <v>0.21</v>
      </c>
      <c r="M105" s="17">
        <v>4.2</v>
      </c>
      <c r="N105" s="17">
        <v>7.8</v>
      </c>
      <c r="O105" s="17">
        <v>6</v>
      </c>
      <c r="P105" s="17">
        <v>0.27</v>
      </c>
    </row>
    <row r="106" spans="1:16" s="3" customFormat="1" x14ac:dyDescent="0.2">
      <c r="A106" s="100">
        <v>234</v>
      </c>
      <c r="B106" s="101" t="s">
        <v>60</v>
      </c>
      <c r="C106" s="102">
        <v>90</v>
      </c>
      <c r="D106" s="147">
        <v>35.979999999999997</v>
      </c>
      <c r="E106" s="21">
        <v>10.629</v>
      </c>
      <c r="F106" s="21">
        <v>10.414</v>
      </c>
      <c r="G106" s="21">
        <v>11.817</v>
      </c>
      <c r="H106" s="21">
        <v>183.876</v>
      </c>
      <c r="I106" s="21">
        <v>0.13300000000000001</v>
      </c>
      <c r="J106" s="21">
        <v>0.48799999999999999</v>
      </c>
      <c r="K106" s="21">
        <v>21.6</v>
      </c>
      <c r="L106" s="21">
        <v>3.5510000000000002</v>
      </c>
      <c r="M106" s="21">
        <v>42.67</v>
      </c>
      <c r="N106" s="21">
        <v>118.88</v>
      </c>
      <c r="O106" s="21">
        <v>21.95</v>
      </c>
      <c r="P106" s="21">
        <v>0.74299999999999999</v>
      </c>
    </row>
    <row r="107" spans="1:16" s="3" customFormat="1" x14ac:dyDescent="0.2">
      <c r="A107" s="92" t="s">
        <v>35</v>
      </c>
      <c r="B107" s="16" t="s">
        <v>36</v>
      </c>
      <c r="C107" s="15">
        <v>150</v>
      </c>
      <c r="D107" s="147">
        <v>11.17</v>
      </c>
      <c r="E107" s="21">
        <v>4.6139999999999999</v>
      </c>
      <c r="F107" s="21">
        <v>6.45</v>
      </c>
      <c r="G107" s="21">
        <v>48.204000000000001</v>
      </c>
      <c r="H107" s="21">
        <v>269.322</v>
      </c>
      <c r="I107" s="21">
        <v>5.2999999999999999E-2</v>
      </c>
      <c r="J107" s="39"/>
      <c r="K107" s="21">
        <v>32</v>
      </c>
      <c r="L107" s="21">
        <v>0.34</v>
      </c>
      <c r="M107" s="21">
        <v>7.782</v>
      </c>
      <c r="N107" s="21">
        <v>100.035</v>
      </c>
      <c r="O107" s="21">
        <v>32.54</v>
      </c>
      <c r="P107" s="21">
        <v>0.67100000000000004</v>
      </c>
    </row>
    <row r="108" spans="1:16" s="3" customFormat="1" x14ac:dyDescent="0.2">
      <c r="A108" s="92">
        <v>382</v>
      </c>
      <c r="B108" s="16" t="s">
        <v>21</v>
      </c>
      <c r="C108" s="15">
        <v>200</v>
      </c>
      <c r="D108" s="147">
        <v>17.8</v>
      </c>
      <c r="E108" s="17">
        <v>3.1419999999999999</v>
      </c>
      <c r="F108" s="17">
        <v>2.5110000000000001</v>
      </c>
      <c r="G108" s="17">
        <v>16.344000000000001</v>
      </c>
      <c r="H108" s="17">
        <v>101.58199999999999</v>
      </c>
      <c r="I108" s="17">
        <v>1.9800000000000002E-2</v>
      </c>
      <c r="J108" s="17">
        <v>0.48599999999999999</v>
      </c>
      <c r="K108" s="17">
        <v>8.1969999999999992</v>
      </c>
      <c r="L108" s="17">
        <v>9.9000000000000008E-3</v>
      </c>
      <c r="M108" s="17">
        <v>101.34699999999999</v>
      </c>
      <c r="N108" s="17">
        <v>94.122</v>
      </c>
      <c r="O108" s="17">
        <v>25.11</v>
      </c>
      <c r="P108" s="17">
        <v>0.83</v>
      </c>
    </row>
    <row r="109" spans="1:16" s="3" customFormat="1" x14ac:dyDescent="0.2">
      <c r="A109" s="42" t="s">
        <v>47</v>
      </c>
      <c r="B109" s="174" t="s">
        <v>48</v>
      </c>
      <c r="C109" s="42">
        <v>20</v>
      </c>
      <c r="D109" s="20">
        <v>14.99</v>
      </c>
      <c r="E109" s="43">
        <v>4</v>
      </c>
      <c r="F109" s="43">
        <v>4</v>
      </c>
      <c r="G109" s="43">
        <v>0</v>
      </c>
      <c r="H109" s="43">
        <v>54</v>
      </c>
      <c r="I109" s="43">
        <v>5.0000000000000001E-3</v>
      </c>
      <c r="J109" s="43">
        <v>0.1</v>
      </c>
      <c r="K109" s="43">
        <v>39</v>
      </c>
      <c r="L109" s="43">
        <v>0.1</v>
      </c>
      <c r="M109" s="43">
        <v>132</v>
      </c>
      <c r="N109" s="43">
        <v>75</v>
      </c>
      <c r="O109" s="43">
        <v>5</v>
      </c>
      <c r="P109" s="43">
        <v>0.15</v>
      </c>
    </row>
    <row r="110" spans="1:16" s="5" customFormat="1" x14ac:dyDescent="0.2">
      <c r="A110" s="32"/>
      <c r="B110" s="12" t="s">
        <v>28</v>
      </c>
      <c r="C110" s="13">
        <v>40</v>
      </c>
      <c r="D110" s="147">
        <v>3.2</v>
      </c>
      <c r="E110" s="14">
        <v>2.2799999999999998</v>
      </c>
      <c r="F110" s="14">
        <v>0.84000000000000008</v>
      </c>
      <c r="G110" s="14">
        <v>15.42</v>
      </c>
      <c r="H110" s="14">
        <v>78.36</v>
      </c>
      <c r="I110" s="14">
        <v>4.6500000000000007E-2</v>
      </c>
      <c r="J110" s="14">
        <v>0.6</v>
      </c>
      <c r="K110" s="14">
        <v>0</v>
      </c>
      <c r="L110" s="14">
        <v>0.46666666666666667</v>
      </c>
      <c r="M110" s="14">
        <v>13.533333333333333</v>
      </c>
      <c r="N110" s="14">
        <v>19.5</v>
      </c>
      <c r="O110" s="14">
        <v>3.5999999999999996</v>
      </c>
      <c r="P110" s="14">
        <v>0.36</v>
      </c>
    </row>
    <row r="111" spans="1:16" s="3" customFormat="1" x14ac:dyDescent="0.2">
      <c r="A111" s="23"/>
      <c r="B111" s="24" t="s">
        <v>24</v>
      </c>
      <c r="C111" s="25">
        <f>SUM(C105:C110)</f>
        <v>530</v>
      </c>
      <c r="D111" s="147">
        <f>D105+D106+D107+D108+D109+D110</f>
        <v>88.539999999999992</v>
      </c>
      <c r="E111" s="147">
        <f t="shared" ref="E111:P111" si="15">E105+E106+E107+E108+E109+E110</f>
        <v>24.995000000000001</v>
      </c>
      <c r="F111" s="147">
        <f t="shared" si="15"/>
        <v>24.274999999999999</v>
      </c>
      <c r="G111" s="147">
        <f t="shared" si="15"/>
        <v>92.924999999999997</v>
      </c>
      <c r="H111" s="147">
        <f t="shared" si="15"/>
        <v>694.34</v>
      </c>
      <c r="I111" s="147">
        <f t="shared" si="15"/>
        <v>0.27529999999999999</v>
      </c>
      <c r="J111" s="147">
        <f t="shared" si="15"/>
        <v>9.1739999999999995</v>
      </c>
      <c r="K111" s="147">
        <f t="shared" si="15"/>
        <v>100.797</v>
      </c>
      <c r="L111" s="147">
        <f t="shared" si="15"/>
        <v>4.6775666666666664</v>
      </c>
      <c r="M111" s="147">
        <f t="shared" si="15"/>
        <v>301.53233333333338</v>
      </c>
      <c r="N111" s="147">
        <f t="shared" si="15"/>
        <v>415.33699999999999</v>
      </c>
      <c r="O111" s="147">
        <f t="shared" si="15"/>
        <v>94.199999999999989</v>
      </c>
      <c r="P111" s="147">
        <f t="shared" si="15"/>
        <v>3.0239999999999996</v>
      </c>
    </row>
    <row r="112" spans="1:16" s="3" customFormat="1" x14ac:dyDescent="0.2">
      <c r="A112" s="192" t="s">
        <v>25</v>
      </c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</row>
    <row r="113" spans="1:16" s="3" customFormat="1" ht="32.25" customHeight="1" x14ac:dyDescent="0.2">
      <c r="A113" s="100" t="s">
        <v>108</v>
      </c>
      <c r="B113" s="101" t="s">
        <v>107</v>
      </c>
      <c r="C113" s="102">
        <v>250</v>
      </c>
      <c r="D113" s="112">
        <v>10.27</v>
      </c>
      <c r="E113" s="21">
        <v>6.5739999999999998</v>
      </c>
      <c r="F113" s="21">
        <v>6055</v>
      </c>
      <c r="G113" s="21">
        <v>13.715999999999999</v>
      </c>
      <c r="H113" s="21">
        <v>137.298</v>
      </c>
      <c r="I113" s="21">
        <v>0.105</v>
      </c>
      <c r="J113" s="21">
        <v>11.336</v>
      </c>
      <c r="K113" s="21">
        <v>12.58</v>
      </c>
      <c r="L113" s="21">
        <v>2.0510000000000002</v>
      </c>
      <c r="M113" s="21">
        <v>50.067</v>
      </c>
      <c r="N113" s="21">
        <v>109.554</v>
      </c>
      <c r="O113" s="21">
        <v>31.524999999999999</v>
      </c>
      <c r="P113" s="21">
        <v>1.609</v>
      </c>
    </row>
    <row r="114" spans="1:16" s="3" customFormat="1" ht="13.5" hidden="1" customHeight="1" x14ac:dyDescent="0.2">
      <c r="A114" s="20"/>
      <c r="B114" s="16"/>
      <c r="C114" s="15"/>
      <c r="D114" s="112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s="6" customFormat="1" ht="13.5" hidden="1" customHeight="1" x14ac:dyDescent="0.2">
      <c r="A115" s="93"/>
      <c r="B115" s="94"/>
      <c r="C115" s="95"/>
      <c r="D115" s="112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</row>
    <row r="116" spans="1:16" s="3" customFormat="1" x14ac:dyDescent="0.2">
      <c r="A116" s="114" t="s">
        <v>120</v>
      </c>
      <c r="B116" s="16" t="s">
        <v>98</v>
      </c>
      <c r="C116" s="15">
        <v>80</v>
      </c>
      <c r="D116" s="112">
        <v>34.24</v>
      </c>
      <c r="E116" s="17">
        <v>14.493</v>
      </c>
      <c r="F116" s="17">
        <v>13.547000000000001</v>
      </c>
      <c r="G116" s="17">
        <v>4.1509999999999998</v>
      </c>
      <c r="H116" s="17">
        <v>196.61</v>
      </c>
      <c r="I116" s="17">
        <v>8.6999999999999994E-2</v>
      </c>
      <c r="J116" s="17">
        <v>0.79800000000000004</v>
      </c>
      <c r="K116" s="17">
        <v>12</v>
      </c>
      <c r="L116" s="17">
        <v>0.436</v>
      </c>
      <c r="M116" s="17">
        <v>25.12</v>
      </c>
      <c r="N116" s="17">
        <v>155.96</v>
      </c>
      <c r="O116" s="17">
        <v>22.46</v>
      </c>
      <c r="P116" s="17">
        <v>2.165</v>
      </c>
    </row>
    <row r="117" spans="1:16" s="3" customFormat="1" x14ac:dyDescent="0.2">
      <c r="A117" s="92">
        <v>312</v>
      </c>
      <c r="B117" s="16" t="s">
        <v>56</v>
      </c>
      <c r="C117" s="15">
        <v>155</v>
      </c>
      <c r="D117" s="112">
        <v>9.75</v>
      </c>
      <c r="E117" s="17">
        <v>3.2949999999999999</v>
      </c>
      <c r="F117" s="17">
        <v>5.4409999999999998</v>
      </c>
      <c r="G117" s="17">
        <v>22.209</v>
      </c>
      <c r="H117" s="17">
        <v>151.404</v>
      </c>
      <c r="I117" s="17">
        <v>0.16</v>
      </c>
      <c r="J117" s="17">
        <v>25.937999999999999</v>
      </c>
      <c r="K117" s="17">
        <v>26.3</v>
      </c>
      <c r="L117" s="17">
        <v>0.189</v>
      </c>
      <c r="M117" s="17">
        <v>45.62</v>
      </c>
      <c r="N117" s="17">
        <v>98.07</v>
      </c>
      <c r="O117" s="17">
        <v>33.110000000000007</v>
      </c>
      <c r="P117" s="17">
        <v>1.2250000000000001</v>
      </c>
    </row>
    <row r="118" spans="1:16" s="3" customFormat="1" x14ac:dyDescent="0.2">
      <c r="A118" s="105">
        <v>376</v>
      </c>
      <c r="B118" s="12" t="s">
        <v>34</v>
      </c>
      <c r="C118" s="13">
        <v>200</v>
      </c>
      <c r="D118" s="112">
        <v>2.2999999999999998</v>
      </c>
      <c r="E118" s="106"/>
      <c r="F118" s="106"/>
      <c r="G118" s="107">
        <v>10.981</v>
      </c>
      <c r="H118" s="107">
        <v>43.902000000000001</v>
      </c>
      <c r="I118" s="107">
        <v>1E-3</v>
      </c>
      <c r="J118" s="107">
        <v>0.1</v>
      </c>
      <c r="K118" s="106"/>
      <c r="L118" s="106"/>
      <c r="M118" s="107">
        <v>4.95</v>
      </c>
      <c r="N118" s="107">
        <v>8.24</v>
      </c>
      <c r="O118" s="107">
        <v>4.4000000000000004</v>
      </c>
      <c r="P118" s="107">
        <v>0.85299999999999998</v>
      </c>
    </row>
    <row r="119" spans="1:16" s="3" customFormat="1" ht="16.5" customHeight="1" x14ac:dyDescent="0.2">
      <c r="A119" s="15"/>
      <c r="B119" s="16" t="s">
        <v>28</v>
      </c>
      <c r="C119" s="15">
        <v>25</v>
      </c>
      <c r="D119" s="112">
        <v>2</v>
      </c>
      <c r="E119" s="21">
        <v>3.16</v>
      </c>
      <c r="F119" s="21">
        <v>0.4</v>
      </c>
      <c r="G119" s="21">
        <v>19.32</v>
      </c>
      <c r="H119" s="21">
        <v>94</v>
      </c>
      <c r="I119" s="21">
        <v>6.4000000000000001E-2</v>
      </c>
      <c r="J119" s="21">
        <v>0</v>
      </c>
      <c r="K119" s="21">
        <v>0</v>
      </c>
      <c r="L119" s="21">
        <v>0.52</v>
      </c>
      <c r="M119" s="21">
        <v>9.1999999999999993</v>
      </c>
      <c r="N119" s="21">
        <v>34.799999999999997</v>
      </c>
      <c r="O119" s="21">
        <v>13.2</v>
      </c>
      <c r="P119" s="21">
        <v>0.8</v>
      </c>
    </row>
    <row r="120" spans="1:16" s="3" customFormat="1" ht="22.5" x14ac:dyDescent="0.2">
      <c r="A120" s="20"/>
      <c r="B120" s="16" t="s">
        <v>29</v>
      </c>
      <c r="C120" s="22">
        <v>25</v>
      </c>
      <c r="D120" s="112">
        <v>2</v>
      </c>
      <c r="E120" s="17">
        <v>1.32</v>
      </c>
      <c r="F120" s="17">
        <v>0.24</v>
      </c>
      <c r="G120" s="17">
        <v>7.9279999999999999</v>
      </c>
      <c r="H120" s="17">
        <v>39.6</v>
      </c>
      <c r="I120" s="17">
        <v>3.4000000000000002E-2</v>
      </c>
      <c r="J120" s="17">
        <v>0</v>
      </c>
      <c r="K120" s="17">
        <v>0</v>
      </c>
      <c r="L120" s="17">
        <v>0.2</v>
      </c>
      <c r="M120" s="17">
        <v>5.8</v>
      </c>
      <c r="N120" s="17">
        <v>30</v>
      </c>
      <c r="O120" s="17">
        <v>9.4</v>
      </c>
      <c r="P120" s="17">
        <v>0.78</v>
      </c>
    </row>
    <row r="121" spans="1:16" s="3" customFormat="1" x14ac:dyDescent="0.2">
      <c r="A121" s="23"/>
      <c r="B121" s="24" t="s">
        <v>30</v>
      </c>
      <c r="C121" s="25">
        <f>SUM(C113:C120)</f>
        <v>735</v>
      </c>
      <c r="D121" s="112">
        <f>D113+D116+D117+D118+D119+D120</f>
        <v>60.56</v>
      </c>
      <c r="E121" s="19">
        <f t="shared" ref="E121:P121" si="16">SUM(E113:E120)</f>
        <v>28.842000000000002</v>
      </c>
      <c r="F121" s="19">
        <f t="shared" si="16"/>
        <v>6074.6279999999988</v>
      </c>
      <c r="G121" s="19">
        <f t="shared" si="16"/>
        <v>78.304999999999993</v>
      </c>
      <c r="H121" s="19">
        <f t="shared" si="16"/>
        <v>662.81400000000008</v>
      </c>
      <c r="I121" s="19">
        <f t="shared" si="16"/>
        <v>0.45099999999999996</v>
      </c>
      <c r="J121" s="19">
        <f t="shared" si="16"/>
        <v>38.172000000000004</v>
      </c>
      <c r="K121" s="19">
        <f t="shared" si="16"/>
        <v>50.879999999999995</v>
      </c>
      <c r="L121" s="19">
        <f t="shared" si="16"/>
        <v>3.3960000000000004</v>
      </c>
      <c r="M121" s="19">
        <f t="shared" si="16"/>
        <v>140.75700000000001</v>
      </c>
      <c r="N121" s="19">
        <f t="shared" si="16"/>
        <v>436.62400000000002</v>
      </c>
      <c r="O121" s="19">
        <f t="shared" si="16"/>
        <v>114.09500000000001</v>
      </c>
      <c r="P121" s="19">
        <f t="shared" si="16"/>
        <v>7.4320000000000004</v>
      </c>
    </row>
    <row r="122" spans="1:16" s="3" customFormat="1" x14ac:dyDescent="0.2">
      <c r="A122" s="38"/>
      <c r="B122" s="38" t="s">
        <v>61</v>
      </c>
      <c r="C122" s="31">
        <f>C121+C111</f>
        <v>1265</v>
      </c>
      <c r="D122" s="112">
        <f>D111+D121</f>
        <v>149.1</v>
      </c>
      <c r="E122" s="27">
        <f t="shared" ref="E122:P122" si="17">E121+E111</f>
        <v>53.837000000000003</v>
      </c>
      <c r="F122" s="27">
        <f t="shared" si="17"/>
        <v>6098.9029999999984</v>
      </c>
      <c r="G122" s="27">
        <f t="shared" si="17"/>
        <v>171.23</v>
      </c>
      <c r="H122" s="27">
        <f t="shared" si="17"/>
        <v>1357.154</v>
      </c>
      <c r="I122" s="27">
        <f t="shared" si="17"/>
        <v>0.72629999999999995</v>
      </c>
      <c r="J122" s="27">
        <f t="shared" si="17"/>
        <v>47.346000000000004</v>
      </c>
      <c r="K122" s="27">
        <f t="shared" si="17"/>
        <v>151.67699999999999</v>
      </c>
      <c r="L122" s="27">
        <f t="shared" si="17"/>
        <v>8.0735666666666663</v>
      </c>
      <c r="M122" s="27">
        <f t="shared" si="17"/>
        <v>442.28933333333339</v>
      </c>
      <c r="N122" s="27">
        <f t="shared" si="17"/>
        <v>851.96100000000001</v>
      </c>
      <c r="O122" s="27">
        <f t="shared" si="17"/>
        <v>208.29500000000002</v>
      </c>
      <c r="P122" s="27">
        <f t="shared" si="17"/>
        <v>10.456</v>
      </c>
    </row>
    <row r="123" spans="1:16" s="3" customFormat="1" x14ac:dyDescent="0.2">
      <c r="A123" s="191" t="s">
        <v>62</v>
      </c>
      <c r="B123" s="191"/>
      <c r="C123" s="191"/>
      <c r="D123" s="191"/>
      <c r="E123" s="191"/>
      <c r="F123" s="191"/>
      <c r="G123" s="191"/>
      <c r="H123" s="191"/>
      <c r="I123" s="28"/>
      <c r="J123" s="28"/>
      <c r="K123" s="28"/>
      <c r="L123" s="28"/>
      <c r="M123" s="28"/>
      <c r="N123" s="28"/>
      <c r="O123" s="28"/>
      <c r="P123" s="28"/>
    </row>
    <row r="124" spans="1:16" s="3" customFormat="1" x14ac:dyDescent="0.2">
      <c r="A124" s="192" t="s">
        <v>19</v>
      </c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</row>
    <row r="125" spans="1:16" s="3" customFormat="1" ht="22.5" x14ac:dyDescent="0.2">
      <c r="A125" s="115" t="s">
        <v>63</v>
      </c>
      <c r="B125" s="116" t="s">
        <v>64</v>
      </c>
      <c r="C125" s="117">
        <v>160</v>
      </c>
      <c r="D125" s="152">
        <v>53.8</v>
      </c>
      <c r="E125" s="14">
        <v>18.37</v>
      </c>
      <c r="F125" s="14">
        <v>19.091000000000001</v>
      </c>
      <c r="G125" s="14">
        <v>50.481999999999999</v>
      </c>
      <c r="H125" s="14">
        <v>450.97500000000002</v>
      </c>
      <c r="I125" s="14">
        <v>0.182</v>
      </c>
      <c r="J125" s="14">
        <v>1.9179999999999999</v>
      </c>
      <c r="K125" s="14">
        <v>72</v>
      </c>
      <c r="L125" s="14">
        <v>3.9409999999999998</v>
      </c>
      <c r="M125" s="14">
        <v>158.61500000000001</v>
      </c>
      <c r="N125" s="14">
        <v>232.38200000000001</v>
      </c>
      <c r="O125" s="14">
        <v>37.44</v>
      </c>
      <c r="P125" s="14">
        <v>1.091</v>
      </c>
    </row>
    <row r="126" spans="1:16" s="3" customFormat="1" hidden="1" x14ac:dyDescent="0.2">
      <c r="A126" s="115"/>
      <c r="B126" s="116"/>
      <c r="C126" s="117"/>
      <c r="D126" s="15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1:16" s="6" customFormat="1" hidden="1" x14ac:dyDescent="0.2">
      <c r="A127" s="118"/>
      <c r="B127" s="119"/>
      <c r="C127" s="120"/>
      <c r="D127" s="152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</row>
    <row r="128" spans="1:16" s="3" customFormat="1" x14ac:dyDescent="0.2">
      <c r="A128" s="92">
        <v>377</v>
      </c>
      <c r="B128" s="16" t="s">
        <v>40</v>
      </c>
      <c r="C128" s="15">
        <v>207</v>
      </c>
      <c r="D128" s="152">
        <v>4.38</v>
      </c>
      <c r="E128" s="17">
        <v>6.3E-2</v>
      </c>
      <c r="F128" s="17">
        <v>7.0000000000000001E-3</v>
      </c>
      <c r="G128" s="17">
        <v>15.183</v>
      </c>
      <c r="H128" s="17">
        <v>62.241999999999997</v>
      </c>
      <c r="I128" s="17">
        <v>4.0000000000000001E-3</v>
      </c>
      <c r="J128" s="17">
        <v>2.9</v>
      </c>
      <c r="K128" s="20"/>
      <c r="L128" s="17">
        <v>1.4E-2</v>
      </c>
      <c r="M128" s="17">
        <v>7.75</v>
      </c>
      <c r="N128" s="17">
        <v>9.7799999999999994</v>
      </c>
      <c r="O128" s="17">
        <v>5.24</v>
      </c>
      <c r="P128" s="17">
        <v>0.90700000000000003</v>
      </c>
    </row>
    <row r="129" spans="1:16" s="3" customFormat="1" x14ac:dyDescent="0.2">
      <c r="A129" s="92">
        <v>14</v>
      </c>
      <c r="B129" s="157" t="s">
        <v>22</v>
      </c>
      <c r="C129" s="15">
        <v>20</v>
      </c>
      <c r="D129" s="147">
        <v>14.99</v>
      </c>
      <c r="E129" s="17">
        <v>0.08</v>
      </c>
      <c r="F129" s="17">
        <v>7.25</v>
      </c>
      <c r="G129" s="17">
        <v>0.13</v>
      </c>
      <c r="H129" s="17">
        <v>66.09</v>
      </c>
      <c r="I129" s="17">
        <v>1E-3</v>
      </c>
      <c r="J129" s="20"/>
      <c r="K129" s="17">
        <v>40</v>
      </c>
      <c r="L129" s="17">
        <v>0.1</v>
      </c>
      <c r="M129" s="17">
        <v>2.4</v>
      </c>
      <c r="N129" s="17">
        <v>3</v>
      </c>
      <c r="O129" s="20"/>
      <c r="P129" s="17">
        <v>0.02</v>
      </c>
    </row>
    <row r="130" spans="1:16" s="5" customFormat="1" x14ac:dyDescent="0.2">
      <c r="A130" s="122"/>
      <c r="B130" s="16" t="s">
        <v>28</v>
      </c>
      <c r="C130" s="13">
        <v>20</v>
      </c>
      <c r="D130" s="152">
        <v>1.6</v>
      </c>
      <c r="E130" s="14">
        <v>3.04</v>
      </c>
      <c r="F130" s="14">
        <v>1.1200000000000001</v>
      </c>
      <c r="G130" s="14">
        <v>20.56</v>
      </c>
      <c r="H130" s="14">
        <v>104.48</v>
      </c>
      <c r="I130" s="14">
        <v>6.2000000000000006E-2</v>
      </c>
      <c r="J130" s="14">
        <v>0.8</v>
      </c>
      <c r="K130" s="14">
        <v>0</v>
      </c>
      <c r="L130" s="14">
        <v>0.62222222222222223</v>
      </c>
      <c r="M130" s="14">
        <v>18.044444444444444</v>
      </c>
      <c r="N130" s="14">
        <v>26</v>
      </c>
      <c r="O130" s="14">
        <v>4.7999999999999989</v>
      </c>
      <c r="P130" s="14">
        <v>0.48</v>
      </c>
    </row>
    <row r="131" spans="1:16" s="3" customFormat="1" x14ac:dyDescent="0.2">
      <c r="B131" s="24" t="s">
        <v>24</v>
      </c>
      <c r="C131" s="25">
        <f>SUM(C125:C130)</f>
        <v>407</v>
      </c>
      <c r="D131" s="152">
        <f>D125+D128+D129+D130</f>
        <v>74.77</v>
      </c>
      <c r="E131" s="152">
        <f t="shared" ref="E131:P131" si="18">E125+E128+E129+E130</f>
        <v>21.552999999999997</v>
      </c>
      <c r="F131" s="152">
        <f t="shared" si="18"/>
        <v>27.468000000000004</v>
      </c>
      <c r="G131" s="152">
        <f t="shared" si="18"/>
        <v>86.35499999999999</v>
      </c>
      <c r="H131" s="152">
        <f t="shared" si="18"/>
        <v>683.78700000000003</v>
      </c>
      <c r="I131" s="152">
        <f t="shared" si="18"/>
        <v>0.249</v>
      </c>
      <c r="J131" s="152">
        <f t="shared" si="18"/>
        <v>5.6179999999999994</v>
      </c>
      <c r="K131" s="152">
        <f t="shared" si="18"/>
        <v>112</v>
      </c>
      <c r="L131" s="152">
        <f t="shared" si="18"/>
        <v>4.6772222222222215</v>
      </c>
      <c r="M131" s="152">
        <f t="shared" si="18"/>
        <v>186.80944444444447</v>
      </c>
      <c r="N131" s="152">
        <f t="shared" si="18"/>
        <v>271.16200000000003</v>
      </c>
      <c r="O131" s="152">
        <f t="shared" si="18"/>
        <v>47.48</v>
      </c>
      <c r="P131" s="152">
        <f t="shared" si="18"/>
        <v>2.4979999999999998</v>
      </c>
    </row>
    <row r="132" spans="1:16" s="3" customFormat="1" ht="15" customHeight="1" x14ac:dyDescent="0.2">
      <c r="A132" s="192" t="s">
        <v>25</v>
      </c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</row>
    <row r="133" spans="1:16" s="3" customFormat="1" ht="32.25" customHeight="1" x14ac:dyDescent="0.2">
      <c r="A133" s="113" t="s">
        <v>115</v>
      </c>
      <c r="B133" s="101" t="s">
        <v>116</v>
      </c>
      <c r="C133" s="102">
        <v>250</v>
      </c>
      <c r="D133" s="112">
        <v>11.25</v>
      </c>
      <c r="E133" s="21">
        <v>1.508</v>
      </c>
      <c r="F133" s="21">
        <v>4.2560000000000002</v>
      </c>
      <c r="G133" s="21">
        <v>8.2560000000000002</v>
      </c>
      <c r="H133" s="21">
        <v>77.843999999999994</v>
      </c>
      <c r="I133" s="21">
        <v>5.7000000000000002E-2</v>
      </c>
      <c r="J133" s="21">
        <v>16</v>
      </c>
      <c r="K133" s="39"/>
      <c r="L133" s="21">
        <v>1.8640000000000001</v>
      </c>
      <c r="M133" s="21">
        <v>22.92</v>
      </c>
      <c r="N133" s="21">
        <v>38.229999999999997</v>
      </c>
      <c r="O133" s="21">
        <v>16.14</v>
      </c>
      <c r="P133" s="21">
        <v>0.58099999999999996</v>
      </c>
    </row>
    <row r="134" spans="1:16" s="3" customFormat="1" x14ac:dyDescent="0.2">
      <c r="A134" s="109">
        <v>291</v>
      </c>
      <c r="B134" s="101" t="s">
        <v>124</v>
      </c>
      <c r="C134" s="102">
        <v>150</v>
      </c>
      <c r="D134" s="112">
        <v>31.07</v>
      </c>
      <c r="E134" s="21">
        <v>21.355</v>
      </c>
      <c r="F134" s="21">
        <v>14.253</v>
      </c>
      <c r="G134" s="21">
        <v>37.606999999999999</v>
      </c>
      <c r="H134" s="21">
        <v>360.93599999999998</v>
      </c>
      <c r="I134" s="21">
        <v>0.14000000000000001</v>
      </c>
      <c r="J134" s="21">
        <v>4.5999999999999996</v>
      </c>
      <c r="K134" s="21">
        <v>13.58</v>
      </c>
      <c r="L134" s="21">
        <v>2.96</v>
      </c>
      <c r="M134" s="21">
        <v>22.36</v>
      </c>
      <c r="N134" s="21">
        <v>245.51</v>
      </c>
      <c r="O134" s="21">
        <v>50.12</v>
      </c>
      <c r="P134" s="21">
        <v>1.498</v>
      </c>
    </row>
    <row r="135" spans="1:16" s="3" customFormat="1" ht="22.5" x14ac:dyDescent="0.2">
      <c r="A135" s="108">
        <v>457</v>
      </c>
      <c r="B135" s="16" t="s">
        <v>51</v>
      </c>
      <c r="C135" s="15">
        <v>200</v>
      </c>
      <c r="D135" s="112">
        <v>6.4</v>
      </c>
      <c r="E135" s="17">
        <v>0.18</v>
      </c>
      <c r="F135" s="17">
        <v>3.6000000000000004E-2</v>
      </c>
      <c r="G135" s="17">
        <v>20.034000000000002</v>
      </c>
      <c r="H135" s="17">
        <v>78.660000000000011</v>
      </c>
      <c r="I135" s="17">
        <v>5.4000000000000003E-3</v>
      </c>
      <c r="J135" s="17">
        <v>36</v>
      </c>
      <c r="K135" s="17">
        <v>0</v>
      </c>
      <c r="L135" s="17">
        <v>0.12959999999999999</v>
      </c>
      <c r="M135" s="17">
        <v>6.48</v>
      </c>
      <c r="N135" s="17">
        <v>5.94</v>
      </c>
      <c r="O135" s="17">
        <v>5.58</v>
      </c>
      <c r="P135" s="17">
        <v>0.28800000000000003</v>
      </c>
    </row>
    <row r="136" spans="1:16" s="3" customFormat="1" x14ac:dyDescent="0.2">
      <c r="A136" s="15"/>
      <c r="B136" s="16" t="s">
        <v>28</v>
      </c>
      <c r="C136" s="15">
        <v>25</v>
      </c>
      <c r="D136" s="112">
        <v>2</v>
      </c>
      <c r="E136" s="21">
        <v>3.16</v>
      </c>
      <c r="F136" s="21">
        <v>0.4</v>
      </c>
      <c r="G136" s="21">
        <v>19.32</v>
      </c>
      <c r="H136" s="21">
        <v>94</v>
      </c>
      <c r="I136" s="21">
        <v>6.4000000000000001E-2</v>
      </c>
      <c r="J136" s="21">
        <v>0</v>
      </c>
      <c r="K136" s="21">
        <v>0</v>
      </c>
      <c r="L136" s="21">
        <v>0.52</v>
      </c>
      <c r="M136" s="21">
        <v>9.1999999999999993</v>
      </c>
      <c r="N136" s="21">
        <v>34.799999999999997</v>
      </c>
      <c r="O136" s="21">
        <v>13.2</v>
      </c>
      <c r="P136" s="21">
        <v>0.8</v>
      </c>
    </row>
    <row r="137" spans="1:16" s="3" customFormat="1" ht="14.25" customHeight="1" x14ac:dyDescent="0.2">
      <c r="A137" s="15"/>
      <c r="B137" s="16" t="s">
        <v>29</v>
      </c>
      <c r="C137" s="22">
        <v>25</v>
      </c>
      <c r="D137" s="112">
        <v>2</v>
      </c>
      <c r="E137" s="17">
        <v>1.32</v>
      </c>
      <c r="F137" s="17">
        <v>0.24</v>
      </c>
      <c r="G137" s="17">
        <v>7.9279999999999999</v>
      </c>
      <c r="H137" s="17">
        <v>39.6</v>
      </c>
      <c r="I137" s="17">
        <v>3.4000000000000002E-2</v>
      </c>
      <c r="J137" s="17">
        <v>0</v>
      </c>
      <c r="K137" s="17">
        <v>0</v>
      </c>
      <c r="L137" s="17">
        <v>0.2</v>
      </c>
      <c r="M137" s="17">
        <v>5.8</v>
      </c>
      <c r="N137" s="17">
        <v>30</v>
      </c>
      <c r="O137" s="17">
        <v>9.4</v>
      </c>
      <c r="P137" s="17">
        <v>0.78</v>
      </c>
    </row>
    <row r="138" spans="1:16" s="3" customFormat="1" x14ac:dyDescent="0.2">
      <c r="A138" s="40"/>
      <c r="B138" s="24" t="s">
        <v>30</v>
      </c>
      <c r="C138" s="25">
        <f>SUM(C133:C137)</f>
        <v>650</v>
      </c>
      <c r="D138" s="112">
        <f>D133+D134+D135+D136+D137</f>
        <v>52.72</v>
      </c>
      <c r="E138" s="19">
        <f t="shared" ref="E138:P138" si="19">SUM(E133:E137)</f>
        <v>27.523</v>
      </c>
      <c r="F138" s="19">
        <f t="shared" si="19"/>
        <v>19.184999999999999</v>
      </c>
      <c r="G138" s="19">
        <f t="shared" si="19"/>
        <v>93.14500000000001</v>
      </c>
      <c r="H138" s="19">
        <f t="shared" si="19"/>
        <v>651.04</v>
      </c>
      <c r="I138" s="19">
        <f t="shared" si="19"/>
        <v>0.3004</v>
      </c>
      <c r="J138" s="19">
        <f t="shared" si="19"/>
        <v>56.6</v>
      </c>
      <c r="K138" s="19">
        <f t="shared" si="19"/>
        <v>13.58</v>
      </c>
      <c r="L138" s="19">
        <f t="shared" si="19"/>
        <v>5.6735999999999995</v>
      </c>
      <c r="M138" s="19">
        <f t="shared" si="19"/>
        <v>66.760000000000005</v>
      </c>
      <c r="N138" s="19">
        <f t="shared" si="19"/>
        <v>354.48</v>
      </c>
      <c r="O138" s="19">
        <f t="shared" si="19"/>
        <v>94.44</v>
      </c>
      <c r="P138" s="19">
        <f t="shared" si="19"/>
        <v>3.9470000000000001</v>
      </c>
    </row>
    <row r="139" spans="1:16" s="3" customFormat="1" x14ac:dyDescent="0.2">
      <c r="A139" s="40"/>
      <c r="B139" s="26" t="s">
        <v>66</v>
      </c>
      <c r="C139" s="31">
        <f>C138+C131</f>
        <v>1057</v>
      </c>
      <c r="D139" s="112">
        <f>D131+D138</f>
        <v>127.49</v>
      </c>
      <c r="E139" s="27">
        <f t="shared" ref="E139:P139" si="20">E138+E131</f>
        <v>49.075999999999993</v>
      </c>
      <c r="F139" s="27">
        <f t="shared" si="20"/>
        <v>46.653000000000006</v>
      </c>
      <c r="G139" s="27">
        <f t="shared" si="20"/>
        <v>179.5</v>
      </c>
      <c r="H139" s="27">
        <f t="shared" si="20"/>
        <v>1334.827</v>
      </c>
      <c r="I139" s="27">
        <f t="shared" si="20"/>
        <v>0.5494</v>
      </c>
      <c r="J139" s="27">
        <f t="shared" si="20"/>
        <v>62.218000000000004</v>
      </c>
      <c r="K139" s="27">
        <f t="shared" si="20"/>
        <v>125.58</v>
      </c>
      <c r="L139" s="27">
        <f t="shared" si="20"/>
        <v>10.35082222222222</v>
      </c>
      <c r="M139" s="27">
        <f t="shared" si="20"/>
        <v>253.56944444444446</v>
      </c>
      <c r="N139" s="27">
        <f t="shared" si="20"/>
        <v>625.64200000000005</v>
      </c>
      <c r="O139" s="27">
        <f t="shared" si="20"/>
        <v>141.91999999999999</v>
      </c>
      <c r="P139" s="27">
        <f t="shared" si="20"/>
        <v>6.4450000000000003</v>
      </c>
    </row>
    <row r="140" spans="1:16" s="3" customFormat="1" x14ac:dyDescent="0.2">
      <c r="A140" s="191" t="s">
        <v>67</v>
      </c>
      <c r="B140" s="191"/>
      <c r="C140" s="191"/>
      <c r="D140" s="191"/>
      <c r="E140" s="191"/>
      <c r="F140" s="191"/>
      <c r="G140" s="191"/>
      <c r="H140" s="191"/>
      <c r="I140" s="28"/>
      <c r="J140" s="28"/>
      <c r="K140" s="28"/>
      <c r="L140" s="28"/>
      <c r="M140" s="28"/>
      <c r="N140" s="28"/>
      <c r="O140" s="28"/>
      <c r="P140" s="28"/>
    </row>
    <row r="141" spans="1:16" s="3" customFormat="1" x14ac:dyDescent="0.2">
      <c r="A141" s="192" t="s">
        <v>19</v>
      </c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</row>
    <row r="142" spans="1:16" s="3" customFormat="1" ht="21" customHeight="1" x14ac:dyDescent="0.2">
      <c r="A142" s="92">
        <v>75</v>
      </c>
      <c r="B142" s="16" t="s">
        <v>65</v>
      </c>
      <c r="C142" s="15">
        <v>30</v>
      </c>
      <c r="D142" s="147">
        <v>5.4</v>
      </c>
      <c r="E142" s="17">
        <v>0.66</v>
      </c>
      <c r="F142" s="17">
        <v>0.12</v>
      </c>
      <c r="G142" s="17">
        <v>2.2799999999999998</v>
      </c>
      <c r="H142" s="17">
        <v>14.4</v>
      </c>
      <c r="I142" s="17">
        <v>3.5999999999999997E-2</v>
      </c>
      <c r="J142" s="17">
        <v>15</v>
      </c>
      <c r="K142" s="20"/>
      <c r="L142" s="17">
        <v>0.42</v>
      </c>
      <c r="M142" s="17">
        <v>8.4</v>
      </c>
      <c r="N142" s="17">
        <v>15.6</v>
      </c>
      <c r="O142" s="17">
        <v>12</v>
      </c>
      <c r="P142" s="17">
        <v>0.54</v>
      </c>
    </row>
    <row r="143" spans="1:16" s="3" customFormat="1" ht="18.75" customHeight="1" x14ac:dyDescent="0.2">
      <c r="A143" s="105">
        <v>376</v>
      </c>
      <c r="B143" s="12" t="s">
        <v>34</v>
      </c>
      <c r="C143" s="13">
        <v>200</v>
      </c>
      <c r="D143" s="147">
        <v>2.2999999999999998</v>
      </c>
      <c r="E143" s="106"/>
      <c r="F143" s="106"/>
      <c r="G143" s="107">
        <v>10.981</v>
      </c>
      <c r="H143" s="107">
        <v>43.902000000000001</v>
      </c>
      <c r="I143" s="107">
        <v>1E-3</v>
      </c>
      <c r="J143" s="107">
        <v>0.1</v>
      </c>
      <c r="K143" s="106"/>
      <c r="L143" s="106"/>
      <c r="M143" s="107">
        <v>4.95</v>
      </c>
      <c r="N143" s="107">
        <v>8.24</v>
      </c>
      <c r="O143" s="107">
        <v>4.4000000000000004</v>
      </c>
      <c r="P143" s="107">
        <v>0.85299999999999998</v>
      </c>
    </row>
    <row r="144" spans="1:16" s="3" customFormat="1" ht="21.75" customHeight="1" x14ac:dyDescent="0.2">
      <c r="A144" s="92">
        <v>309</v>
      </c>
      <c r="B144" s="16" t="s">
        <v>27</v>
      </c>
      <c r="C144" s="15">
        <v>150</v>
      </c>
      <c r="D144" s="147">
        <v>7.99</v>
      </c>
      <c r="E144" s="17">
        <v>6.0380000000000003</v>
      </c>
      <c r="F144" s="17">
        <v>4.5750000000000002</v>
      </c>
      <c r="G144" s="17">
        <v>38.497</v>
      </c>
      <c r="H144" s="17">
        <v>219.48099999999999</v>
      </c>
      <c r="I144" s="17">
        <v>9.2999999999999999E-2</v>
      </c>
      <c r="J144" s="17">
        <v>0</v>
      </c>
      <c r="K144" s="17">
        <v>21.332999999999998</v>
      </c>
      <c r="L144" s="17">
        <v>0.871</v>
      </c>
      <c r="M144" s="17">
        <v>13.929</v>
      </c>
      <c r="N144" s="17">
        <v>49.488</v>
      </c>
      <c r="O144" s="17">
        <v>8.8580000000000005</v>
      </c>
      <c r="P144" s="17">
        <v>0.90100000000000002</v>
      </c>
    </row>
    <row r="145" spans="1:16" s="3" customFormat="1" ht="21.75" customHeight="1" x14ac:dyDescent="0.2">
      <c r="A145" s="92" t="s">
        <v>101</v>
      </c>
      <c r="B145" s="16" t="s">
        <v>102</v>
      </c>
      <c r="C145" s="15">
        <v>80</v>
      </c>
      <c r="D145" s="147">
        <v>31.52</v>
      </c>
      <c r="E145" s="39">
        <v>17.267199999999999</v>
      </c>
      <c r="F145" s="39">
        <v>6.9648000000000003</v>
      </c>
      <c r="G145" s="39">
        <v>30.852800000000002</v>
      </c>
      <c r="H145" s="39">
        <v>256.37919999999997</v>
      </c>
      <c r="I145" s="39">
        <v>0.41280000000000006</v>
      </c>
      <c r="J145" s="39">
        <v>54.144000000000005</v>
      </c>
      <c r="K145" s="39">
        <v>6316.7999999999993</v>
      </c>
      <c r="L145" s="39">
        <v>0.99839999999999995</v>
      </c>
      <c r="M145" s="39">
        <v>34</v>
      </c>
      <c r="N145" s="39">
        <v>337.904</v>
      </c>
      <c r="O145" s="39">
        <v>49.951999999999998</v>
      </c>
      <c r="P145" s="39">
        <v>6.8656000000000006</v>
      </c>
    </row>
    <row r="146" spans="1:16" s="3" customFormat="1" ht="33.75" x14ac:dyDescent="0.2">
      <c r="A146" s="20"/>
      <c r="B146" s="16" t="s">
        <v>129</v>
      </c>
      <c r="C146" s="15" t="s">
        <v>68</v>
      </c>
      <c r="D146" s="147">
        <v>7.15</v>
      </c>
      <c r="E146" s="17">
        <v>7.4999999999999997E-2</v>
      </c>
      <c r="F146" s="20"/>
      <c r="G146" s="17">
        <v>12</v>
      </c>
      <c r="H146" s="17">
        <v>48.6</v>
      </c>
      <c r="I146" s="20"/>
      <c r="J146" s="20"/>
      <c r="K146" s="20"/>
      <c r="L146" s="20"/>
      <c r="M146" s="17">
        <v>3.15</v>
      </c>
      <c r="N146" s="17">
        <v>1.65</v>
      </c>
      <c r="O146" s="17">
        <v>1.05</v>
      </c>
      <c r="P146" s="17">
        <v>0.24</v>
      </c>
    </row>
    <row r="147" spans="1:16" s="3" customFormat="1" x14ac:dyDescent="0.2">
      <c r="A147" s="42" t="s">
        <v>47</v>
      </c>
      <c r="B147" s="174" t="s">
        <v>48</v>
      </c>
      <c r="C147" s="42">
        <v>20</v>
      </c>
      <c r="D147" s="20">
        <v>14.99</v>
      </c>
      <c r="E147" s="43">
        <v>4</v>
      </c>
      <c r="F147" s="43">
        <v>4</v>
      </c>
      <c r="G147" s="43">
        <v>0</v>
      </c>
      <c r="H147" s="43">
        <v>54</v>
      </c>
      <c r="I147" s="43">
        <v>5.0000000000000001E-3</v>
      </c>
      <c r="J147" s="43">
        <v>0.1</v>
      </c>
      <c r="K147" s="43">
        <v>39</v>
      </c>
      <c r="L147" s="43">
        <v>0.1</v>
      </c>
      <c r="M147" s="43">
        <v>132</v>
      </c>
      <c r="N147" s="43">
        <v>75</v>
      </c>
      <c r="O147" s="43">
        <v>5</v>
      </c>
      <c r="P147" s="43">
        <v>0.15</v>
      </c>
    </row>
    <row r="148" spans="1:16" s="5" customFormat="1" ht="15.75" customHeight="1" x14ac:dyDescent="0.2">
      <c r="A148" s="32"/>
      <c r="B148" s="12" t="s">
        <v>28</v>
      </c>
      <c r="C148" s="13">
        <v>40</v>
      </c>
      <c r="D148" s="147">
        <v>2.8</v>
      </c>
      <c r="E148" s="14">
        <v>3.04</v>
      </c>
      <c r="F148" s="14">
        <v>1.1200000000000001</v>
      </c>
      <c r="G148" s="14">
        <v>20.56</v>
      </c>
      <c r="H148" s="14">
        <v>104.48</v>
      </c>
      <c r="I148" s="14">
        <v>6.2000000000000006E-2</v>
      </c>
      <c r="J148" s="14">
        <v>0.8</v>
      </c>
      <c r="K148" s="14">
        <v>0</v>
      </c>
      <c r="L148" s="14">
        <v>0.62222222222222223</v>
      </c>
      <c r="M148" s="14">
        <v>18.044444444444444</v>
      </c>
      <c r="N148" s="14">
        <v>26</v>
      </c>
      <c r="O148" s="14">
        <v>4.7999999999999989</v>
      </c>
      <c r="P148" s="14">
        <v>0.48</v>
      </c>
    </row>
    <row r="149" spans="1:16" s="5" customFormat="1" x14ac:dyDescent="0.2">
      <c r="B149" s="34" t="s">
        <v>24</v>
      </c>
      <c r="C149" s="35">
        <f>SUM(C142:C148)</f>
        <v>520</v>
      </c>
      <c r="D149" s="147">
        <f>D142+D143+D144+D145+D146+D147+D148</f>
        <v>72.149999999999991</v>
      </c>
      <c r="E149" s="147">
        <f t="shared" ref="E149:P149" si="21">E142+E143+E144+E145+E146+E147+E148</f>
        <v>31.080199999999998</v>
      </c>
      <c r="F149" s="147">
        <f t="shared" si="21"/>
        <v>16.779800000000002</v>
      </c>
      <c r="G149" s="147">
        <f t="shared" si="21"/>
        <v>115.1708</v>
      </c>
      <c r="H149" s="147">
        <f t="shared" si="21"/>
        <v>741.24220000000003</v>
      </c>
      <c r="I149" s="147">
        <f t="shared" si="21"/>
        <v>0.60980000000000012</v>
      </c>
      <c r="J149" s="147">
        <f t="shared" si="21"/>
        <v>70.143999999999991</v>
      </c>
      <c r="K149" s="147">
        <f t="shared" si="21"/>
        <v>6377.1329999999989</v>
      </c>
      <c r="L149" s="147">
        <f t="shared" si="21"/>
        <v>3.011622222222222</v>
      </c>
      <c r="M149" s="147">
        <f t="shared" si="21"/>
        <v>214.47344444444445</v>
      </c>
      <c r="N149" s="147">
        <f t="shared" si="21"/>
        <v>513.88199999999995</v>
      </c>
      <c r="O149" s="147">
        <f t="shared" si="21"/>
        <v>86.059999999999988</v>
      </c>
      <c r="P149" s="147">
        <f t="shared" si="21"/>
        <v>10.029600000000002</v>
      </c>
    </row>
    <row r="150" spans="1:16" s="3" customFormat="1" x14ac:dyDescent="0.2">
      <c r="A150" s="192" t="s">
        <v>25</v>
      </c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</row>
    <row r="151" spans="1:16" s="3" customFormat="1" ht="28.5" customHeight="1" x14ac:dyDescent="0.2">
      <c r="A151" s="100" t="s">
        <v>114</v>
      </c>
      <c r="B151" s="98" t="s">
        <v>125</v>
      </c>
      <c r="C151" s="99">
        <v>250</v>
      </c>
      <c r="D151" s="150">
        <v>16.510000000000002</v>
      </c>
      <c r="E151" s="43">
        <v>4.6119999999999992</v>
      </c>
      <c r="F151" s="43">
        <v>3.8768000000000002</v>
      </c>
      <c r="G151" s="43">
        <v>16.448799999999999</v>
      </c>
      <c r="H151" s="43">
        <v>119.45760000000001</v>
      </c>
      <c r="I151" s="43">
        <v>0.128</v>
      </c>
      <c r="J151" s="43">
        <v>14.313000000000001</v>
      </c>
      <c r="K151" s="43">
        <v>24.5</v>
      </c>
      <c r="L151" s="43">
        <v>1.22</v>
      </c>
      <c r="M151" s="43">
        <v>26.940999999999999</v>
      </c>
      <c r="N151" s="43">
        <v>110.41700000000002</v>
      </c>
      <c r="O151" s="43">
        <v>27.154</v>
      </c>
      <c r="P151" s="43">
        <v>1.4390000000000001</v>
      </c>
    </row>
    <row r="152" spans="1:16" s="3" customFormat="1" ht="20.25" customHeight="1" x14ac:dyDescent="0.2">
      <c r="A152" s="92" t="s">
        <v>71</v>
      </c>
      <c r="B152" s="16" t="s">
        <v>72</v>
      </c>
      <c r="C152" s="15">
        <v>110</v>
      </c>
      <c r="D152" s="150">
        <v>25.8</v>
      </c>
      <c r="E152" s="17">
        <v>8.8290000000000006</v>
      </c>
      <c r="F152" s="17">
        <v>8.0830000000000002</v>
      </c>
      <c r="G152" s="17">
        <v>12.253</v>
      </c>
      <c r="H152" s="17">
        <v>157.952</v>
      </c>
      <c r="I152" s="17">
        <v>0.10100000000000001</v>
      </c>
      <c r="J152" s="17">
        <v>1.6719999999999999</v>
      </c>
      <c r="K152" s="17">
        <v>13.02</v>
      </c>
      <c r="L152" s="17">
        <v>3.0960000000000001</v>
      </c>
      <c r="M152" s="17">
        <v>48.671999999999997</v>
      </c>
      <c r="N152" s="17">
        <v>134.821</v>
      </c>
      <c r="O152" s="17">
        <v>32.975000000000001</v>
      </c>
      <c r="P152" s="17">
        <v>0.872</v>
      </c>
    </row>
    <row r="153" spans="1:16" s="3" customFormat="1" x14ac:dyDescent="0.2">
      <c r="A153" s="92" t="s">
        <v>35</v>
      </c>
      <c r="B153" s="157" t="s">
        <v>50</v>
      </c>
      <c r="C153" s="15">
        <v>150</v>
      </c>
      <c r="D153" s="150">
        <v>17.95</v>
      </c>
      <c r="E153" s="17">
        <v>8.69</v>
      </c>
      <c r="F153" s="17">
        <v>2.2799999999999998</v>
      </c>
      <c r="G153" s="17">
        <v>39.4</v>
      </c>
      <c r="H153" s="17">
        <v>212.5</v>
      </c>
      <c r="I153" s="17">
        <v>0.3</v>
      </c>
      <c r="J153" s="17">
        <v>25.937999999999999</v>
      </c>
      <c r="K153" s="17">
        <v>26.3</v>
      </c>
      <c r="L153" s="17">
        <v>0.189</v>
      </c>
      <c r="M153" s="17">
        <v>45.62</v>
      </c>
      <c r="N153" s="17">
        <v>98.07</v>
      </c>
      <c r="O153" s="17">
        <v>33.110000000000007</v>
      </c>
      <c r="P153" s="17">
        <v>1.2250000000000001</v>
      </c>
    </row>
    <row r="154" spans="1:16" s="3" customFormat="1" ht="12" customHeight="1" x14ac:dyDescent="0.2">
      <c r="A154" s="105">
        <v>376</v>
      </c>
      <c r="B154" s="12" t="s">
        <v>34</v>
      </c>
      <c r="C154" s="13">
        <v>200</v>
      </c>
      <c r="D154" s="147">
        <v>2.2999999999999998</v>
      </c>
      <c r="E154" s="106"/>
      <c r="F154" s="106"/>
      <c r="G154" s="107">
        <v>10.981</v>
      </c>
      <c r="H154" s="107">
        <v>43.902000000000001</v>
      </c>
      <c r="I154" s="107">
        <v>1E-3</v>
      </c>
      <c r="J154" s="107">
        <v>0.1</v>
      </c>
      <c r="K154" s="106"/>
      <c r="L154" s="106"/>
      <c r="M154" s="107">
        <v>4.95</v>
      </c>
      <c r="N154" s="107">
        <v>8.24</v>
      </c>
      <c r="O154" s="107">
        <v>4.4000000000000004</v>
      </c>
      <c r="P154" s="107">
        <v>0.85299999999999998</v>
      </c>
    </row>
    <row r="155" spans="1:16" s="3" customFormat="1" x14ac:dyDescent="0.2">
      <c r="A155" s="15"/>
      <c r="B155" s="16" t="s">
        <v>28</v>
      </c>
      <c r="C155" s="15">
        <v>25</v>
      </c>
      <c r="D155" s="150">
        <v>2</v>
      </c>
      <c r="E155" s="21">
        <v>3.16</v>
      </c>
      <c r="F155" s="21">
        <v>0.4</v>
      </c>
      <c r="G155" s="21">
        <v>19.32</v>
      </c>
      <c r="H155" s="21">
        <v>94</v>
      </c>
      <c r="I155" s="21">
        <v>6.4000000000000001E-2</v>
      </c>
      <c r="J155" s="21">
        <v>0</v>
      </c>
      <c r="K155" s="21">
        <v>0</v>
      </c>
      <c r="L155" s="21">
        <v>0.52</v>
      </c>
      <c r="M155" s="21">
        <v>9.1999999999999993</v>
      </c>
      <c r="N155" s="21">
        <v>34.799999999999997</v>
      </c>
      <c r="O155" s="21">
        <v>13.2</v>
      </c>
      <c r="P155" s="21">
        <v>0.8</v>
      </c>
    </row>
    <row r="156" spans="1:16" s="3" customFormat="1" ht="22.5" x14ac:dyDescent="0.2">
      <c r="A156" s="15"/>
      <c r="B156" s="16" t="s">
        <v>29</v>
      </c>
      <c r="C156" s="22">
        <v>25</v>
      </c>
      <c r="D156" s="150">
        <v>2</v>
      </c>
      <c r="E156" s="17">
        <v>1.32</v>
      </c>
      <c r="F156" s="17">
        <v>0.24</v>
      </c>
      <c r="G156" s="17">
        <v>7.9279999999999999</v>
      </c>
      <c r="H156" s="17">
        <v>39.6</v>
      </c>
      <c r="I156" s="17">
        <v>3.4000000000000002E-2</v>
      </c>
      <c r="J156" s="17">
        <v>0</v>
      </c>
      <c r="K156" s="17">
        <v>0</v>
      </c>
      <c r="L156" s="17">
        <v>0.2</v>
      </c>
      <c r="M156" s="17">
        <v>5.8</v>
      </c>
      <c r="N156" s="17">
        <v>30</v>
      </c>
      <c r="O156" s="17">
        <v>9.4</v>
      </c>
      <c r="P156" s="17">
        <v>0.78</v>
      </c>
    </row>
    <row r="157" spans="1:16" s="3" customFormat="1" x14ac:dyDescent="0.2">
      <c r="A157" s="40"/>
      <c r="B157" s="24" t="s">
        <v>30</v>
      </c>
      <c r="C157" s="25">
        <f>SUM(C151:C156)</f>
        <v>760</v>
      </c>
      <c r="D157" s="150">
        <f>D151+D152+D153+D154+D155+D156</f>
        <v>66.56</v>
      </c>
      <c r="E157" s="19">
        <f t="shared" ref="E157:P157" si="22">SUM(E151:E156)</f>
        <v>26.611000000000001</v>
      </c>
      <c r="F157" s="19">
        <f t="shared" si="22"/>
        <v>14.879800000000001</v>
      </c>
      <c r="G157" s="19">
        <f t="shared" si="22"/>
        <v>106.33079999999998</v>
      </c>
      <c r="H157" s="19">
        <f t="shared" si="22"/>
        <v>667.41160000000002</v>
      </c>
      <c r="I157" s="19">
        <f t="shared" si="22"/>
        <v>0.62800000000000011</v>
      </c>
      <c r="J157" s="19">
        <f t="shared" si="22"/>
        <v>42.023000000000003</v>
      </c>
      <c r="K157" s="19">
        <f t="shared" si="22"/>
        <v>63.819999999999993</v>
      </c>
      <c r="L157" s="19">
        <f t="shared" si="22"/>
        <v>5.2250000000000005</v>
      </c>
      <c r="M157" s="19">
        <f t="shared" si="22"/>
        <v>141.18300000000002</v>
      </c>
      <c r="N157" s="19">
        <f t="shared" si="22"/>
        <v>416.34800000000001</v>
      </c>
      <c r="O157" s="19">
        <f t="shared" si="22"/>
        <v>120.23900000000002</v>
      </c>
      <c r="P157" s="19">
        <f t="shared" si="22"/>
        <v>5.9690000000000003</v>
      </c>
    </row>
    <row r="158" spans="1:16" s="3" customFormat="1" x14ac:dyDescent="0.2">
      <c r="A158" s="40"/>
      <c r="B158" s="26" t="s">
        <v>69</v>
      </c>
      <c r="C158" s="31">
        <f>C157+C149</f>
        <v>1280</v>
      </c>
      <c r="D158" s="150">
        <f>D149+D157</f>
        <v>138.70999999999998</v>
      </c>
      <c r="E158" s="27">
        <f t="shared" ref="E158:P158" si="23">E157+E149</f>
        <v>57.691199999999995</v>
      </c>
      <c r="F158" s="27">
        <f t="shared" si="23"/>
        <v>31.659600000000005</v>
      </c>
      <c r="G158" s="27">
        <f t="shared" si="23"/>
        <v>221.5016</v>
      </c>
      <c r="H158" s="27">
        <f t="shared" si="23"/>
        <v>1408.6538</v>
      </c>
      <c r="I158" s="27">
        <f t="shared" si="23"/>
        <v>1.2378000000000002</v>
      </c>
      <c r="J158" s="27">
        <f t="shared" si="23"/>
        <v>112.167</v>
      </c>
      <c r="K158" s="27">
        <f t="shared" si="23"/>
        <v>6440.9529999999986</v>
      </c>
      <c r="L158" s="27">
        <f t="shared" si="23"/>
        <v>8.2366222222222234</v>
      </c>
      <c r="M158" s="27">
        <f t="shared" si="23"/>
        <v>355.65644444444445</v>
      </c>
      <c r="N158" s="27">
        <f t="shared" si="23"/>
        <v>930.23</v>
      </c>
      <c r="O158" s="27">
        <f t="shared" si="23"/>
        <v>206.29900000000001</v>
      </c>
      <c r="P158" s="27">
        <f t="shared" si="23"/>
        <v>15.998600000000003</v>
      </c>
    </row>
    <row r="159" spans="1:16" s="3" customFormat="1" x14ac:dyDescent="0.2">
      <c r="A159" s="191" t="s">
        <v>70</v>
      </c>
      <c r="B159" s="191"/>
      <c r="C159" s="191"/>
      <c r="D159" s="191"/>
      <c r="E159" s="191"/>
      <c r="F159" s="191"/>
      <c r="G159" s="191"/>
      <c r="H159" s="191"/>
      <c r="I159" s="28"/>
      <c r="J159" s="28"/>
      <c r="K159" s="28"/>
      <c r="L159" s="28"/>
      <c r="M159" s="28"/>
      <c r="N159" s="28"/>
      <c r="O159" s="28"/>
      <c r="P159" s="28"/>
    </row>
    <row r="160" spans="1:16" s="3" customFormat="1" x14ac:dyDescent="0.2">
      <c r="A160" s="192" t="s">
        <v>19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</row>
    <row r="161" spans="1:17" s="3" customFormat="1" x14ac:dyDescent="0.2">
      <c r="A161" s="92">
        <v>45</v>
      </c>
      <c r="B161" s="16" t="s">
        <v>26</v>
      </c>
      <c r="C161" s="15">
        <v>30</v>
      </c>
      <c r="D161" s="147">
        <v>5.4</v>
      </c>
      <c r="E161" s="17">
        <v>0.92400000000000004</v>
      </c>
      <c r="F161" s="17">
        <v>3.05</v>
      </c>
      <c r="G161" s="17">
        <v>5.617</v>
      </c>
      <c r="H161" s="17">
        <v>54.203000000000003</v>
      </c>
      <c r="I161" s="17">
        <v>1.7999999999999999E-2</v>
      </c>
      <c r="J161" s="17">
        <v>21.45</v>
      </c>
      <c r="K161" s="20">
        <v>1.391</v>
      </c>
      <c r="L161" s="17">
        <v>24.18</v>
      </c>
      <c r="M161" s="17">
        <v>17.93</v>
      </c>
      <c r="N161" s="17">
        <v>9.8000000000000007</v>
      </c>
      <c r="O161" s="17">
        <v>0.33300000000000002</v>
      </c>
      <c r="P161" s="17">
        <v>121.41</v>
      </c>
    </row>
    <row r="162" spans="1:17" s="3" customFormat="1" ht="22.5" x14ac:dyDescent="0.2">
      <c r="A162" s="123" t="s">
        <v>71</v>
      </c>
      <c r="B162" s="16" t="s">
        <v>72</v>
      </c>
      <c r="C162" s="39">
        <v>80</v>
      </c>
      <c r="D162" s="147">
        <v>25.8</v>
      </c>
      <c r="E162" s="17">
        <v>8.6010000000000009</v>
      </c>
      <c r="F162" s="17">
        <v>9.7690000000000001</v>
      </c>
      <c r="G162" s="17">
        <v>9.6679999999999993</v>
      </c>
      <c r="H162" s="17">
        <v>161.40700000000001</v>
      </c>
      <c r="I162" s="17">
        <v>9.6000000000000002E-2</v>
      </c>
      <c r="J162" s="17">
        <v>2.597</v>
      </c>
      <c r="K162" s="17">
        <v>34.774999999999999</v>
      </c>
      <c r="L162" s="17">
        <v>1.272</v>
      </c>
      <c r="M162" s="17">
        <v>22.19</v>
      </c>
      <c r="N162" s="17">
        <v>89.947999999999993</v>
      </c>
      <c r="O162" s="17">
        <v>14.218</v>
      </c>
      <c r="P162" s="17">
        <v>0.91500000000000004</v>
      </c>
    </row>
    <row r="163" spans="1:17" s="3" customFormat="1" hidden="1" x14ac:dyDescent="0.2">
      <c r="A163" s="92"/>
      <c r="B163" s="16"/>
      <c r="C163" s="15"/>
      <c r="D163" s="147"/>
      <c r="E163" s="17"/>
      <c r="F163" s="17"/>
      <c r="G163" s="17"/>
      <c r="H163" s="17"/>
      <c r="I163" s="17"/>
      <c r="J163" s="17"/>
      <c r="K163" s="20"/>
      <c r="L163" s="17"/>
      <c r="M163" s="17"/>
      <c r="N163" s="17"/>
      <c r="O163" s="17"/>
      <c r="P163" s="17"/>
      <c r="Q163" s="7"/>
    </row>
    <row r="164" spans="1:17" s="7" customFormat="1" hidden="1" x14ac:dyDescent="0.2">
      <c r="A164" s="124"/>
      <c r="B164" s="125"/>
      <c r="C164" s="126"/>
      <c r="D164" s="14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3"/>
    </row>
    <row r="165" spans="1:17" s="3" customFormat="1" x14ac:dyDescent="0.2">
      <c r="A165" s="92">
        <v>312</v>
      </c>
      <c r="B165" s="16" t="s">
        <v>56</v>
      </c>
      <c r="C165" s="15">
        <v>150</v>
      </c>
      <c r="D165" s="147">
        <v>9.75</v>
      </c>
      <c r="E165" s="17">
        <v>3.2949999999999999</v>
      </c>
      <c r="F165" s="17">
        <v>5.4409999999999998</v>
      </c>
      <c r="G165" s="17">
        <v>22.209</v>
      </c>
      <c r="H165" s="17">
        <v>151.404</v>
      </c>
      <c r="I165" s="17">
        <v>0.16</v>
      </c>
      <c r="J165" s="17">
        <v>25.937999999999999</v>
      </c>
      <c r="K165" s="17">
        <v>26.3</v>
      </c>
      <c r="L165" s="17">
        <v>0.189</v>
      </c>
      <c r="M165" s="17">
        <v>45.62</v>
      </c>
      <c r="N165" s="17">
        <v>98.07</v>
      </c>
      <c r="O165" s="17">
        <v>33.110000000000007</v>
      </c>
      <c r="P165" s="17">
        <v>1.2250000000000001</v>
      </c>
    </row>
    <row r="166" spans="1:17" s="3" customFormat="1" ht="15.95" customHeight="1" x14ac:dyDescent="0.2">
      <c r="A166" s="37" t="s">
        <v>39</v>
      </c>
      <c r="B166" s="12" t="s">
        <v>40</v>
      </c>
      <c r="C166" s="13">
        <v>207</v>
      </c>
      <c r="D166" s="147">
        <v>4.38</v>
      </c>
      <c r="E166" s="14">
        <v>5.3999999999999999E-2</v>
      </c>
      <c r="F166" s="14">
        <v>6.0000000000000001E-3</v>
      </c>
      <c r="G166" s="14">
        <v>9.1649999999999991</v>
      </c>
      <c r="H166" s="14">
        <v>37.962000000000003</v>
      </c>
      <c r="I166" s="14">
        <v>3.0000000000000001E-3</v>
      </c>
      <c r="J166" s="14">
        <v>2.5</v>
      </c>
      <c r="K166" s="44"/>
      <c r="L166" s="14">
        <v>1.2E-2</v>
      </c>
      <c r="M166" s="14">
        <v>7.35</v>
      </c>
      <c r="N166" s="14">
        <v>9.56</v>
      </c>
      <c r="O166" s="14">
        <v>5.12</v>
      </c>
      <c r="P166" s="14">
        <v>0.88300000000000001</v>
      </c>
    </row>
    <row r="167" spans="1:17" s="3" customFormat="1" ht="15.95" customHeight="1" x14ac:dyDescent="0.2">
      <c r="A167" s="92">
        <v>14</v>
      </c>
      <c r="B167" s="157" t="s">
        <v>22</v>
      </c>
      <c r="C167" s="15">
        <v>20</v>
      </c>
      <c r="D167" s="147">
        <v>14.99</v>
      </c>
      <c r="E167" s="17">
        <v>0.08</v>
      </c>
      <c r="F167" s="17">
        <v>7.25</v>
      </c>
      <c r="G167" s="17">
        <v>0.13</v>
      </c>
      <c r="H167" s="17">
        <v>66.09</v>
      </c>
      <c r="I167" s="17">
        <v>1E-3</v>
      </c>
      <c r="J167" s="20"/>
      <c r="K167" s="17">
        <v>40</v>
      </c>
      <c r="L167" s="17">
        <v>0.1</v>
      </c>
      <c r="M167" s="17">
        <v>2.4</v>
      </c>
      <c r="N167" s="17">
        <v>3</v>
      </c>
      <c r="O167" s="20"/>
      <c r="P167" s="17">
        <v>0.02</v>
      </c>
    </row>
    <row r="168" spans="1:17" s="3" customFormat="1" x14ac:dyDescent="0.2">
      <c r="A168" s="15"/>
      <c r="B168" s="16" t="s">
        <v>28</v>
      </c>
      <c r="C168" s="13">
        <v>40</v>
      </c>
      <c r="D168" s="147">
        <v>3.2</v>
      </c>
      <c r="E168" s="14">
        <v>3.04</v>
      </c>
      <c r="F168" s="14">
        <v>1.1200000000000001</v>
      </c>
      <c r="G168" s="14">
        <v>20.56</v>
      </c>
      <c r="H168" s="14">
        <v>104.48</v>
      </c>
      <c r="I168" s="14">
        <v>6.2000000000000006E-2</v>
      </c>
      <c r="J168" s="14">
        <v>0.8</v>
      </c>
      <c r="K168" s="14">
        <v>0</v>
      </c>
      <c r="L168" s="14">
        <v>0.62222222222222223</v>
      </c>
      <c r="M168" s="14">
        <v>18.044444444444444</v>
      </c>
      <c r="N168" s="14">
        <v>26</v>
      </c>
      <c r="O168" s="14">
        <v>4.7999999999999989</v>
      </c>
      <c r="P168" s="14">
        <v>0.48</v>
      </c>
    </row>
    <row r="169" spans="1:17" s="3" customFormat="1" x14ac:dyDescent="0.2">
      <c r="B169" s="24" t="s">
        <v>24</v>
      </c>
      <c r="C169" s="25">
        <v>517</v>
      </c>
      <c r="D169" s="147">
        <f>D161+D162+D165+D166+D167+D168</f>
        <v>63.52000000000001</v>
      </c>
      <c r="E169" s="147">
        <f t="shared" ref="E169:P169" si="24">E161+E162+E165+E166+E167+E168</f>
        <v>15.994</v>
      </c>
      <c r="F169" s="147">
        <f t="shared" si="24"/>
        <v>26.635999999999999</v>
      </c>
      <c r="G169" s="147">
        <f t="shared" si="24"/>
        <v>67.349000000000004</v>
      </c>
      <c r="H169" s="147">
        <f t="shared" si="24"/>
        <v>575.54600000000005</v>
      </c>
      <c r="I169" s="147">
        <f t="shared" si="24"/>
        <v>0.34</v>
      </c>
      <c r="J169" s="147">
        <f t="shared" si="24"/>
        <v>53.284999999999997</v>
      </c>
      <c r="K169" s="147">
        <f t="shared" si="24"/>
        <v>102.46599999999999</v>
      </c>
      <c r="L169" s="147">
        <f t="shared" si="24"/>
        <v>26.375222222222224</v>
      </c>
      <c r="M169" s="147">
        <f t="shared" si="24"/>
        <v>113.53444444444446</v>
      </c>
      <c r="N169" s="147">
        <f t="shared" si="24"/>
        <v>236.37799999999999</v>
      </c>
      <c r="O169" s="147">
        <f t="shared" si="24"/>
        <v>57.581000000000003</v>
      </c>
      <c r="P169" s="147">
        <f t="shared" si="24"/>
        <v>124.93299999999999</v>
      </c>
    </row>
    <row r="170" spans="1:17" s="3" customFormat="1" x14ac:dyDescent="0.2">
      <c r="A170" s="192" t="s">
        <v>25</v>
      </c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</row>
    <row r="171" spans="1:17" s="3" customFormat="1" ht="20.25" customHeight="1" x14ac:dyDescent="0.2">
      <c r="A171" s="92"/>
      <c r="B171" s="16" t="s">
        <v>73</v>
      </c>
      <c r="C171" s="15">
        <v>30</v>
      </c>
      <c r="D171" s="147">
        <v>5.66</v>
      </c>
      <c r="E171" s="17">
        <v>1</v>
      </c>
      <c r="F171" s="17">
        <v>7</v>
      </c>
      <c r="G171" s="17">
        <v>4.2</v>
      </c>
      <c r="H171" s="17">
        <v>73.5</v>
      </c>
      <c r="I171" s="17">
        <v>0.01</v>
      </c>
      <c r="J171" s="17">
        <v>3.5</v>
      </c>
      <c r="K171" s="17">
        <v>0</v>
      </c>
      <c r="L171" s="17">
        <v>1.5</v>
      </c>
      <c r="M171" s="17">
        <v>20.5</v>
      </c>
      <c r="N171" s="17">
        <v>18.5</v>
      </c>
      <c r="O171" s="17">
        <v>7.5</v>
      </c>
      <c r="P171" s="17">
        <v>0.35</v>
      </c>
    </row>
    <row r="172" spans="1:17" s="3" customFormat="1" ht="29.25" customHeight="1" x14ac:dyDescent="0.2">
      <c r="A172" s="100" t="s">
        <v>110</v>
      </c>
      <c r="B172" s="101" t="s">
        <v>111</v>
      </c>
      <c r="C172" s="102">
        <v>250</v>
      </c>
      <c r="D172" s="147">
        <v>11.15</v>
      </c>
      <c r="E172" s="17">
        <v>1.4776</v>
      </c>
      <c r="F172" s="17">
        <v>4.2072000000000003</v>
      </c>
      <c r="G172" s="17">
        <v>8.8439999999999994</v>
      </c>
      <c r="H172" s="17">
        <v>79.564000000000007</v>
      </c>
      <c r="I172" s="17">
        <v>6.8000000000000005E-2</v>
      </c>
      <c r="J172" s="17">
        <v>16.96</v>
      </c>
      <c r="K172" s="17">
        <v>0</v>
      </c>
      <c r="L172" s="17">
        <v>1.8751999999999998</v>
      </c>
      <c r="M172" s="17">
        <v>20.384</v>
      </c>
      <c r="N172" s="17">
        <v>41.351999999999997</v>
      </c>
      <c r="O172" s="17">
        <v>17.272000000000002</v>
      </c>
      <c r="P172" s="17">
        <v>0.63839999999999997</v>
      </c>
    </row>
    <row r="173" spans="1:17" s="3" customFormat="1" x14ac:dyDescent="0.2">
      <c r="A173" s="109" t="s">
        <v>121</v>
      </c>
      <c r="B173" s="101" t="s">
        <v>122</v>
      </c>
      <c r="C173" s="102">
        <v>50</v>
      </c>
      <c r="D173" s="147">
        <v>29.03</v>
      </c>
      <c r="E173" s="21">
        <v>14.782</v>
      </c>
      <c r="F173" s="21">
        <v>22.273</v>
      </c>
      <c r="G173" s="21">
        <v>20.814</v>
      </c>
      <c r="H173" s="21">
        <v>343.63299999999998</v>
      </c>
      <c r="I173" s="21">
        <v>0.59</v>
      </c>
      <c r="J173" s="21">
        <v>27.05</v>
      </c>
      <c r="K173" s="39"/>
      <c r="L173" s="21">
        <v>2.742</v>
      </c>
      <c r="M173" s="21">
        <v>26.292999999999999</v>
      </c>
      <c r="N173" s="21">
        <v>215.977</v>
      </c>
      <c r="O173" s="21">
        <v>51.670999999999999</v>
      </c>
      <c r="P173" s="21">
        <v>2.9039999999999999</v>
      </c>
    </row>
    <row r="174" spans="1:17" s="3" customFormat="1" x14ac:dyDescent="0.2">
      <c r="A174" s="92">
        <v>309</v>
      </c>
      <c r="B174" s="16" t="s">
        <v>27</v>
      </c>
      <c r="C174" s="15">
        <v>155</v>
      </c>
      <c r="D174" s="147">
        <v>7.99</v>
      </c>
      <c r="E174" s="17">
        <v>6.0380000000000003</v>
      </c>
      <c r="F174" s="17">
        <v>4.5750000000000002</v>
      </c>
      <c r="G174" s="17">
        <v>38.497</v>
      </c>
      <c r="H174" s="17">
        <v>219.48099999999999</v>
      </c>
      <c r="I174" s="17">
        <v>9.2999999999999999E-2</v>
      </c>
      <c r="J174" s="17">
        <v>0</v>
      </c>
      <c r="K174" s="17">
        <v>21.332999999999998</v>
      </c>
      <c r="L174" s="17">
        <v>0.871</v>
      </c>
      <c r="M174" s="17">
        <v>13.929</v>
      </c>
      <c r="N174" s="17">
        <v>49.488</v>
      </c>
      <c r="O174" s="17">
        <v>8.8580000000000005</v>
      </c>
      <c r="P174" s="17">
        <v>0.90100000000000002</v>
      </c>
    </row>
    <row r="175" spans="1:17" s="3" customFormat="1" x14ac:dyDescent="0.2">
      <c r="A175" s="105">
        <v>376</v>
      </c>
      <c r="B175" s="12" t="s">
        <v>34</v>
      </c>
      <c r="C175" s="13">
        <v>200</v>
      </c>
      <c r="D175" s="147">
        <v>2.2999999999999998</v>
      </c>
      <c r="E175" s="106"/>
      <c r="F175" s="106"/>
      <c r="G175" s="107">
        <v>10.981</v>
      </c>
      <c r="H175" s="107">
        <v>43.902000000000001</v>
      </c>
      <c r="I175" s="107">
        <v>1E-3</v>
      </c>
      <c r="J175" s="107">
        <v>0.1</v>
      </c>
      <c r="K175" s="106"/>
      <c r="L175" s="106"/>
      <c r="M175" s="107">
        <v>4.95</v>
      </c>
      <c r="N175" s="107">
        <v>8.24</v>
      </c>
      <c r="O175" s="107">
        <v>4.4000000000000004</v>
      </c>
      <c r="P175" s="107">
        <v>0.85299999999999998</v>
      </c>
    </row>
    <row r="176" spans="1:17" s="3" customFormat="1" x14ac:dyDescent="0.2">
      <c r="A176" s="15"/>
      <c r="B176" s="16" t="s">
        <v>28</v>
      </c>
      <c r="C176" s="15">
        <v>25</v>
      </c>
      <c r="D176" s="147">
        <v>2</v>
      </c>
      <c r="E176" s="21">
        <v>3.16</v>
      </c>
      <c r="F176" s="21">
        <v>0.4</v>
      </c>
      <c r="G176" s="21">
        <v>19.32</v>
      </c>
      <c r="H176" s="21">
        <v>94</v>
      </c>
      <c r="I176" s="21">
        <v>6.4000000000000001E-2</v>
      </c>
      <c r="J176" s="21">
        <v>0</v>
      </c>
      <c r="K176" s="21">
        <v>0</v>
      </c>
      <c r="L176" s="21">
        <v>0.52</v>
      </c>
      <c r="M176" s="21">
        <v>9.1999999999999993</v>
      </c>
      <c r="N176" s="21">
        <v>34.799999999999997</v>
      </c>
      <c r="O176" s="21">
        <v>13.2</v>
      </c>
      <c r="P176" s="21">
        <v>0.8</v>
      </c>
    </row>
    <row r="177" spans="1:17" s="3" customFormat="1" ht="18" customHeight="1" x14ac:dyDescent="0.2">
      <c r="A177" s="15"/>
      <c r="B177" s="16" t="s">
        <v>29</v>
      </c>
      <c r="C177" s="22">
        <v>25</v>
      </c>
      <c r="D177" s="147">
        <v>2</v>
      </c>
      <c r="E177" s="17">
        <v>1.32</v>
      </c>
      <c r="F177" s="17">
        <v>0.24</v>
      </c>
      <c r="G177" s="17">
        <v>7.9279999999999999</v>
      </c>
      <c r="H177" s="17">
        <v>39.6</v>
      </c>
      <c r="I177" s="17">
        <v>3.4000000000000002E-2</v>
      </c>
      <c r="J177" s="17">
        <v>0</v>
      </c>
      <c r="K177" s="17">
        <v>0</v>
      </c>
      <c r="L177" s="17">
        <v>0.2</v>
      </c>
      <c r="M177" s="17">
        <v>5.8</v>
      </c>
      <c r="N177" s="17">
        <v>30</v>
      </c>
      <c r="O177" s="17">
        <v>9.4</v>
      </c>
      <c r="P177" s="17">
        <v>0.78</v>
      </c>
    </row>
    <row r="178" spans="1:17" s="3" customFormat="1" x14ac:dyDescent="0.2">
      <c r="A178" s="40"/>
      <c r="B178" s="24" t="s">
        <v>30</v>
      </c>
      <c r="C178" s="25">
        <f>SUM(C171:C177)</f>
        <v>735</v>
      </c>
      <c r="D178" s="147">
        <f>D171+D172+D173+D174+D175+D176+D177</f>
        <v>60.13</v>
      </c>
      <c r="E178" s="19">
        <f t="shared" ref="E178:P178" si="25">SUM(E171:E177)</f>
        <v>27.7776</v>
      </c>
      <c r="F178" s="19">
        <f t="shared" si="25"/>
        <v>38.6952</v>
      </c>
      <c r="G178" s="19">
        <f t="shared" si="25"/>
        <v>110.584</v>
      </c>
      <c r="H178" s="19">
        <f t="shared" si="25"/>
        <v>893.68000000000006</v>
      </c>
      <c r="I178" s="19">
        <f t="shared" si="25"/>
        <v>0.85999999999999988</v>
      </c>
      <c r="J178" s="19">
        <f t="shared" si="25"/>
        <v>47.610000000000007</v>
      </c>
      <c r="K178" s="19">
        <f t="shared" si="25"/>
        <v>21.332999999999998</v>
      </c>
      <c r="L178" s="19">
        <f t="shared" si="25"/>
        <v>7.7081999999999988</v>
      </c>
      <c r="M178" s="19">
        <f t="shared" si="25"/>
        <v>101.056</v>
      </c>
      <c r="N178" s="19">
        <f t="shared" si="25"/>
        <v>398.35700000000003</v>
      </c>
      <c r="O178" s="19">
        <f t="shared" si="25"/>
        <v>112.30100000000002</v>
      </c>
      <c r="P178" s="19">
        <f t="shared" si="25"/>
        <v>7.2263999999999999</v>
      </c>
    </row>
    <row r="179" spans="1:17" s="3" customFormat="1" x14ac:dyDescent="0.2">
      <c r="A179" s="40"/>
      <c r="B179" s="26" t="s">
        <v>75</v>
      </c>
      <c r="C179" s="31">
        <f>C178+C169</f>
        <v>1252</v>
      </c>
      <c r="D179" s="147">
        <f>D169+D178</f>
        <v>123.65</v>
      </c>
      <c r="E179" s="27">
        <f t="shared" ref="E179:P179" si="26">E178+E169</f>
        <v>43.771599999999999</v>
      </c>
      <c r="F179" s="27">
        <f t="shared" si="26"/>
        <v>65.331199999999995</v>
      </c>
      <c r="G179" s="27">
        <f t="shared" si="26"/>
        <v>177.93299999999999</v>
      </c>
      <c r="H179" s="27">
        <f t="shared" si="26"/>
        <v>1469.2260000000001</v>
      </c>
      <c r="I179" s="27">
        <f t="shared" si="26"/>
        <v>1.2</v>
      </c>
      <c r="J179" s="27">
        <f t="shared" si="26"/>
        <v>100.89500000000001</v>
      </c>
      <c r="K179" s="27">
        <f t="shared" si="26"/>
        <v>123.79899999999999</v>
      </c>
      <c r="L179" s="27">
        <f t="shared" si="26"/>
        <v>34.083422222222225</v>
      </c>
      <c r="M179" s="27">
        <f t="shared" si="26"/>
        <v>214.59044444444447</v>
      </c>
      <c r="N179" s="27">
        <f t="shared" si="26"/>
        <v>634.73500000000001</v>
      </c>
      <c r="O179" s="27">
        <f t="shared" si="26"/>
        <v>169.88200000000001</v>
      </c>
      <c r="P179" s="27">
        <f t="shared" si="26"/>
        <v>132.15940000000001</v>
      </c>
    </row>
    <row r="180" spans="1:17" s="3" customFormat="1" x14ac:dyDescent="0.2">
      <c r="A180" s="191" t="s">
        <v>76</v>
      </c>
      <c r="B180" s="191"/>
      <c r="C180" s="191"/>
      <c r="D180" s="191"/>
      <c r="E180" s="191"/>
      <c r="F180" s="191"/>
      <c r="G180" s="191"/>
      <c r="H180" s="191"/>
      <c r="I180" s="28"/>
      <c r="J180" s="28"/>
      <c r="K180" s="28"/>
      <c r="L180" s="28"/>
      <c r="M180" s="28"/>
      <c r="N180" s="28"/>
      <c r="O180" s="28"/>
      <c r="P180" s="28"/>
    </row>
    <row r="181" spans="1:17" s="3" customFormat="1" x14ac:dyDescent="0.2">
      <c r="A181" s="192" t="s">
        <v>19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</row>
    <row r="182" spans="1:17" s="3" customFormat="1" ht="22.5" x14ac:dyDescent="0.2">
      <c r="A182" s="92">
        <v>175</v>
      </c>
      <c r="B182" s="16" t="s">
        <v>77</v>
      </c>
      <c r="C182" s="15">
        <v>200</v>
      </c>
      <c r="D182" s="147">
        <v>19.34</v>
      </c>
      <c r="E182" s="17">
        <v>5.0183999999999989</v>
      </c>
      <c r="F182" s="17">
        <v>8.5419</v>
      </c>
      <c r="G182" s="17">
        <v>35.443800000000003</v>
      </c>
      <c r="H182" s="17">
        <v>239.31990000000002</v>
      </c>
      <c r="I182" s="17">
        <v>9.0900000000000009E-2</v>
      </c>
      <c r="J182" s="17">
        <v>0.49140000000000006</v>
      </c>
      <c r="K182" s="17">
        <v>40.590000000000003</v>
      </c>
      <c r="L182" s="17">
        <v>0.17370000000000002</v>
      </c>
      <c r="M182" s="17">
        <v>105.291</v>
      </c>
      <c r="N182" s="17">
        <v>129.339</v>
      </c>
      <c r="O182" s="17">
        <v>30.015000000000001</v>
      </c>
      <c r="P182" s="17">
        <v>0.66600000000000004</v>
      </c>
    </row>
    <row r="183" spans="1:17" s="3" customFormat="1" x14ac:dyDescent="0.2">
      <c r="A183" s="92">
        <v>382</v>
      </c>
      <c r="B183" s="16" t="s">
        <v>21</v>
      </c>
      <c r="C183" s="15">
        <v>200</v>
      </c>
      <c r="D183" s="147">
        <v>17.8</v>
      </c>
      <c r="E183" s="17">
        <v>3.1419999999999999</v>
      </c>
      <c r="F183" s="17">
        <v>2.5110000000000001</v>
      </c>
      <c r="G183" s="17">
        <v>16.344000000000001</v>
      </c>
      <c r="H183" s="17">
        <v>101.58199999999999</v>
      </c>
      <c r="I183" s="17">
        <v>1.9800000000000002E-2</v>
      </c>
      <c r="J183" s="17">
        <v>0.48599999999999999</v>
      </c>
      <c r="K183" s="17">
        <v>8.1969999999999992</v>
      </c>
      <c r="L183" s="17">
        <v>9.9000000000000008E-3</v>
      </c>
      <c r="M183" s="17">
        <v>101.34699999999999</v>
      </c>
      <c r="N183" s="17">
        <v>94.122</v>
      </c>
      <c r="O183" s="17">
        <v>25.11</v>
      </c>
      <c r="P183" s="17">
        <v>0.83</v>
      </c>
    </row>
    <row r="184" spans="1:17" s="3" customFormat="1" ht="56.25" x14ac:dyDescent="0.2">
      <c r="A184" s="20"/>
      <c r="B184" s="16" t="s">
        <v>130</v>
      </c>
      <c r="C184" s="15">
        <v>40</v>
      </c>
      <c r="D184" s="147">
        <v>11.83</v>
      </c>
      <c r="E184" s="17">
        <v>5.4489999999999998</v>
      </c>
      <c r="F184" s="17">
        <v>5.73</v>
      </c>
      <c r="G184" s="17">
        <v>32.281999999999996</v>
      </c>
      <c r="H184" s="17">
        <v>202.738</v>
      </c>
      <c r="I184" s="17">
        <v>0.30499999999999999</v>
      </c>
      <c r="J184" s="17">
        <v>0.56000000000000005</v>
      </c>
      <c r="K184" s="17">
        <v>1.6</v>
      </c>
      <c r="L184" s="17">
        <v>2.363</v>
      </c>
      <c r="M184" s="17">
        <v>42.796999999999997</v>
      </c>
      <c r="N184" s="17">
        <v>83.183999999999997</v>
      </c>
      <c r="O184" s="17">
        <v>26.84</v>
      </c>
      <c r="P184" s="17">
        <v>0.85599999999999998</v>
      </c>
      <c r="Q184" s="5"/>
    </row>
    <row r="185" spans="1:17" s="3" customFormat="1" x14ac:dyDescent="0.2">
      <c r="A185" s="15"/>
      <c r="B185" s="157" t="s">
        <v>23</v>
      </c>
      <c r="C185" s="22">
        <v>125</v>
      </c>
      <c r="D185" s="149">
        <v>14.99</v>
      </c>
      <c r="E185" s="17">
        <v>0.4</v>
      </c>
      <c r="F185" s="17">
        <v>0.3</v>
      </c>
      <c r="G185" s="17">
        <v>10.3</v>
      </c>
      <c r="H185" s="17">
        <v>47</v>
      </c>
      <c r="I185" s="17">
        <v>1.9999999999999997E-2</v>
      </c>
      <c r="J185" s="17">
        <v>5</v>
      </c>
      <c r="K185" s="17">
        <v>0</v>
      </c>
      <c r="L185" s="17">
        <v>0.4</v>
      </c>
      <c r="M185" s="17">
        <v>19</v>
      </c>
      <c r="N185" s="17">
        <v>16</v>
      </c>
      <c r="O185" s="17">
        <v>12</v>
      </c>
      <c r="P185" s="17">
        <v>2.2999999999999998</v>
      </c>
      <c r="Q185" s="5"/>
    </row>
    <row r="186" spans="1:17" s="5" customFormat="1" x14ac:dyDescent="0.2">
      <c r="A186" s="122"/>
      <c r="B186" s="12" t="s">
        <v>28</v>
      </c>
      <c r="C186" s="13">
        <v>40</v>
      </c>
      <c r="D186" s="147">
        <v>3.2</v>
      </c>
      <c r="E186" s="14">
        <v>3.04</v>
      </c>
      <c r="F186" s="14">
        <v>1.1200000000000001</v>
      </c>
      <c r="G186" s="14">
        <v>20.56</v>
      </c>
      <c r="H186" s="14">
        <v>104.48</v>
      </c>
      <c r="I186" s="14">
        <v>6.2000000000000006E-2</v>
      </c>
      <c r="J186" s="14">
        <v>0.8</v>
      </c>
      <c r="K186" s="14">
        <v>0</v>
      </c>
      <c r="L186" s="14">
        <v>0.62222222222222223</v>
      </c>
      <c r="M186" s="14">
        <v>18.044444444444444</v>
      </c>
      <c r="N186" s="14">
        <v>26</v>
      </c>
      <c r="O186" s="14">
        <v>4.7999999999999989</v>
      </c>
      <c r="P186" s="14">
        <v>0.48</v>
      </c>
      <c r="Q186" s="3"/>
    </row>
    <row r="187" spans="1:17" s="3" customFormat="1" x14ac:dyDescent="0.2">
      <c r="B187" s="24" t="s">
        <v>24</v>
      </c>
      <c r="C187" s="25">
        <f>SUM(C182:C186)</f>
        <v>605</v>
      </c>
      <c r="D187" s="147">
        <f>D182+D183+D184+D185+D186</f>
        <v>67.16</v>
      </c>
      <c r="E187" s="17">
        <f t="shared" ref="E187:P187" si="27">E182+E183+E184+E185+E186</f>
        <v>17.049399999999999</v>
      </c>
      <c r="F187" s="17">
        <f t="shared" si="27"/>
        <v>18.202900000000003</v>
      </c>
      <c r="G187" s="17">
        <f t="shared" si="27"/>
        <v>114.9298</v>
      </c>
      <c r="H187" s="17">
        <f t="shared" si="27"/>
        <v>695.11990000000003</v>
      </c>
      <c r="I187" s="17">
        <f t="shared" si="27"/>
        <v>0.49770000000000003</v>
      </c>
      <c r="J187" s="17">
        <f t="shared" si="27"/>
        <v>7.3373999999999997</v>
      </c>
      <c r="K187" s="17">
        <f t="shared" si="27"/>
        <v>50.387000000000008</v>
      </c>
      <c r="L187" s="17">
        <f t="shared" si="27"/>
        <v>3.5688222222222223</v>
      </c>
      <c r="M187" s="17">
        <f t="shared" si="27"/>
        <v>286.47944444444437</v>
      </c>
      <c r="N187" s="17">
        <f t="shared" si="27"/>
        <v>348.64499999999998</v>
      </c>
      <c r="O187" s="17">
        <f t="shared" si="27"/>
        <v>98.765000000000001</v>
      </c>
      <c r="P187" s="17">
        <f t="shared" si="27"/>
        <v>5.1319999999999997</v>
      </c>
    </row>
    <row r="188" spans="1:17" s="3" customFormat="1" x14ac:dyDescent="0.2">
      <c r="A188" s="192" t="s">
        <v>25</v>
      </c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</row>
    <row r="189" spans="1:17" s="3" customFormat="1" ht="22.5" x14ac:dyDescent="0.2">
      <c r="A189" s="100">
        <v>96</v>
      </c>
      <c r="B189" s="101" t="s">
        <v>41</v>
      </c>
      <c r="C189" s="102">
        <v>250</v>
      </c>
      <c r="D189" s="112">
        <v>14.31</v>
      </c>
      <c r="E189" s="21">
        <v>4.8940000000000001</v>
      </c>
      <c r="F189" s="21">
        <v>5.0549999999999997</v>
      </c>
      <c r="G189" s="21">
        <v>13.954000000000001</v>
      </c>
      <c r="H189" s="21">
        <v>121.506</v>
      </c>
      <c r="I189" s="21">
        <v>9.9000000000000005E-2</v>
      </c>
      <c r="J189" s="21">
        <v>13.73</v>
      </c>
      <c r="K189" s="21">
        <v>6</v>
      </c>
      <c r="L189" s="21">
        <v>1.9370000000000001</v>
      </c>
      <c r="M189" s="21">
        <v>23.786000000000001</v>
      </c>
      <c r="N189" s="21">
        <v>76.991</v>
      </c>
      <c r="O189" s="21">
        <v>24.684000000000001</v>
      </c>
      <c r="P189" s="21">
        <v>1.008</v>
      </c>
    </row>
    <row r="190" spans="1:17" s="3" customFormat="1" ht="21" customHeight="1" x14ac:dyDescent="0.2">
      <c r="A190" s="109">
        <v>291</v>
      </c>
      <c r="B190" s="101" t="s">
        <v>124</v>
      </c>
      <c r="C190" s="102">
        <v>150</v>
      </c>
      <c r="D190" s="112">
        <v>31.07</v>
      </c>
      <c r="E190" s="21">
        <v>21.355</v>
      </c>
      <c r="F190" s="21">
        <v>14.253</v>
      </c>
      <c r="G190" s="21">
        <v>37.606999999999999</v>
      </c>
      <c r="H190" s="21">
        <v>360.93599999999998</v>
      </c>
      <c r="I190" s="21">
        <v>0.14000000000000001</v>
      </c>
      <c r="J190" s="21">
        <v>4.5999999999999996</v>
      </c>
      <c r="K190" s="21">
        <v>13.58</v>
      </c>
      <c r="L190" s="21">
        <v>2.96</v>
      </c>
      <c r="M190" s="21">
        <v>22.36</v>
      </c>
      <c r="N190" s="21">
        <v>245.51</v>
      </c>
      <c r="O190" s="21">
        <v>50.12</v>
      </c>
      <c r="P190" s="21">
        <v>1.498</v>
      </c>
    </row>
    <row r="191" spans="1:17" s="3" customFormat="1" ht="21" hidden="1" customHeight="1" x14ac:dyDescent="0.2">
      <c r="A191" s="100"/>
      <c r="B191" s="101"/>
      <c r="C191" s="102"/>
      <c r="D191" s="112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7"/>
    </row>
    <row r="192" spans="1:17" s="7" customFormat="1" ht="21" hidden="1" customHeight="1" x14ac:dyDescent="0.2">
      <c r="A192" s="128"/>
      <c r="B192" s="129"/>
      <c r="C192" s="130"/>
      <c r="D192" s="112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3"/>
    </row>
    <row r="193" spans="1:17" s="3" customFormat="1" ht="18" customHeight="1" x14ac:dyDescent="0.2">
      <c r="A193" s="105">
        <v>376</v>
      </c>
      <c r="B193" s="12" t="s">
        <v>34</v>
      </c>
      <c r="C193" s="13">
        <v>200</v>
      </c>
      <c r="D193" s="112">
        <v>2.2999999999999998</v>
      </c>
      <c r="E193" s="106"/>
      <c r="F193" s="106"/>
      <c r="G193" s="107">
        <v>10.981</v>
      </c>
      <c r="H193" s="107">
        <v>43.902000000000001</v>
      </c>
      <c r="I193" s="107">
        <v>1E-3</v>
      </c>
      <c r="J193" s="107">
        <v>0.1</v>
      </c>
      <c r="K193" s="106"/>
      <c r="L193" s="106"/>
      <c r="M193" s="107">
        <v>4.95</v>
      </c>
      <c r="N193" s="107">
        <v>8.24</v>
      </c>
      <c r="O193" s="107">
        <v>4.4000000000000004</v>
      </c>
      <c r="P193" s="107">
        <v>0.85299999999999998</v>
      </c>
    </row>
    <row r="194" spans="1:17" s="3" customFormat="1" x14ac:dyDescent="0.2">
      <c r="A194" s="15"/>
      <c r="B194" s="16" t="s">
        <v>28</v>
      </c>
      <c r="C194" s="15">
        <v>25</v>
      </c>
      <c r="D194" s="112">
        <v>2</v>
      </c>
      <c r="E194" s="21">
        <v>3.16</v>
      </c>
      <c r="F194" s="21">
        <v>0.4</v>
      </c>
      <c r="G194" s="21">
        <v>19.32</v>
      </c>
      <c r="H194" s="21">
        <v>94</v>
      </c>
      <c r="I194" s="21">
        <v>6.4000000000000001E-2</v>
      </c>
      <c r="J194" s="21">
        <v>0</v>
      </c>
      <c r="K194" s="21">
        <v>0</v>
      </c>
      <c r="L194" s="21">
        <v>0.52</v>
      </c>
      <c r="M194" s="21">
        <v>9.1999999999999993</v>
      </c>
      <c r="N194" s="21">
        <v>34.799999999999997</v>
      </c>
      <c r="O194" s="21">
        <v>13.2</v>
      </c>
      <c r="P194" s="21">
        <v>0.8</v>
      </c>
    </row>
    <row r="195" spans="1:17" s="3" customFormat="1" ht="18.75" customHeight="1" x14ac:dyDescent="0.2">
      <c r="A195" s="15"/>
      <c r="B195" s="16" t="s">
        <v>29</v>
      </c>
      <c r="C195" s="22">
        <v>25</v>
      </c>
      <c r="D195" s="112">
        <v>2</v>
      </c>
      <c r="E195" s="17">
        <v>1.32</v>
      </c>
      <c r="F195" s="17">
        <v>0.24</v>
      </c>
      <c r="G195" s="17">
        <v>7.9279999999999999</v>
      </c>
      <c r="H195" s="17">
        <v>39.6</v>
      </c>
      <c r="I195" s="17">
        <v>3.4000000000000002E-2</v>
      </c>
      <c r="J195" s="17">
        <v>0</v>
      </c>
      <c r="K195" s="17">
        <v>0</v>
      </c>
      <c r="L195" s="17">
        <v>0.2</v>
      </c>
      <c r="M195" s="17">
        <v>5.8</v>
      </c>
      <c r="N195" s="17">
        <v>30</v>
      </c>
      <c r="O195" s="17">
        <v>9.4</v>
      </c>
      <c r="P195" s="17">
        <v>0.78</v>
      </c>
      <c r="Q195" s="8"/>
    </row>
    <row r="196" spans="1:17" s="8" customFormat="1" x14ac:dyDescent="0.2">
      <c r="A196" s="45"/>
      <c r="B196" s="46" t="s">
        <v>30</v>
      </c>
      <c r="C196" s="47">
        <f>SUM(C189:C195)</f>
        <v>650</v>
      </c>
      <c r="D196" s="112">
        <f>D189+D190+D193+D194+D195</f>
        <v>51.68</v>
      </c>
      <c r="E196" s="19">
        <f t="shared" ref="E196:P196" si="28">SUM(E189:E195)</f>
        <v>30.729000000000003</v>
      </c>
      <c r="F196" s="19">
        <f t="shared" si="28"/>
        <v>19.947999999999997</v>
      </c>
      <c r="G196" s="19">
        <f t="shared" si="28"/>
        <v>89.789999999999992</v>
      </c>
      <c r="H196" s="19">
        <f t="shared" si="28"/>
        <v>659.94400000000007</v>
      </c>
      <c r="I196" s="19">
        <f t="shared" si="28"/>
        <v>0.33800000000000008</v>
      </c>
      <c r="J196" s="19">
        <f t="shared" si="28"/>
        <v>18.43</v>
      </c>
      <c r="K196" s="19">
        <f t="shared" si="28"/>
        <v>19.579999999999998</v>
      </c>
      <c r="L196" s="19">
        <f t="shared" si="28"/>
        <v>5.617</v>
      </c>
      <c r="M196" s="19">
        <f t="shared" si="28"/>
        <v>66.096000000000004</v>
      </c>
      <c r="N196" s="19">
        <f t="shared" si="28"/>
        <v>395.541</v>
      </c>
      <c r="O196" s="19">
        <f t="shared" si="28"/>
        <v>101.80400000000002</v>
      </c>
      <c r="P196" s="19">
        <f t="shared" si="28"/>
        <v>4.9390000000000001</v>
      </c>
      <c r="Q196"/>
    </row>
    <row r="197" spans="1:17" x14ac:dyDescent="0.2">
      <c r="A197" s="4"/>
      <c r="B197" s="48" t="s">
        <v>78</v>
      </c>
      <c r="C197" s="49">
        <f>C196+C187</f>
        <v>1255</v>
      </c>
      <c r="D197" s="112">
        <f>D187+D196</f>
        <v>118.84</v>
      </c>
      <c r="E197" s="50">
        <f t="shared" ref="E197:P197" si="29">E196+E187</f>
        <v>47.778400000000005</v>
      </c>
      <c r="F197" s="50">
        <f t="shared" si="29"/>
        <v>38.1509</v>
      </c>
      <c r="G197" s="50">
        <f t="shared" si="29"/>
        <v>204.71979999999999</v>
      </c>
      <c r="H197" s="50">
        <f t="shared" si="29"/>
        <v>1355.0639000000001</v>
      </c>
      <c r="I197" s="50">
        <f t="shared" si="29"/>
        <v>0.83570000000000011</v>
      </c>
      <c r="J197" s="50">
        <f t="shared" si="29"/>
        <v>25.767399999999999</v>
      </c>
      <c r="K197" s="50">
        <f t="shared" si="29"/>
        <v>69.967000000000013</v>
      </c>
      <c r="L197" s="50">
        <f t="shared" si="29"/>
        <v>9.1858222222222228</v>
      </c>
      <c r="M197" s="50">
        <f t="shared" si="29"/>
        <v>352.57544444444437</v>
      </c>
      <c r="N197" s="50">
        <f t="shared" si="29"/>
        <v>744.18599999999992</v>
      </c>
      <c r="O197" s="50">
        <f t="shared" si="29"/>
        <v>200.56900000000002</v>
      </c>
      <c r="P197" s="50">
        <f t="shared" si="29"/>
        <v>10.071</v>
      </c>
    </row>
    <row r="198" spans="1:17" x14ac:dyDescent="0.2">
      <c r="A198" s="4"/>
      <c r="B198" s="51" t="s">
        <v>79</v>
      </c>
      <c r="C198" s="51"/>
      <c r="D198" s="51">
        <f>(D25+D42+D60+D80+D102+D122+D139+D158+D179+D197)/10</f>
        <v>136</v>
      </c>
      <c r="E198" s="52">
        <f t="shared" ref="E198:P198" si="30">E197+E179+E158+E139+E122+E102+E80+E60+E42+E25</f>
        <v>503.88720000000001</v>
      </c>
      <c r="F198" s="52">
        <f t="shared" si="30"/>
        <v>6489.5063666666647</v>
      </c>
      <c r="G198" s="52">
        <f t="shared" si="30"/>
        <v>1845.1625333333334</v>
      </c>
      <c r="H198" s="52">
        <f t="shared" si="30"/>
        <v>13571.190366666668</v>
      </c>
      <c r="I198" s="52">
        <f t="shared" si="30"/>
        <v>7.8958666666666657</v>
      </c>
      <c r="J198" s="52">
        <f t="shared" si="30"/>
        <v>804.17506666666668</v>
      </c>
      <c r="K198" s="52">
        <f t="shared" si="30"/>
        <v>11595.586666666666</v>
      </c>
      <c r="L198" s="52">
        <f t="shared" si="30"/>
        <v>112.63853333333333</v>
      </c>
      <c r="M198" s="52">
        <f t="shared" si="30"/>
        <v>3392.8996666666667</v>
      </c>
      <c r="N198" s="52">
        <f t="shared" si="30"/>
        <v>7040.3540000000003</v>
      </c>
      <c r="O198" s="52">
        <f t="shared" si="30"/>
        <v>1716.9086666666667</v>
      </c>
      <c r="P198" s="52">
        <f t="shared" si="30"/>
        <v>230.93563333333333</v>
      </c>
    </row>
    <row r="199" spans="1:17" x14ac:dyDescent="0.2">
      <c r="Q199" s="1"/>
    </row>
    <row r="200" spans="1:17" s="1" customFormat="1" x14ac:dyDescent="0.2">
      <c r="A200" s="53"/>
      <c r="B200" s="204" t="s">
        <v>80</v>
      </c>
      <c r="C200" s="205"/>
      <c r="D200" s="172">
        <f>D13+D34+D52+D69+D89+D111+D131+D149+D169+D187</f>
        <v>759.99999999999989</v>
      </c>
      <c r="E200" s="54">
        <f t="shared" ref="E200:P200" si="31">E187+E169+E149+E131+E111+E89+E69+E52+E34+E13</f>
        <v>205.64160000000001</v>
      </c>
      <c r="F200" s="54">
        <f t="shared" si="31"/>
        <v>211.94636666666668</v>
      </c>
      <c r="G200" s="54">
        <f t="shared" si="31"/>
        <v>817.51026666666667</v>
      </c>
      <c r="H200" s="55">
        <f t="shared" si="31"/>
        <v>6118.5631000000003</v>
      </c>
      <c r="I200" s="55">
        <f t="shared" si="31"/>
        <v>3.2282666666666673</v>
      </c>
      <c r="J200" s="55">
        <f t="shared" si="31"/>
        <v>343.43973333333332</v>
      </c>
      <c r="K200" s="55">
        <f t="shared" si="31"/>
        <v>7199.9806666666655</v>
      </c>
      <c r="L200" s="55">
        <f t="shared" si="31"/>
        <v>57.126133333333335</v>
      </c>
      <c r="M200" s="55">
        <f t="shared" si="31"/>
        <v>2141.4536666666663</v>
      </c>
      <c r="N200" s="55">
        <f t="shared" si="31"/>
        <v>3216.016333333333</v>
      </c>
      <c r="O200" s="55">
        <f t="shared" si="31"/>
        <v>696.34566666666672</v>
      </c>
      <c r="P200" s="55">
        <f t="shared" si="31"/>
        <v>170.66776666666669</v>
      </c>
      <c r="Q200"/>
    </row>
    <row r="201" spans="1:17" ht="27.75" customHeight="1" x14ac:dyDescent="0.2">
      <c r="A201" s="56"/>
      <c r="B201" s="206" t="s">
        <v>81</v>
      </c>
      <c r="C201" s="207"/>
      <c r="D201" s="138">
        <f>D200/10</f>
        <v>75.999999999999986</v>
      </c>
      <c r="E201" s="57">
        <f>E200/10</f>
        <v>20.564160000000001</v>
      </c>
      <c r="F201" s="57">
        <f t="shared" ref="F201:P201" si="32">F200/10</f>
        <v>21.194636666666668</v>
      </c>
      <c r="G201" s="57">
        <f t="shared" si="32"/>
        <v>81.751026666666661</v>
      </c>
      <c r="H201" s="58">
        <f t="shared" si="32"/>
        <v>611.85631000000001</v>
      </c>
      <c r="I201" s="58">
        <f t="shared" si="32"/>
        <v>0.32282666666666671</v>
      </c>
      <c r="J201" s="58">
        <f t="shared" si="32"/>
        <v>34.343973333333331</v>
      </c>
      <c r="K201" s="58">
        <f t="shared" si="32"/>
        <v>719.99806666666655</v>
      </c>
      <c r="L201" s="58">
        <f t="shared" si="32"/>
        <v>5.7126133333333335</v>
      </c>
      <c r="M201" s="58">
        <f t="shared" si="32"/>
        <v>214.14536666666663</v>
      </c>
      <c r="N201" s="58">
        <f t="shared" si="32"/>
        <v>321.60163333333333</v>
      </c>
      <c r="O201" s="58">
        <f t="shared" si="32"/>
        <v>69.634566666666672</v>
      </c>
      <c r="P201" s="58">
        <f t="shared" si="32"/>
        <v>17.066776666666669</v>
      </c>
    </row>
    <row r="202" spans="1:17" x14ac:dyDescent="0.2">
      <c r="A202" s="208" t="s">
        <v>82</v>
      </c>
      <c r="B202" s="208"/>
      <c r="C202" s="209"/>
      <c r="D202" s="139"/>
      <c r="E202" s="59">
        <f>4*E201/H201</f>
        <v>0.1344378388448752</v>
      </c>
      <c r="F202" s="59">
        <f>9*F201/H201</f>
        <v>0.31175903048217318</v>
      </c>
      <c r="G202" s="59">
        <f>4*G201/H201</f>
        <v>0.53444591699424759</v>
      </c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1:17" x14ac:dyDescent="0.2">
      <c r="A203" s="181" t="s">
        <v>133</v>
      </c>
      <c r="B203" s="182"/>
      <c r="C203" s="183"/>
      <c r="D203" s="140"/>
      <c r="E203" s="61">
        <f>E201/E216</f>
        <v>0.26706701298701302</v>
      </c>
      <c r="F203" s="61">
        <f t="shared" ref="F203:P203" si="33">F201/F216</f>
        <v>0.26828654008438818</v>
      </c>
      <c r="G203" s="61">
        <f t="shared" si="33"/>
        <v>0.24403291542288555</v>
      </c>
      <c r="H203" s="62">
        <f t="shared" si="33"/>
        <v>0.26036438723404254</v>
      </c>
      <c r="I203" s="62">
        <f t="shared" si="33"/>
        <v>0.29347878787878789</v>
      </c>
      <c r="J203" s="62">
        <f t="shared" si="33"/>
        <v>0.57239955555555555</v>
      </c>
      <c r="K203" s="62">
        <f t="shared" si="33"/>
        <v>1.0285686666666665</v>
      </c>
      <c r="L203" s="62">
        <f t="shared" si="33"/>
        <v>0.5712613333333334</v>
      </c>
      <c r="M203" s="62">
        <f t="shared" si="33"/>
        <v>0.19467760606060602</v>
      </c>
      <c r="N203" s="62">
        <f t="shared" si="33"/>
        <v>0.29236512121212122</v>
      </c>
      <c r="O203" s="62">
        <f t="shared" si="33"/>
        <v>0.2785382666666667</v>
      </c>
      <c r="P203" s="62">
        <f t="shared" si="33"/>
        <v>1.4222313888888891</v>
      </c>
    </row>
    <row r="204" spans="1:17" ht="25.5" customHeight="1" x14ac:dyDescent="0.2">
      <c r="A204" s="206" t="s">
        <v>84</v>
      </c>
      <c r="B204" s="210"/>
      <c r="C204" s="211"/>
      <c r="D204" s="161"/>
      <c r="E204" s="63">
        <f>E201/E218</f>
        <v>0.26096649746192896</v>
      </c>
      <c r="F204" s="64">
        <f t="shared" ref="F204:P204" si="34">F201/F218</f>
        <v>0.27242463581833765</v>
      </c>
      <c r="G204" s="63">
        <f t="shared" si="34"/>
        <v>0.26002234944868535</v>
      </c>
      <c r="H204" s="63">
        <f t="shared" si="34"/>
        <v>0.26922000704008453</v>
      </c>
      <c r="I204" s="63">
        <f t="shared" si="34"/>
        <v>0.23059047619047623</v>
      </c>
      <c r="J204" s="63">
        <f t="shared" si="34"/>
        <v>0.40074647996888368</v>
      </c>
      <c r="K204" s="63">
        <f t="shared" si="34"/>
        <v>0.92568535184709</v>
      </c>
      <c r="L204" s="63">
        <f t="shared" si="34"/>
        <v>0.51464984984984985</v>
      </c>
      <c r="M204" s="63">
        <f t="shared" si="34"/>
        <v>0.18494288510809795</v>
      </c>
      <c r="N204" s="63">
        <f t="shared" si="34"/>
        <v>0.23389209696969696</v>
      </c>
      <c r="O204" s="63">
        <f t="shared" si="34"/>
        <v>0.25066438684905207</v>
      </c>
      <c r="P204" s="63">
        <f t="shared" si="34"/>
        <v>1.2832162907268172</v>
      </c>
      <c r="Q204" s="1"/>
    </row>
    <row r="205" spans="1:17" s="1" customFormat="1" x14ac:dyDescent="0.2">
      <c r="A205" s="65"/>
      <c r="B205" s="212" t="s">
        <v>85</v>
      </c>
      <c r="C205" s="213"/>
      <c r="D205" s="173">
        <f>D24+D41+D59+D79+D101+D121+D138+D157+D178+D196</f>
        <v>600</v>
      </c>
      <c r="E205" s="66">
        <f t="shared" ref="E205:P205" si="35">E196+E178+E157+E138+E121+E101+E79+E59+E41+E24</f>
        <v>298.24560000000002</v>
      </c>
      <c r="F205" s="66">
        <f t="shared" si="35"/>
        <v>6277.5599999999986</v>
      </c>
      <c r="G205" s="66">
        <f t="shared" si="35"/>
        <v>1027.6522666666667</v>
      </c>
      <c r="H205" s="55">
        <f t="shared" si="35"/>
        <v>7452.6272666666673</v>
      </c>
      <c r="I205" s="55">
        <f t="shared" si="35"/>
        <v>4.6676000000000011</v>
      </c>
      <c r="J205" s="55">
        <f t="shared" si="35"/>
        <v>460.73533333333336</v>
      </c>
      <c r="K205" s="55">
        <f t="shared" si="35"/>
        <v>4395.6059999999998</v>
      </c>
      <c r="L205" s="55">
        <f t="shared" si="35"/>
        <v>55.512400000000014</v>
      </c>
      <c r="M205" s="55">
        <f t="shared" si="35"/>
        <v>1251.4459999999999</v>
      </c>
      <c r="N205" s="55">
        <f t="shared" si="35"/>
        <v>3824.3376666666668</v>
      </c>
      <c r="O205" s="55">
        <f t="shared" si="35"/>
        <v>1020.5630000000001</v>
      </c>
      <c r="P205" s="55">
        <f t="shared" si="35"/>
        <v>60.26786666666667</v>
      </c>
      <c r="Q205"/>
    </row>
    <row r="206" spans="1:17" ht="24" customHeight="1" x14ac:dyDescent="0.2">
      <c r="A206" s="67"/>
      <c r="B206" s="184" t="s">
        <v>86</v>
      </c>
      <c r="C206" s="214"/>
      <c r="D206" s="141">
        <f>D205/10</f>
        <v>60</v>
      </c>
      <c r="E206" s="68">
        <f>E205/10</f>
        <v>29.824560000000002</v>
      </c>
      <c r="F206" s="68">
        <f t="shared" ref="F206:P206" si="36">F205/10</f>
        <v>627.75599999999986</v>
      </c>
      <c r="G206" s="68">
        <f t="shared" si="36"/>
        <v>102.76522666666668</v>
      </c>
      <c r="H206" s="58">
        <f t="shared" si="36"/>
        <v>745.26272666666671</v>
      </c>
      <c r="I206" s="58">
        <f t="shared" si="36"/>
        <v>0.46676000000000012</v>
      </c>
      <c r="J206" s="58">
        <f t="shared" si="36"/>
        <v>46.073533333333337</v>
      </c>
      <c r="K206" s="58">
        <f t="shared" si="36"/>
        <v>439.56059999999997</v>
      </c>
      <c r="L206" s="58">
        <f t="shared" si="36"/>
        <v>5.5512400000000017</v>
      </c>
      <c r="M206" s="58">
        <f t="shared" si="36"/>
        <v>125.1446</v>
      </c>
      <c r="N206" s="58">
        <f t="shared" si="36"/>
        <v>382.43376666666666</v>
      </c>
      <c r="O206" s="58">
        <f t="shared" si="36"/>
        <v>102.05630000000001</v>
      </c>
      <c r="P206" s="58">
        <f t="shared" si="36"/>
        <v>6.0267866666666672</v>
      </c>
    </row>
    <row r="207" spans="1:17" x14ac:dyDescent="0.2">
      <c r="A207" s="215" t="s">
        <v>82</v>
      </c>
      <c r="B207" s="215"/>
      <c r="C207" s="216"/>
      <c r="D207" s="142"/>
      <c r="E207" s="69">
        <f>4*E206/H206</f>
        <v>0.1600754146575728</v>
      </c>
      <c r="F207" s="69">
        <f>9*F206/H206</f>
        <v>7.5809560814477486</v>
      </c>
      <c r="G207" s="69">
        <f>4*G206/H206</f>
        <v>0.55156509504402162</v>
      </c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1:17" ht="12" customHeight="1" x14ac:dyDescent="0.2">
      <c r="A208" s="181" t="s">
        <v>133</v>
      </c>
      <c r="B208" s="182"/>
      <c r="C208" s="183"/>
      <c r="D208" s="140"/>
      <c r="E208" s="61">
        <f>E206/E216</f>
        <v>0.38733194805194809</v>
      </c>
      <c r="F208" s="61">
        <f t="shared" ref="F208:P208" si="37">F206/F216</f>
        <v>7.9462784810126568</v>
      </c>
      <c r="G208" s="61">
        <f t="shared" si="37"/>
        <v>0.30676187064676619</v>
      </c>
      <c r="H208" s="62">
        <f t="shared" si="37"/>
        <v>0.31713307517730499</v>
      </c>
      <c r="I208" s="62">
        <f t="shared" si="37"/>
        <v>0.42432727272727278</v>
      </c>
      <c r="J208" s="62">
        <f t="shared" si="37"/>
        <v>0.76789222222222231</v>
      </c>
      <c r="K208" s="62">
        <f t="shared" si="37"/>
        <v>0.62794371428571427</v>
      </c>
      <c r="L208" s="62">
        <f t="shared" si="37"/>
        <v>0.55512400000000017</v>
      </c>
      <c r="M208" s="62">
        <f t="shared" si="37"/>
        <v>0.11376781818181818</v>
      </c>
      <c r="N208" s="62">
        <f t="shared" si="37"/>
        <v>0.34766706060606062</v>
      </c>
      <c r="O208" s="62">
        <f t="shared" si="37"/>
        <v>0.40822520000000001</v>
      </c>
      <c r="P208" s="62">
        <f t="shared" si="37"/>
        <v>0.5022322222222223</v>
      </c>
    </row>
    <row r="209" spans="1:17" ht="26.25" customHeight="1" x14ac:dyDescent="0.2">
      <c r="A209" s="184" t="s">
        <v>84</v>
      </c>
      <c r="B209" s="185"/>
      <c r="C209" s="186"/>
      <c r="D209" s="143"/>
      <c r="E209" s="70">
        <f>E206/E218</f>
        <v>0.37848426395939089</v>
      </c>
      <c r="F209" s="70">
        <f t="shared" ref="F209:P209" si="38">F206/F218</f>
        <v>8.0688431876606668</v>
      </c>
      <c r="G209" s="70">
        <f t="shared" si="38"/>
        <v>0.3268614079728584</v>
      </c>
      <c r="H209" s="63">
        <f t="shared" si="38"/>
        <v>0.3279195347677506</v>
      </c>
      <c r="I209" s="63">
        <f t="shared" si="38"/>
        <v>0.33340000000000009</v>
      </c>
      <c r="J209" s="63">
        <f t="shared" si="38"/>
        <v>0.53761415791520817</v>
      </c>
      <c r="K209" s="63">
        <f t="shared" si="38"/>
        <v>0.56513319619439439</v>
      </c>
      <c r="L209" s="63">
        <f t="shared" si="38"/>
        <v>0.50011171171171187</v>
      </c>
      <c r="M209" s="63">
        <f t="shared" si="38"/>
        <v>0.10807893600483633</v>
      </c>
      <c r="N209" s="63">
        <f t="shared" si="38"/>
        <v>0.27813364848484845</v>
      </c>
      <c r="O209" s="63">
        <f t="shared" si="38"/>
        <v>0.36737329013678904</v>
      </c>
      <c r="P209" s="63">
        <f t="shared" si="38"/>
        <v>0.45314185463659151</v>
      </c>
      <c r="Q209" s="1"/>
    </row>
    <row r="210" spans="1:17" s="1" customFormat="1" x14ac:dyDescent="0.2">
      <c r="A210" s="71"/>
      <c r="B210" s="217" t="s">
        <v>87</v>
      </c>
      <c r="C210" s="218"/>
      <c r="D210" s="160"/>
      <c r="E210" s="55">
        <f>E205+E200</f>
        <v>503.88720000000001</v>
      </c>
      <c r="F210" s="55">
        <f t="shared" ref="F210:P210" si="39">F205+F200</f>
        <v>6489.5063666666656</v>
      </c>
      <c r="G210" s="55">
        <f t="shared" si="39"/>
        <v>1845.1625333333334</v>
      </c>
      <c r="H210" s="55">
        <f t="shared" si="39"/>
        <v>13571.190366666668</v>
      </c>
      <c r="I210" s="55">
        <f t="shared" si="39"/>
        <v>7.8958666666666684</v>
      </c>
      <c r="J210" s="55">
        <f t="shared" si="39"/>
        <v>804.17506666666668</v>
      </c>
      <c r="K210" s="55">
        <f t="shared" si="39"/>
        <v>11595.586666666666</v>
      </c>
      <c r="L210" s="55">
        <f t="shared" si="39"/>
        <v>112.63853333333336</v>
      </c>
      <c r="M210" s="55">
        <f t="shared" si="39"/>
        <v>3392.8996666666662</v>
      </c>
      <c r="N210" s="55">
        <f t="shared" si="39"/>
        <v>7040.3539999999994</v>
      </c>
      <c r="O210" s="55">
        <f t="shared" si="39"/>
        <v>1716.9086666666667</v>
      </c>
      <c r="P210" s="55">
        <f t="shared" si="39"/>
        <v>230.93563333333336</v>
      </c>
      <c r="Q210"/>
    </row>
    <row r="211" spans="1:17" ht="24.75" customHeight="1" x14ac:dyDescent="0.2">
      <c r="A211" s="72"/>
      <c r="B211" s="221" t="s">
        <v>88</v>
      </c>
      <c r="C211" s="222"/>
      <c r="D211" s="144"/>
      <c r="E211" s="58">
        <f>E210/10</f>
        <v>50.388719999999999</v>
      </c>
      <c r="F211" s="58">
        <f t="shared" ref="F211:P211" si="40">F210/10</f>
        <v>648.95063666666658</v>
      </c>
      <c r="G211" s="58">
        <f t="shared" si="40"/>
        <v>184.51625333333334</v>
      </c>
      <c r="H211" s="58">
        <f t="shared" si="40"/>
        <v>1357.1190366666667</v>
      </c>
      <c r="I211" s="58">
        <f t="shared" si="40"/>
        <v>0.78958666666666688</v>
      </c>
      <c r="J211" s="58">
        <f t="shared" si="40"/>
        <v>80.417506666666668</v>
      </c>
      <c r="K211" s="58">
        <f t="shared" si="40"/>
        <v>1159.5586666666666</v>
      </c>
      <c r="L211" s="58">
        <f t="shared" si="40"/>
        <v>11.263853333333335</v>
      </c>
      <c r="M211" s="58">
        <f t="shared" si="40"/>
        <v>339.2899666666666</v>
      </c>
      <c r="N211" s="58">
        <f t="shared" si="40"/>
        <v>704.03539999999998</v>
      </c>
      <c r="O211" s="58">
        <f t="shared" si="40"/>
        <v>171.69086666666666</v>
      </c>
      <c r="P211" s="58">
        <f t="shared" si="40"/>
        <v>23.093563333333336</v>
      </c>
    </row>
    <row r="212" spans="1:17" ht="12.75" customHeight="1" x14ac:dyDescent="0.2">
      <c r="A212" s="223" t="s">
        <v>82</v>
      </c>
      <c r="B212" s="223"/>
      <c r="C212" s="224"/>
      <c r="D212" s="145"/>
      <c r="E212" s="73">
        <f>4*E211/H211</f>
        <v>0.14851672886046588</v>
      </c>
      <c r="F212" s="73">
        <f>9*F211/H211</f>
        <v>4.3036429172384727</v>
      </c>
      <c r="G212" s="73">
        <f>4*G211/H211</f>
        <v>0.54384692380865607</v>
      </c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1:17" ht="13.5" customHeight="1" x14ac:dyDescent="0.2">
      <c r="A213" s="217" t="s">
        <v>133</v>
      </c>
      <c r="B213" s="225"/>
      <c r="C213" s="218"/>
      <c r="D213" s="146"/>
      <c r="E213" s="62">
        <f>E211/E216</f>
        <v>0.654398961038961</v>
      </c>
      <c r="F213" s="62">
        <f t="shared" ref="F213:P213" si="41">F211/F216</f>
        <v>8.2145650210970462</v>
      </c>
      <c r="G213" s="62">
        <f t="shared" si="41"/>
        <v>0.55079478606965171</v>
      </c>
      <c r="H213" s="62">
        <f t="shared" si="41"/>
        <v>0.57749746241134758</v>
      </c>
      <c r="I213" s="62">
        <f t="shared" si="41"/>
        <v>0.71780606060606078</v>
      </c>
      <c r="J213" s="62">
        <f t="shared" si="41"/>
        <v>1.3402917777777779</v>
      </c>
      <c r="K213" s="62">
        <f t="shared" si="41"/>
        <v>1.6565123809523807</v>
      </c>
      <c r="L213" s="62">
        <f t="shared" si="41"/>
        <v>1.1263853333333336</v>
      </c>
      <c r="M213" s="62">
        <f t="shared" si="41"/>
        <v>0.30844542424242416</v>
      </c>
      <c r="N213" s="62">
        <f t="shared" si="41"/>
        <v>0.64003218181818178</v>
      </c>
      <c r="O213" s="62">
        <f t="shared" si="41"/>
        <v>0.68676346666666666</v>
      </c>
      <c r="P213" s="62">
        <f t="shared" si="41"/>
        <v>1.9244636111111113</v>
      </c>
    </row>
    <row r="214" spans="1:17" ht="34.5" customHeight="1" x14ac:dyDescent="0.2">
      <c r="A214" s="226" t="s">
        <v>84</v>
      </c>
      <c r="B214" s="227"/>
      <c r="C214" s="228"/>
      <c r="D214" s="161"/>
      <c r="E214" s="63">
        <f>E211/E218</f>
        <v>0.63945076142131985</v>
      </c>
      <c r="F214" s="63">
        <f>F211/F218</f>
        <v>8.3412678234790061</v>
      </c>
      <c r="G214" s="63">
        <f t="shared" ref="G214:P214" si="42">G211/G218</f>
        <v>0.58688375742154375</v>
      </c>
      <c r="H214" s="63">
        <f t="shared" si="42"/>
        <v>0.59713954180783513</v>
      </c>
      <c r="I214" s="63">
        <f t="shared" si="42"/>
        <v>0.56399047619047638</v>
      </c>
      <c r="J214" s="63">
        <f t="shared" si="42"/>
        <v>0.93836063788409174</v>
      </c>
      <c r="K214" s="63">
        <f t="shared" si="42"/>
        <v>1.4908185480414844</v>
      </c>
      <c r="L214" s="63">
        <f t="shared" si="42"/>
        <v>1.0147615615615617</v>
      </c>
      <c r="M214" s="63">
        <f t="shared" si="42"/>
        <v>0.29302182111293423</v>
      </c>
      <c r="N214" s="63">
        <f t="shared" si="42"/>
        <v>0.51202574545454549</v>
      </c>
      <c r="O214" s="63">
        <f t="shared" si="42"/>
        <v>0.61803767698584111</v>
      </c>
      <c r="P214" s="63">
        <f t="shared" si="42"/>
        <v>1.7363581453634087</v>
      </c>
    </row>
    <row r="215" spans="1:17" ht="53.25" customHeight="1" x14ac:dyDescent="0.2">
      <c r="A215" s="229" t="s">
        <v>89</v>
      </c>
      <c r="B215" s="230"/>
      <c r="C215" s="231"/>
      <c r="D215" s="135"/>
      <c r="E215" s="74">
        <v>63</v>
      </c>
      <c r="F215" s="74">
        <v>70</v>
      </c>
      <c r="G215" s="74">
        <v>305</v>
      </c>
      <c r="H215" s="74">
        <v>2100</v>
      </c>
      <c r="I215" s="75">
        <v>1.1000000000000001</v>
      </c>
      <c r="J215" s="74">
        <v>60</v>
      </c>
      <c r="K215" s="74">
        <v>700</v>
      </c>
      <c r="L215" s="74">
        <v>10</v>
      </c>
      <c r="M215" s="74">
        <v>1100</v>
      </c>
      <c r="N215" s="74">
        <v>1100</v>
      </c>
      <c r="O215" s="74">
        <v>250</v>
      </c>
      <c r="P215" s="74">
        <v>12</v>
      </c>
    </row>
    <row r="216" spans="1:17" ht="48.75" customHeight="1" x14ac:dyDescent="0.2">
      <c r="A216" s="217" t="s">
        <v>90</v>
      </c>
      <c r="B216" s="225"/>
      <c r="C216" s="218"/>
      <c r="D216" s="144"/>
      <c r="E216" s="76">
        <v>77</v>
      </c>
      <c r="F216" s="76">
        <v>79</v>
      </c>
      <c r="G216" s="76">
        <v>335</v>
      </c>
      <c r="H216" s="76">
        <v>2350</v>
      </c>
      <c r="I216" s="76">
        <v>1.1000000000000001</v>
      </c>
      <c r="J216" s="76">
        <v>60</v>
      </c>
      <c r="K216" s="76">
        <v>700</v>
      </c>
      <c r="L216" s="76">
        <v>10</v>
      </c>
      <c r="M216" s="76">
        <v>1100</v>
      </c>
      <c r="N216" s="76">
        <v>1100</v>
      </c>
      <c r="O216" s="76">
        <v>250</v>
      </c>
      <c r="P216" s="76">
        <v>12</v>
      </c>
    </row>
    <row r="217" spans="1:17" x14ac:dyDescent="0.2">
      <c r="A217" s="77"/>
      <c r="B217" s="78" t="s">
        <v>91</v>
      </c>
      <c r="C217" s="79"/>
      <c r="D217" s="79"/>
      <c r="E217" s="80">
        <v>0.8</v>
      </c>
      <c r="F217" s="81">
        <v>0.9</v>
      </c>
      <c r="G217" s="81">
        <v>0.97</v>
      </c>
      <c r="H217" s="81"/>
      <c r="I217" s="81">
        <v>0.8</v>
      </c>
      <c r="J217" s="81">
        <v>0.7</v>
      </c>
      <c r="K217" s="81">
        <v>0.9</v>
      </c>
      <c r="L217" s="81">
        <v>0.9</v>
      </c>
      <c r="M217" s="81">
        <v>0.95</v>
      </c>
      <c r="N217" s="81">
        <v>0.8</v>
      </c>
      <c r="O217" s="81">
        <v>0.9</v>
      </c>
      <c r="P217" s="81">
        <v>0.9</v>
      </c>
    </row>
    <row r="218" spans="1:17" x14ac:dyDescent="0.2">
      <c r="A218" s="82"/>
      <c r="B218" s="78" t="s">
        <v>92</v>
      </c>
      <c r="C218" s="81"/>
      <c r="D218" s="81"/>
      <c r="E218" s="83">
        <v>78.8</v>
      </c>
      <c r="F218" s="83">
        <v>77.8</v>
      </c>
      <c r="G218" s="83">
        <v>314.39999999999998</v>
      </c>
      <c r="H218" s="84">
        <v>2272.6999999999998</v>
      </c>
      <c r="I218" s="83">
        <v>1.4</v>
      </c>
      <c r="J218" s="83">
        <v>85.7</v>
      </c>
      <c r="K218" s="83">
        <v>777.8</v>
      </c>
      <c r="L218" s="83">
        <v>11.1</v>
      </c>
      <c r="M218" s="83">
        <v>1157.9000000000001</v>
      </c>
      <c r="N218" s="83">
        <v>1375</v>
      </c>
      <c r="O218" s="83">
        <v>277.8</v>
      </c>
      <c r="P218" s="83">
        <v>13.3</v>
      </c>
    </row>
    <row r="219" spans="1:17" x14ac:dyDescent="0.2">
      <c r="A219" s="82"/>
      <c r="B219" s="187" t="s">
        <v>93</v>
      </c>
      <c r="C219" s="188"/>
      <c r="D219" s="158"/>
      <c r="E219" s="85"/>
      <c r="F219" s="85"/>
      <c r="G219" s="85" t="s">
        <v>94</v>
      </c>
      <c r="H219" s="82"/>
      <c r="I219" s="82"/>
      <c r="J219" s="82"/>
      <c r="K219" s="82"/>
      <c r="L219" s="82"/>
      <c r="M219" s="82"/>
      <c r="N219" s="82"/>
      <c r="O219" s="82"/>
      <c r="P219" s="82"/>
    </row>
    <row r="220" spans="1:17" x14ac:dyDescent="0.2">
      <c r="A220" s="82"/>
      <c r="B220" s="219"/>
      <c r="C220" s="220"/>
      <c r="D220" s="158"/>
      <c r="E220" s="86" t="s">
        <v>95</v>
      </c>
      <c r="F220" s="87">
        <f>H201/H216</f>
        <v>0.26036438723404254</v>
      </c>
      <c r="G220" s="86" t="s">
        <v>96</v>
      </c>
      <c r="H220" s="82"/>
      <c r="I220" s="82"/>
      <c r="J220" s="82"/>
      <c r="K220" s="82"/>
      <c r="L220" s="82"/>
      <c r="M220" s="82"/>
      <c r="N220" s="82"/>
      <c r="O220" s="82"/>
      <c r="P220" s="82"/>
    </row>
    <row r="221" spans="1:17" x14ac:dyDescent="0.2">
      <c r="A221" s="82"/>
      <c r="B221" s="189"/>
      <c r="C221" s="190"/>
      <c r="D221" s="159"/>
      <c r="E221" s="88" t="s">
        <v>25</v>
      </c>
      <c r="F221" s="89">
        <f>H206/H216</f>
        <v>0.31713307517730499</v>
      </c>
      <c r="G221" s="88" t="s">
        <v>97</v>
      </c>
      <c r="H221" s="82"/>
      <c r="I221" s="82"/>
      <c r="J221" s="82"/>
      <c r="K221" s="82"/>
      <c r="L221" s="82"/>
      <c r="M221" s="82"/>
      <c r="N221" s="82"/>
      <c r="O221" s="82"/>
      <c r="P221" s="82"/>
    </row>
  </sheetData>
  <mergeCells count="55">
    <mergeCell ref="B219:C221"/>
    <mergeCell ref="B211:C211"/>
    <mergeCell ref="A212:C212"/>
    <mergeCell ref="A213:C213"/>
    <mergeCell ref="A214:C214"/>
    <mergeCell ref="A215:C215"/>
    <mergeCell ref="A216:C216"/>
    <mergeCell ref="B205:C205"/>
    <mergeCell ref="B206:C206"/>
    <mergeCell ref="A207:C207"/>
    <mergeCell ref="A208:C208"/>
    <mergeCell ref="A209:C209"/>
    <mergeCell ref="B210:C210"/>
    <mergeCell ref="A188:P188"/>
    <mergeCell ref="B200:C200"/>
    <mergeCell ref="B201:C201"/>
    <mergeCell ref="A202:C202"/>
    <mergeCell ref="A203:C203"/>
    <mergeCell ref="A204:C204"/>
    <mergeCell ref="A150:P150"/>
    <mergeCell ref="A159:H159"/>
    <mergeCell ref="A160:P160"/>
    <mergeCell ref="A170:P170"/>
    <mergeCell ref="A180:H180"/>
    <mergeCell ref="A181:P181"/>
    <mergeCell ref="A112:P112"/>
    <mergeCell ref="A123:H123"/>
    <mergeCell ref="A124:P124"/>
    <mergeCell ref="A132:P132"/>
    <mergeCell ref="A140:H140"/>
    <mergeCell ref="A141:P141"/>
    <mergeCell ref="A70:P70"/>
    <mergeCell ref="A81:H81"/>
    <mergeCell ref="A82:P82"/>
    <mergeCell ref="A90:P90"/>
    <mergeCell ref="A103:H103"/>
    <mergeCell ref="A104:P104"/>
    <mergeCell ref="A35:P35"/>
    <mergeCell ref="A43:H43"/>
    <mergeCell ref="A44:P44"/>
    <mergeCell ref="A53:P53"/>
    <mergeCell ref="A61:H61"/>
    <mergeCell ref="A62:P62"/>
    <mergeCell ref="I2:L2"/>
    <mergeCell ref="M2:P2"/>
    <mergeCell ref="A4:P4"/>
    <mergeCell ref="A14:P14"/>
    <mergeCell ref="A26:H26"/>
    <mergeCell ref="A27:P27"/>
    <mergeCell ref="A1:H1"/>
    <mergeCell ref="A2:A3"/>
    <mergeCell ref="B2:B3"/>
    <mergeCell ref="C2:C3"/>
    <mergeCell ref="E2:G2"/>
    <mergeCell ref="H2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завтраки 01.09. 22</vt:lpstr>
      <vt:lpstr>завтраки и обеды 1.09.22</vt:lpstr>
      <vt:lpstr>завтраки и обеды ОВЗ 1.09.22 </vt:lpstr>
    </vt:vector>
  </TitlesOfParts>
  <Company>MacBook Pro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Туганов Виктор Анатольевич</dc:creator>
  <cp:lastModifiedBy>школа</cp:lastModifiedBy>
  <cp:lastPrinted>2022-07-18T09:13:13Z</cp:lastPrinted>
  <dcterms:created xsi:type="dcterms:W3CDTF">2020-09-15T06:15:04Z</dcterms:created>
  <dcterms:modified xsi:type="dcterms:W3CDTF">2022-09-06T12:23:21Z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48DCEE74D5974332BAB4F922CA09DDAA</vt:lpwstr>
  </property>
  <property fmtid="{D5CDD505-2E9C-101B-9397-08002B2CF9AE}" pid="3" name="KSOProductBuildVer">
    <vt:lpwstr>1049-11.2.0.11074</vt:lpwstr>
  </property>
</Properties>
</file>