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учебные планы 2021\право и организация\"/>
    </mc:Choice>
  </mc:AlternateContent>
  <bookViews>
    <workbookView xWindow="360" yWindow="15" windowWidth="11340" windowHeight="6525" tabRatio="599"/>
  </bookViews>
  <sheets>
    <sheet name="План" sheetId="5" r:id="rId1"/>
  </sheets>
  <definedNames>
    <definedName name="_xlnm.Print_Area" localSheetId="0">План!$B$2:$Q$94</definedName>
  </definedNames>
  <calcPr calcId="162913"/>
</workbook>
</file>

<file path=xl/calcChain.xml><?xml version="1.0" encoding="utf-8"?>
<calcChain xmlns="http://schemas.openxmlformats.org/spreadsheetml/2006/main">
  <c r="G19" i="5" l="1"/>
  <c r="G16" i="5"/>
  <c r="H29" i="5"/>
  <c r="I29" i="5"/>
  <c r="J29" i="5"/>
  <c r="K29" i="5"/>
  <c r="L29" i="5"/>
  <c r="M29" i="5"/>
  <c r="N29" i="5"/>
  <c r="O29" i="5"/>
  <c r="G30" i="5"/>
  <c r="P29" i="5"/>
  <c r="G31" i="5"/>
  <c r="E31" i="5" s="1"/>
  <c r="F31" i="5" s="1"/>
  <c r="G32" i="5"/>
  <c r="E32" i="5" s="1"/>
  <c r="F32" i="5" s="1"/>
  <c r="G33" i="5"/>
  <c r="F33" i="5" s="1"/>
  <c r="G34" i="5"/>
  <c r="E34" i="5" s="1"/>
  <c r="F34" i="5" s="1"/>
  <c r="G35" i="5"/>
  <c r="E35" i="5" s="1"/>
  <c r="F35" i="5" s="1"/>
  <c r="H36" i="5"/>
  <c r="I36" i="5"/>
  <c r="J36" i="5"/>
  <c r="K36" i="5"/>
  <c r="L36" i="5"/>
  <c r="M36" i="5"/>
  <c r="N36" i="5"/>
  <c r="O36" i="5"/>
  <c r="P36" i="5"/>
  <c r="G37" i="5"/>
  <c r="G39" i="5"/>
  <c r="E39" i="5" s="1"/>
  <c r="F39" i="5" s="1"/>
  <c r="H41" i="5"/>
  <c r="I41" i="5"/>
  <c r="J41" i="5"/>
  <c r="K41" i="5"/>
  <c r="L41" i="5"/>
  <c r="M41" i="5"/>
  <c r="N41" i="5"/>
  <c r="O41" i="5"/>
  <c r="P41" i="5"/>
  <c r="G42" i="5"/>
  <c r="Q36" i="5"/>
  <c r="Q41" i="5"/>
  <c r="F16" i="5" l="1"/>
  <c r="G36" i="5"/>
  <c r="G29" i="5"/>
  <c r="E30" i="5"/>
  <c r="E29" i="5" s="1"/>
  <c r="E37" i="5"/>
  <c r="E42" i="5"/>
  <c r="F30" i="5" l="1"/>
  <c r="F29" i="5" s="1"/>
  <c r="F37" i="5"/>
  <c r="F36" i="5" s="1"/>
  <c r="E36" i="5"/>
  <c r="F42" i="5"/>
  <c r="G60" i="5"/>
  <c r="G62" i="5"/>
  <c r="E62" i="5" s="1"/>
  <c r="F62" i="5" s="1"/>
  <c r="G61" i="5"/>
  <c r="E61" i="5" s="1"/>
  <c r="G50" i="5"/>
  <c r="E50" i="5" s="1"/>
  <c r="F50" i="5" s="1"/>
  <c r="G56" i="5"/>
  <c r="E56" i="5" s="1"/>
  <c r="F56" i="5" s="1"/>
  <c r="G76" i="5"/>
  <c r="H76" i="5" s="1"/>
  <c r="H73" i="5" s="1"/>
  <c r="G75" i="5"/>
  <c r="G80" i="5"/>
  <c r="H80" i="5" s="1"/>
  <c r="H77" i="5" s="1"/>
  <c r="E60" i="5"/>
  <c r="F60" i="5" s="1"/>
  <c r="Q73" i="5"/>
  <c r="P73" i="5"/>
  <c r="O73" i="5"/>
  <c r="N73" i="5"/>
  <c r="M73" i="5"/>
  <c r="L73" i="5"/>
  <c r="K73" i="5"/>
  <c r="J73" i="5"/>
  <c r="I73" i="5"/>
  <c r="G74" i="5"/>
  <c r="E74" i="5" s="1"/>
  <c r="O77" i="5"/>
  <c r="N77" i="5"/>
  <c r="O69" i="5"/>
  <c r="N69" i="5"/>
  <c r="O64" i="5"/>
  <c r="N64" i="5"/>
  <c r="Q64" i="5"/>
  <c r="P64" i="5"/>
  <c r="M64" i="5"/>
  <c r="L64" i="5"/>
  <c r="K64" i="5"/>
  <c r="J64" i="5"/>
  <c r="I64" i="5"/>
  <c r="G68" i="5"/>
  <c r="G67" i="5"/>
  <c r="H67" i="5" s="1"/>
  <c r="H64" i="5" s="1"/>
  <c r="G66" i="5"/>
  <c r="E66" i="5" s="1"/>
  <c r="F66" i="5" s="1"/>
  <c r="Q69" i="5"/>
  <c r="P69" i="5"/>
  <c r="M69" i="5"/>
  <c r="L69" i="5"/>
  <c r="K69" i="5"/>
  <c r="J69" i="5"/>
  <c r="I69" i="5"/>
  <c r="G72" i="5"/>
  <c r="H72" i="5" s="1"/>
  <c r="H69" i="5" s="1"/>
  <c r="G71" i="5"/>
  <c r="Q77" i="5"/>
  <c r="P77" i="5"/>
  <c r="M77" i="5"/>
  <c r="L77" i="5"/>
  <c r="K77" i="5"/>
  <c r="J77" i="5"/>
  <c r="I77" i="5"/>
  <c r="G79" i="5"/>
  <c r="Q29" i="5"/>
  <c r="G59" i="5"/>
  <c r="E59" i="5" s="1"/>
  <c r="F59" i="5" s="1"/>
  <c r="G43" i="5"/>
  <c r="G44" i="5"/>
  <c r="E44" i="5" s="1"/>
  <c r="F44" i="5" s="1"/>
  <c r="G45" i="5"/>
  <c r="E45" i="5" s="1"/>
  <c r="F45" i="5" s="1"/>
  <c r="G46" i="5"/>
  <c r="E46" i="5" s="1"/>
  <c r="F46" i="5" s="1"/>
  <c r="G47" i="5"/>
  <c r="E47" i="5" s="1"/>
  <c r="F47" i="5" s="1"/>
  <c r="G48" i="5"/>
  <c r="E48" i="5" s="1"/>
  <c r="F48" i="5" s="1"/>
  <c r="G49" i="5"/>
  <c r="E49" i="5" s="1"/>
  <c r="F49" i="5" s="1"/>
  <c r="G51" i="5"/>
  <c r="E51" i="5" s="1"/>
  <c r="F51" i="5" s="1"/>
  <c r="G52" i="5"/>
  <c r="E52" i="5" s="1"/>
  <c r="F52" i="5" s="1"/>
  <c r="G53" i="5"/>
  <c r="E53" i="5" s="1"/>
  <c r="F53" i="5" s="1"/>
  <c r="G54" i="5"/>
  <c r="E54" i="5" s="1"/>
  <c r="F54" i="5" s="1"/>
  <c r="G55" i="5"/>
  <c r="E55" i="5" s="1"/>
  <c r="F55" i="5" s="1"/>
  <c r="G57" i="5"/>
  <c r="E57" i="5" s="1"/>
  <c r="F57" i="5" s="1"/>
  <c r="G65" i="5"/>
  <c r="E65" i="5" s="1"/>
  <c r="F68" i="5"/>
  <c r="G70" i="5"/>
  <c r="E70" i="5" s="1"/>
  <c r="G78" i="5"/>
  <c r="E78" i="5" s="1"/>
  <c r="G77" i="5" l="1"/>
  <c r="G73" i="5"/>
  <c r="E43" i="5"/>
  <c r="J63" i="5"/>
  <c r="K63" i="5"/>
  <c r="J81" i="5"/>
  <c r="K81" i="5"/>
  <c r="M63" i="5"/>
  <c r="N63" i="5"/>
  <c r="N40" i="5" s="1"/>
  <c r="P63" i="5"/>
  <c r="P40" i="5" s="1"/>
  <c r="I63" i="5"/>
  <c r="Q63" i="5"/>
  <c r="L63" i="5"/>
  <c r="O63" i="5"/>
  <c r="E77" i="5"/>
  <c r="F78" i="5"/>
  <c r="F77" i="5" s="1"/>
  <c r="G69" i="5"/>
  <c r="F70" i="5"/>
  <c r="F69" i="5" s="1"/>
  <c r="E69" i="5"/>
  <c r="G64" i="5"/>
  <c r="F65" i="5"/>
  <c r="E64" i="5"/>
  <c r="F64" i="5"/>
  <c r="E73" i="5"/>
  <c r="F74" i="5"/>
  <c r="F73" i="5" s="1"/>
  <c r="F61" i="5"/>
  <c r="H63" i="5"/>
  <c r="H40" i="5" s="1"/>
  <c r="G63" i="5" l="1"/>
  <c r="E63" i="5"/>
  <c r="L81" i="5"/>
  <c r="L40" i="5"/>
  <c r="I81" i="5"/>
  <c r="I40" i="5"/>
  <c r="F43" i="5"/>
  <c r="O81" i="5"/>
  <c r="O40" i="5"/>
  <c r="M81" i="5"/>
  <c r="M40" i="5"/>
  <c r="Q81" i="5"/>
  <c r="Q40" i="5"/>
  <c r="P81" i="5"/>
  <c r="G58" i="5"/>
  <c r="H81" i="5"/>
  <c r="N81" i="5"/>
  <c r="F63" i="5"/>
  <c r="E58" i="5" l="1"/>
  <c r="G41" i="5"/>
  <c r="G40" i="5" s="1"/>
  <c r="F58" i="5" l="1"/>
  <c r="F41" i="5" s="1"/>
  <c r="E41" i="5"/>
  <c r="E40" i="5" s="1"/>
  <c r="G81" i="5"/>
  <c r="E81" i="5" l="1"/>
  <c r="F40" i="5"/>
  <c r="F81" i="5"/>
</calcChain>
</file>

<file path=xl/sharedStrings.xml><?xml version="1.0" encoding="utf-8"?>
<sst xmlns="http://schemas.openxmlformats.org/spreadsheetml/2006/main" count="272" uniqueCount="202">
  <si>
    <t>Индекс</t>
  </si>
  <si>
    <t>Наименование дисциплины</t>
  </si>
  <si>
    <t>в том числе</t>
  </si>
  <si>
    <t>3 курс</t>
  </si>
  <si>
    <t>Максимальная</t>
  </si>
  <si>
    <t>Иностранный язык</t>
  </si>
  <si>
    <t>Физическая культура</t>
  </si>
  <si>
    <t>Формы промежуточной аттестации</t>
  </si>
  <si>
    <t>Общеобразовательный цикл</t>
  </si>
  <si>
    <t>История</t>
  </si>
  <si>
    <t>ОБЖ</t>
  </si>
  <si>
    <t>Математика</t>
  </si>
  <si>
    <t>Учебная нагр. обучающихся (час.)</t>
  </si>
  <si>
    <t>Самостоятельная работа</t>
  </si>
  <si>
    <t>обязательная аудиторная</t>
  </si>
  <si>
    <t>всего занятий</t>
  </si>
  <si>
    <t>1 курс</t>
  </si>
  <si>
    <t>2 курс</t>
  </si>
  <si>
    <t>ОГСЭ.00</t>
  </si>
  <si>
    <t>Общий гуманитарный и социально-экономический цикл</t>
  </si>
  <si>
    <t>ОГСЭ.01</t>
  </si>
  <si>
    <t>Основы     философии</t>
  </si>
  <si>
    <t>ОГСЭ.02</t>
  </si>
  <si>
    <t>ОГСЭ.03</t>
  </si>
  <si>
    <t>ОГСЭ.04</t>
  </si>
  <si>
    <t>ЕН.00</t>
  </si>
  <si>
    <t xml:space="preserve">Математический и общий естественнонаучный цикл </t>
  </si>
  <si>
    <t>ЕН.01</t>
  </si>
  <si>
    <t>П.00</t>
  </si>
  <si>
    <t xml:space="preserve">Профессиональный цикл </t>
  </si>
  <si>
    <t>ОП.00</t>
  </si>
  <si>
    <t xml:space="preserve">Общепрофессиональные дисциплины </t>
  </si>
  <si>
    <t>Безопасность жизнедеятельности</t>
  </si>
  <si>
    <t>Менеджмент</t>
  </si>
  <si>
    <t>ПМ.00</t>
  </si>
  <si>
    <t>Профессиональные модули</t>
  </si>
  <si>
    <t>ПМ.01</t>
  </si>
  <si>
    <t>МДК.01.01</t>
  </si>
  <si>
    <t>УП.01</t>
  </si>
  <si>
    <t>Учебная практика</t>
  </si>
  <si>
    <t>ПП.01</t>
  </si>
  <si>
    <t>Производственная практика</t>
  </si>
  <si>
    <t>ПМ.02</t>
  </si>
  <si>
    <t>МДК.02.01</t>
  </si>
  <si>
    <t>УП.02</t>
  </si>
  <si>
    <t>ПП.02</t>
  </si>
  <si>
    <t>ПМ.03</t>
  </si>
  <si>
    <t>МДК.03.01</t>
  </si>
  <si>
    <t>ВСЕГО</t>
  </si>
  <si>
    <t>ПДП</t>
  </si>
  <si>
    <t>Преддипломная практика</t>
  </si>
  <si>
    <t>ГИА</t>
  </si>
  <si>
    <t>Государственная итоговая аттестация</t>
  </si>
  <si>
    <t>Всего</t>
  </si>
  <si>
    <t>дисциплин и МДК</t>
  </si>
  <si>
    <t>учебной практики</t>
  </si>
  <si>
    <t>1. Программа базово подготовки</t>
  </si>
  <si>
    <t>производст. практики / преддипл. практика</t>
  </si>
  <si>
    <t>1.1. Дипломный проект</t>
  </si>
  <si>
    <t>Выполнение дипломного проекта с 18.05. по 14.06 (всего 4 нед.)</t>
  </si>
  <si>
    <t>Защита дипломного проекта  с 15.06 по 28.06 (всего 2 нед.)</t>
  </si>
  <si>
    <t>экзаменов</t>
  </si>
  <si>
    <t>дифф. зачетов</t>
  </si>
  <si>
    <t>зачетов</t>
  </si>
  <si>
    <t>Информационные технологии в профессиональной деятельности</t>
  </si>
  <si>
    <t>Экономика организации</t>
  </si>
  <si>
    <t>Статистика</t>
  </si>
  <si>
    <t>Документационное обеспечение управления</t>
  </si>
  <si>
    <t>Распределение обязательных учебных занятий по курсам и семестрам             (час. в семестр)</t>
  </si>
  <si>
    <t>4 нед.</t>
  </si>
  <si>
    <t>6 нед.</t>
  </si>
  <si>
    <t>лаб. и практ. Занятий</t>
  </si>
  <si>
    <t>Э</t>
  </si>
  <si>
    <t>ДЗ</t>
  </si>
  <si>
    <t>-,ДЗ</t>
  </si>
  <si>
    <t>0</t>
  </si>
  <si>
    <t>2</t>
  </si>
  <si>
    <t>4</t>
  </si>
  <si>
    <t>1</t>
  </si>
  <si>
    <t>2 План учебного процесса общеобразовательного цикла</t>
  </si>
  <si>
    <t>-,Э</t>
  </si>
  <si>
    <t>ДЗ,ДЗ</t>
  </si>
  <si>
    <t>ОГСЭ.05</t>
  </si>
  <si>
    <t>Русский язык и культура речи</t>
  </si>
  <si>
    <t>Информатика</t>
  </si>
  <si>
    <t>Теория государства и права</t>
  </si>
  <si>
    <t>Конституционное право</t>
  </si>
  <si>
    <t>Административное право</t>
  </si>
  <si>
    <t>Основы экологического права</t>
  </si>
  <si>
    <t>Трудовое право</t>
  </si>
  <si>
    <t>Гражданское право</t>
  </si>
  <si>
    <t>Семейное право</t>
  </si>
  <si>
    <t>Гражданский процесс</t>
  </si>
  <si>
    <t>Страховое дело</t>
  </si>
  <si>
    <t>Обеспечение реализации прав граждан в сфере пенсионного обеспечения и социальной защиты</t>
  </si>
  <si>
    <t>МДК 01.02</t>
  </si>
  <si>
    <t>Право социального обеспечения</t>
  </si>
  <si>
    <t>Психология социально - правовой деятельности</t>
  </si>
  <si>
    <t>Организационное обеспечение деятельности учреждений социальной защиты населения и органов Пенсионного фонда Российской Федерации</t>
  </si>
  <si>
    <t>Организация работы органов и учреждений социальной защиты населения и органов Пенсионного Фонда Российской Федерации (ПФР)</t>
  </si>
  <si>
    <t>-/2/1</t>
  </si>
  <si>
    <t>-/4/1</t>
  </si>
  <si>
    <t>Уголовное право</t>
  </si>
  <si>
    <t>4 курс</t>
  </si>
  <si>
    <t>108</t>
  </si>
  <si>
    <t>ОГСЭ.06</t>
  </si>
  <si>
    <t>Психология общения</t>
  </si>
  <si>
    <t>ЕН.03</t>
  </si>
  <si>
    <t>Основы исследовательской деятельности</t>
  </si>
  <si>
    <t>Финансовое право</t>
  </si>
  <si>
    <t>Правовое обеспечение профессиональной деятельности</t>
  </si>
  <si>
    <t>Судебно - правовая защита граждан в сфере социальной защиты и пенсионного обеспечения</t>
  </si>
  <si>
    <t>Осуществление защиты прав и свобод граждан</t>
  </si>
  <si>
    <t>УП.03</t>
  </si>
  <si>
    <t>ПП.03</t>
  </si>
  <si>
    <t>ПМ.04</t>
  </si>
  <si>
    <t>МДК.04.01</t>
  </si>
  <si>
    <t>УП.04</t>
  </si>
  <si>
    <t>ПП.04</t>
  </si>
  <si>
    <t>Социально - правовая защита граждан</t>
  </si>
  <si>
    <t>Социальная политика и технология социальной работы</t>
  </si>
  <si>
    <t>Уголовный процесс</t>
  </si>
  <si>
    <t>Муниципальное право</t>
  </si>
  <si>
    <t>-/3/2</t>
  </si>
  <si>
    <t>1/2/-</t>
  </si>
  <si>
    <t>-/10/4</t>
  </si>
  <si>
    <t>Арбитраж</t>
  </si>
  <si>
    <t xml:space="preserve"> -,ДЗ</t>
  </si>
  <si>
    <t>Обществознание</t>
  </si>
  <si>
    <t>6/6/9</t>
  </si>
  <si>
    <t>6/16/13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</si>
  <si>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</si>
  <si>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</si>
  <si>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</si>
  <si>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</si>
  <si>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</si>
  <si>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</si>
  <si>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</si>
  <si>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</si>
  <si>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</si>
  <si>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ОП.10</t>
  </si>
  <si>
    <t>ОП.11</t>
  </si>
  <si>
    <t>ОП.12</t>
  </si>
  <si>
    <t>ОП.13</t>
  </si>
  <si>
    <t>ОП.14</t>
  </si>
  <si>
    <t>ОП.15</t>
  </si>
  <si>
    <t>ОП.16</t>
  </si>
  <si>
    <t>ОП.17</t>
  </si>
  <si>
    <t>ОП.18</t>
  </si>
  <si>
    <t>ОП.19</t>
  </si>
  <si>
    <t>ОП.20</t>
  </si>
  <si>
    <t>ОП.21</t>
  </si>
  <si>
    <r>
      <rPr>
        <b/>
        <sz val="14"/>
        <color indexed="8"/>
        <rFont val="Arial"/>
        <family val="2"/>
        <charset val="204"/>
      </rPr>
      <t>Консультации</t>
    </r>
    <r>
      <rPr>
        <sz val="14"/>
        <color indexed="8"/>
        <rFont val="Arial"/>
        <family val="2"/>
        <charset val="204"/>
      </rPr>
      <t xml:space="preserve"> на учебную группу по 100 часов в год (всего 400 час.)</t>
    </r>
  </si>
  <si>
    <t>72</t>
  </si>
  <si>
    <t>72/  144</t>
  </si>
  <si>
    <t xml:space="preserve">Русский язык </t>
  </si>
  <si>
    <t>Литература</t>
  </si>
  <si>
    <t>Астрономия</t>
  </si>
  <si>
    <t>7/32/19</t>
  </si>
  <si>
    <t>Родной язык</t>
  </si>
  <si>
    <t>3 семестр                16 недель</t>
  </si>
  <si>
    <t>4 семестр               23 недель</t>
  </si>
  <si>
    <t>5 семестр                    16 недель</t>
  </si>
  <si>
    <t>6 семестр               23 недели</t>
  </si>
  <si>
    <t>7 семестр                    16 недель</t>
  </si>
  <si>
    <t>8 семестр               14 недель</t>
  </si>
  <si>
    <t>ОПО.00</t>
  </si>
  <si>
    <t>ОПУ.01</t>
  </si>
  <si>
    <t>ОПБ.03</t>
  </si>
  <si>
    <t>ОПБ.04</t>
  </si>
  <si>
    <t>ОПБ.06</t>
  </si>
  <si>
    <t>ОПБ.07</t>
  </si>
  <si>
    <t>ОПБ.08</t>
  </si>
  <si>
    <t>Общеобразовательные предметы общие из обязательных предметных областей</t>
  </si>
  <si>
    <t>Общеобразовательные предметы по выбору из обязательных предметных областей</t>
  </si>
  <si>
    <t>ОПВ.00</t>
  </si>
  <si>
    <t>ОПБ.09</t>
  </si>
  <si>
    <t>ОПБ.11</t>
  </si>
  <si>
    <t>ОПУ.05</t>
  </si>
  <si>
    <t>ДЗ.Э</t>
  </si>
  <si>
    <t>Математика( включая алгебру и начала математического анализа, геометрию)</t>
  </si>
  <si>
    <t>-,ДЗ-,ДЗ-,ДЗ</t>
  </si>
  <si>
    <t>5</t>
  </si>
  <si>
    <t>ДЗ,Э</t>
  </si>
  <si>
    <t>-,-,-,ДЗ,-,ДЗ</t>
  </si>
  <si>
    <t>ЕН.02</t>
  </si>
  <si>
    <t>Дополнительные учебные предметы</t>
  </si>
  <si>
    <t>ДПУ.00</t>
  </si>
  <si>
    <t>ДПУ.01</t>
  </si>
  <si>
    <t>Введение в специальность</t>
  </si>
  <si>
    <t>Право</t>
  </si>
  <si>
    <t>Индивидуальный проект по предмету Право</t>
  </si>
  <si>
    <t>ОПУ.10</t>
  </si>
  <si>
    <t>-, Э</t>
  </si>
  <si>
    <t>3</t>
  </si>
  <si>
    <t xml:space="preserve"> -,Э</t>
  </si>
  <si>
    <t>ОПБ.02</t>
  </si>
  <si>
    <t>1 семестр,             17 недель</t>
  </si>
  <si>
    <t>2 семестр,                  22 недели</t>
  </si>
  <si>
    <t>курсовой проект</t>
  </si>
  <si>
    <t>-/8/4</t>
  </si>
  <si>
    <t>О.00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</si>
</sst>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0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color indexed="8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i/>
      <sz val="14"/>
      <color indexed="8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4"/>
      <color indexed="14"/>
      <name val="Arial"/>
      <family val="2"/>
      <charset val="204"/>
    </font>
    <font>
      <b/>
      <sz val="14"/>
      <color rgb="FFFF00FF"/>
      <name val="Arial"/>
      <family val="2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53">
    <xf numFmtId="0" fontId="0" fillId="0" borderId="0" xfId="0"/>
    <xf numFmtId="0" fontId="4" fillId="0" borderId="0" xfId="1" applyFont="1"/>
    <xf numFmtId="0" fontId="4" fillId="0" borderId="0" xfId="1" applyFont="1" applyBorder="1"/>
    <xf numFmtId="0" fontId="1" fillId="0" borderId="0" xfId="1" applyFont="1"/>
    <xf numFmtId="0" fontId="5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/>
    <xf numFmtId="0" fontId="5" fillId="0" borderId="0" xfId="1" applyFont="1" applyBorder="1" applyAlignment="1">
      <alignment horizontal="center" vertical="center" textRotation="90" wrapText="1"/>
    </xf>
    <xf numFmtId="0" fontId="5" fillId="0" borderId="0" xfId="0" applyFont="1" applyBorder="1" applyAlignment="1">
      <alignment horizontal="center" vertical="center" textRotation="90" wrapText="1"/>
    </xf>
    <xf numFmtId="0" fontId="2" fillId="0" borderId="0" xfId="1" applyFont="1" applyBorder="1" applyAlignment="1">
      <alignment horizontal="center" vertical="center"/>
    </xf>
    <xf numFmtId="1" fontId="2" fillId="0" borderId="0" xfId="1" applyNumberFormat="1" applyFont="1" applyFill="1" applyBorder="1"/>
    <xf numFmtId="1" fontId="2" fillId="2" borderId="0" xfId="1" applyNumberFormat="1" applyFont="1" applyFill="1" applyBorder="1"/>
    <xf numFmtId="1" fontId="6" fillId="2" borderId="1" xfId="1" applyNumberFormat="1" applyFont="1" applyFill="1" applyBorder="1" applyAlignment="1">
      <alignment horizontal="left"/>
    </xf>
    <xf numFmtId="1" fontId="6" fillId="2" borderId="2" xfId="1" applyNumberFormat="1" applyFont="1" applyFill="1" applyBorder="1" applyAlignment="1">
      <alignment horizontal="left"/>
    </xf>
    <xf numFmtId="1" fontId="6" fillId="2" borderId="3" xfId="1" applyNumberFormat="1" applyFont="1" applyFill="1" applyBorder="1" applyAlignment="1">
      <alignment horizontal="left"/>
    </xf>
    <xf numFmtId="0" fontId="7" fillId="0" borderId="0" xfId="1" applyFont="1"/>
    <xf numFmtId="0" fontId="9" fillId="0" borderId="4" xfId="0" applyFont="1" applyBorder="1" applyAlignment="1">
      <alignment vertical="center" textRotation="90" wrapText="1"/>
    </xf>
    <xf numFmtId="0" fontId="9" fillId="0" borderId="5" xfId="0" applyFont="1" applyBorder="1" applyAlignment="1">
      <alignment vertical="center" textRotation="90" wrapText="1"/>
    </xf>
    <xf numFmtId="0" fontId="9" fillId="0" borderId="6" xfId="0" applyFont="1" applyBorder="1" applyAlignment="1">
      <alignment vertical="center" textRotation="90" wrapText="1"/>
    </xf>
    <xf numFmtId="0" fontId="10" fillId="0" borderId="2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7" xfId="1" applyFont="1" applyBorder="1" applyAlignment="1"/>
    <xf numFmtId="0" fontId="10" fillId="0" borderId="2" xfId="1" applyFont="1" applyBorder="1" applyAlignment="1"/>
    <xf numFmtId="0" fontId="10" fillId="0" borderId="8" xfId="1" applyFont="1" applyBorder="1" applyAlignment="1"/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12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left"/>
    </xf>
    <xf numFmtId="0" fontId="8" fillId="0" borderId="16" xfId="1" applyFont="1" applyBorder="1" applyAlignment="1"/>
    <xf numFmtId="1" fontId="6" fillId="2" borderId="20" xfId="1" applyNumberFormat="1" applyFont="1" applyFill="1" applyBorder="1" applyAlignment="1">
      <alignment horizontal="left"/>
    </xf>
    <xf numFmtId="1" fontId="6" fillId="2" borderId="8" xfId="1" applyNumberFormat="1" applyFont="1" applyFill="1" applyBorder="1" applyAlignment="1">
      <alignment horizontal="left"/>
    </xf>
    <xf numFmtId="1" fontId="6" fillId="2" borderId="21" xfId="1" applyNumberFormat="1" applyFont="1" applyFill="1" applyBorder="1" applyAlignment="1">
      <alignment horizontal="left"/>
    </xf>
    <xf numFmtId="1" fontId="6" fillId="2" borderId="22" xfId="1" applyNumberFormat="1" applyFont="1" applyFill="1" applyBorder="1" applyAlignment="1">
      <alignment horizontal="left"/>
    </xf>
    <xf numFmtId="1" fontId="6" fillId="2" borderId="23" xfId="1" applyNumberFormat="1" applyFont="1" applyFill="1" applyBorder="1" applyAlignment="1">
      <alignment horizontal="left"/>
    </xf>
    <xf numFmtId="0" fontId="15" fillId="0" borderId="16" xfId="0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/>
    </xf>
    <xf numFmtId="0" fontId="16" fillId="0" borderId="20" xfId="0" applyFont="1" applyBorder="1" applyAlignment="1">
      <alignment vertical="center"/>
    </xf>
    <xf numFmtId="0" fontId="6" fillId="0" borderId="25" xfId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16" fillId="0" borderId="8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6" fillId="0" borderId="27" xfId="1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/>
    </xf>
    <xf numFmtId="0" fontId="8" fillId="0" borderId="16" xfId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20" xfId="0" applyFont="1" applyBorder="1" applyAlignment="1">
      <alignment vertical="center" wrapText="1"/>
    </xf>
    <xf numFmtId="0" fontId="16" fillId="0" borderId="3" xfId="0" applyFont="1" applyBorder="1" applyAlignment="1">
      <alignment vertical="center" wrapText="1"/>
    </xf>
    <xf numFmtId="0" fontId="16" fillId="0" borderId="21" xfId="0" applyFont="1" applyBorder="1" applyAlignment="1">
      <alignment vertical="center" wrapText="1"/>
    </xf>
    <xf numFmtId="0" fontId="8" fillId="0" borderId="14" xfId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9" xfId="1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13" xfId="0" applyFont="1" applyBorder="1"/>
    <xf numFmtId="0" fontId="6" fillId="0" borderId="0" xfId="1" applyFont="1" applyBorder="1"/>
    <xf numFmtId="0" fontId="15" fillId="0" borderId="28" xfId="0" applyFont="1" applyBorder="1"/>
    <xf numFmtId="0" fontId="16" fillId="0" borderId="0" xfId="0" applyFont="1" applyBorder="1"/>
    <xf numFmtId="0" fontId="16" fillId="0" borderId="28" xfId="0" applyFont="1" applyBorder="1"/>
    <xf numFmtId="0" fontId="16" fillId="0" borderId="29" xfId="0" applyFont="1" applyBorder="1"/>
    <xf numFmtId="0" fontId="16" fillId="0" borderId="30" xfId="0" applyFont="1" applyBorder="1"/>
    <xf numFmtId="0" fontId="4" fillId="0" borderId="30" xfId="1" applyFont="1" applyBorder="1"/>
    <xf numFmtId="0" fontId="12" fillId="0" borderId="12" xfId="0" applyFont="1" applyBorder="1"/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34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13" fillId="0" borderId="32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3" fillId="0" borderId="24" xfId="1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0" fontId="8" fillId="0" borderId="39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/>
    </xf>
    <xf numFmtId="0" fontId="6" fillId="0" borderId="40" xfId="1" applyFont="1" applyFill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6" fillId="0" borderId="38" xfId="1" applyFont="1" applyBorder="1" applyAlignment="1">
      <alignment horizontal="center" vertical="center"/>
    </xf>
    <xf numFmtId="1" fontId="6" fillId="2" borderId="25" xfId="1" applyNumberFormat="1" applyFont="1" applyFill="1" applyBorder="1" applyAlignment="1">
      <alignment horizontal="center" vertical="center"/>
    </xf>
    <xf numFmtId="1" fontId="6" fillId="2" borderId="4" xfId="1" applyNumberFormat="1" applyFont="1" applyFill="1" applyBorder="1" applyAlignment="1">
      <alignment horizontal="center" vertical="center"/>
    </xf>
    <xf numFmtId="0" fontId="16" fillId="0" borderId="22" xfId="0" applyFont="1" applyBorder="1" applyAlignment="1">
      <alignment vertical="center" wrapText="1"/>
    </xf>
    <xf numFmtId="0" fontId="16" fillId="0" borderId="23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45" xfId="1" applyFont="1" applyFill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13" fillId="0" borderId="46" xfId="1" applyFont="1" applyBorder="1" applyAlignment="1">
      <alignment horizontal="center" vertical="center"/>
    </xf>
    <xf numFmtId="0" fontId="6" fillId="0" borderId="47" xfId="1" applyFont="1" applyBorder="1" applyAlignment="1">
      <alignment horizontal="center" vertical="center"/>
    </xf>
    <xf numFmtId="0" fontId="6" fillId="0" borderId="48" xfId="1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1" fontId="6" fillId="2" borderId="38" xfId="1" applyNumberFormat="1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1" fontId="6" fillId="2" borderId="26" xfId="1" applyNumberFormat="1" applyFont="1" applyFill="1" applyBorder="1" applyAlignment="1">
      <alignment horizontal="center" vertical="center"/>
    </xf>
    <xf numFmtId="0" fontId="6" fillId="0" borderId="49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6" fillId="0" borderId="19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/>
    </xf>
    <xf numFmtId="49" fontId="8" fillId="0" borderId="14" xfId="1" applyNumberFormat="1" applyFont="1" applyFill="1" applyBorder="1" applyAlignment="1">
      <alignment horizontal="center" vertical="center"/>
    </xf>
    <xf numFmtId="49" fontId="6" fillId="0" borderId="22" xfId="1" applyNumberFormat="1" applyFont="1" applyBorder="1" applyAlignment="1">
      <alignment horizontal="center" vertical="center"/>
    </xf>
    <xf numFmtId="49" fontId="13" fillId="0" borderId="14" xfId="1" applyNumberFormat="1" applyFont="1" applyBorder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37" xfId="0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1" fontId="6" fillId="2" borderId="52" xfId="1" applyNumberFormat="1" applyFont="1" applyFill="1" applyBorder="1" applyAlignment="1">
      <alignment horizontal="center" vertical="center"/>
    </xf>
    <xf numFmtId="1" fontId="6" fillId="2" borderId="45" xfId="1" applyNumberFormat="1" applyFon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0" borderId="25" xfId="1" applyNumberFormat="1" applyFont="1" applyFill="1" applyBorder="1" applyAlignment="1">
      <alignment horizontal="center" vertical="center"/>
    </xf>
    <xf numFmtId="1" fontId="6" fillId="2" borderId="47" xfId="1" applyNumberFormat="1" applyFont="1" applyFill="1" applyBorder="1" applyAlignment="1">
      <alignment horizontal="center" vertical="center"/>
    </xf>
    <xf numFmtId="1" fontId="6" fillId="2" borderId="55" xfId="1" applyNumberFormat="1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/>
    </xf>
    <xf numFmtId="1" fontId="6" fillId="0" borderId="4" xfId="1" applyNumberFormat="1" applyFont="1" applyFill="1" applyBorder="1" applyAlignment="1">
      <alignment horizontal="center" vertical="center"/>
    </xf>
    <xf numFmtId="1" fontId="6" fillId="2" borderId="48" xfId="1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20" xfId="0" applyFont="1" applyBorder="1" applyAlignment="1">
      <alignment vertical="center" wrapText="1"/>
    </xf>
    <xf numFmtId="1" fontId="6" fillId="0" borderId="24" xfId="1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1" fontId="13" fillId="0" borderId="24" xfId="1" applyNumberFormat="1" applyFont="1" applyBorder="1" applyAlignment="1">
      <alignment horizontal="center" vertical="center"/>
    </xf>
    <xf numFmtId="1" fontId="6" fillId="0" borderId="46" xfId="1" applyNumberFormat="1" applyFont="1" applyBorder="1" applyAlignment="1">
      <alignment horizontal="center" vertical="center"/>
    </xf>
    <xf numFmtId="1" fontId="6" fillId="0" borderId="39" xfId="1" applyNumberFormat="1" applyFont="1" applyBorder="1" applyAlignment="1">
      <alignment horizontal="center" vertical="center"/>
    </xf>
    <xf numFmtId="0" fontId="4" fillId="0" borderId="28" xfId="1" applyFont="1" applyBorder="1"/>
    <xf numFmtId="0" fontId="6" fillId="0" borderId="39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12" fillId="0" borderId="51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49" fontId="6" fillId="0" borderId="57" xfId="1" applyNumberFormat="1" applyFont="1" applyBorder="1" applyAlignment="1">
      <alignment horizontal="center" vertical="center"/>
    </xf>
    <xf numFmtId="0" fontId="12" fillId="0" borderId="22" xfId="0" applyFont="1" applyBorder="1" applyAlignment="1">
      <alignment vertical="center" wrapText="1"/>
    </xf>
    <xf numFmtId="0" fontId="6" fillId="0" borderId="58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" fontId="8" fillId="0" borderId="24" xfId="1" applyNumberFormat="1" applyFont="1" applyFill="1" applyBorder="1" applyAlignment="1">
      <alignment horizontal="center" vertical="center"/>
    </xf>
    <xf numFmtId="1" fontId="8" fillId="0" borderId="32" xfId="1" applyNumberFormat="1" applyFont="1" applyBorder="1" applyAlignment="1">
      <alignment horizontal="center" vertical="center"/>
    </xf>
    <xf numFmtId="49" fontId="12" fillId="0" borderId="26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/>
    </xf>
    <xf numFmtId="0" fontId="6" fillId="0" borderId="65" xfId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1" fontId="8" fillId="0" borderId="24" xfId="1" applyNumberFormat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0" fontId="15" fillId="0" borderId="56" xfId="0" applyFont="1" applyBorder="1" applyAlignment="1">
      <alignment vertical="center" wrapText="1"/>
    </xf>
    <xf numFmtId="0" fontId="15" fillId="0" borderId="1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1" fontId="8" fillId="0" borderId="14" xfId="1" applyNumberFormat="1" applyFont="1" applyFill="1" applyBorder="1" applyAlignment="1">
      <alignment horizontal="center" vertical="center"/>
    </xf>
    <xf numFmtId="49" fontId="22" fillId="3" borderId="14" xfId="1" applyNumberFormat="1" applyFont="1" applyFill="1" applyBorder="1" applyAlignment="1">
      <alignment horizontal="center" vertical="center"/>
    </xf>
    <xf numFmtId="1" fontId="8" fillId="0" borderId="17" xfId="1" applyNumberFormat="1" applyFont="1" applyFill="1" applyBorder="1" applyAlignment="1">
      <alignment horizontal="center" vertical="center"/>
    </xf>
    <xf numFmtId="1" fontId="8" fillId="0" borderId="32" xfId="1" applyNumberFormat="1" applyFont="1" applyFill="1" applyBorder="1" applyAlignment="1">
      <alignment horizontal="center" vertical="center"/>
    </xf>
    <xf numFmtId="0" fontId="6" fillId="0" borderId="19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1" fontId="6" fillId="0" borderId="55" xfId="1" applyNumberFormat="1" applyFont="1" applyFill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49" fontId="6" fillId="3" borderId="19" xfId="1" applyNumberFormat="1" applyFont="1" applyFill="1" applyBorder="1" applyAlignment="1">
      <alignment horizontal="center" vertical="center"/>
    </xf>
    <xf numFmtId="1" fontId="6" fillId="3" borderId="45" xfId="1" applyNumberFormat="1" applyFont="1" applyFill="1" applyBorder="1" applyAlignment="1">
      <alignment horizontal="center" vertical="center"/>
    </xf>
    <xf numFmtId="1" fontId="6" fillId="3" borderId="31" xfId="1" applyNumberFormat="1" applyFont="1" applyFill="1" applyBorder="1" applyAlignment="1">
      <alignment horizontal="center" vertical="center"/>
    </xf>
    <xf numFmtId="49" fontId="6" fillId="3" borderId="54" xfId="1" applyNumberFormat="1" applyFont="1" applyFill="1" applyBorder="1" applyAlignment="1">
      <alignment horizontal="center" vertical="center"/>
    </xf>
    <xf numFmtId="1" fontId="6" fillId="3" borderId="66" xfId="1" applyNumberFormat="1" applyFont="1" applyFill="1" applyBorder="1" applyAlignment="1">
      <alignment horizontal="center" vertical="center"/>
    </xf>
    <xf numFmtId="1" fontId="6" fillId="3" borderId="47" xfId="1" applyNumberFormat="1" applyFont="1" applyFill="1" applyBorder="1" applyAlignment="1">
      <alignment horizontal="center" vertical="center"/>
    </xf>
    <xf numFmtId="1" fontId="6" fillId="3" borderId="67" xfId="1" applyNumberFormat="1" applyFont="1" applyFill="1" applyBorder="1" applyAlignment="1">
      <alignment horizontal="center" vertical="center"/>
    </xf>
    <xf numFmtId="1" fontId="6" fillId="3" borderId="26" xfId="1" applyNumberFormat="1" applyFont="1" applyFill="1" applyBorder="1" applyAlignment="1">
      <alignment horizontal="center" vertical="center"/>
    </xf>
    <xf numFmtId="1" fontId="6" fillId="3" borderId="7" xfId="1" applyNumberFormat="1" applyFont="1" applyFill="1" applyBorder="1" applyAlignment="1">
      <alignment horizontal="center" vertical="center"/>
    </xf>
    <xf numFmtId="49" fontId="6" fillId="3" borderId="2" xfId="1" applyNumberFormat="1" applyFont="1" applyFill="1" applyBorder="1" applyAlignment="1">
      <alignment horizontal="center" vertical="center"/>
    </xf>
    <xf numFmtId="1" fontId="6" fillId="3" borderId="48" xfId="1" applyNumberFormat="1" applyFont="1" applyFill="1" applyBorder="1" applyAlignment="1">
      <alignment horizontal="center" vertical="center"/>
    </xf>
    <xf numFmtId="1" fontId="6" fillId="3" borderId="50" xfId="1" applyNumberFormat="1" applyFont="1" applyFill="1" applyBorder="1" applyAlignment="1">
      <alignment horizontal="center" vertical="center"/>
    </xf>
    <xf numFmtId="1" fontId="6" fillId="3" borderId="40" xfId="1" applyNumberFormat="1" applyFont="1" applyFill="1" applyBorder="1" applyAlignment="1">
      <alignment horizontal="center" vertical="center"/>
    </xf>
    <xf numFmtId="1" fontId="6" fillId="3" borderId="25" xfId="1" applyNumberFormat="1" applyFont="1" applyFill="1" applyBorder="1" applyAlignment="1">
      <alignment horizontal="center" vertical="center"/>
    </xf>
    <xf numFmtId="49" fontId="6" fillId="3" borderId="3" xfId="1" applyNumberFormat="1" applyFont="1" applyFill="1" applyBorder="1" applyAlignment="1">
      <alignment horizontal="center" vertical="center"/>
    </xf>
    <xf numFmtId="1" fontId="6" fillId="3" borderId="55" xfId="1" applyNumberFormat="1" applyFont="1" applyFill="1" applyBorder="1" applyAlignment="1">
      <alignment horizontal="center" vertical="center"/>
    </xf>
    <xf numFmtId="1" fontId="6" fillId="3" borderId="43" xfId="1" applyNumberFormat="1" applyFont="1" applyFill="1" applyBorder="1" applyAlignment="1">
      <alignment horizontal="center" vertical="center"/>
    </xf>
    <xf numFmtId="49" fontId="6" fillId="3" borderId="68" xfId="1" applyNumberFormat="1" applyFont="1" applyFill="1" applyBorder="1" applyAlignment="1">
      <alignment horizontal="center" vertical="center"/>
    </xf>
    <xf numFmtId="0" fontId="6" fillId="0" borderId="51" xfId="1" applyFont="1" applyBorder="1" applyAlignment="1">
      <alignment vertical="center"/>
    </xf>
    <xf numFmtId="1" fontId="6" fillId="4" borderId="49" xfId="1" applyNumberFormat="1" applyFont="1" applyFill="1" applyBorder="1" applyAlignment="1">
      <alignment horizontal="center" vertical="center"/>
    </xf>
    <xf numFmtId="1" fontId="6" fillId="0" borderId="65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8" fillId="0" borderId="61" xfId="1" applyNumberFormat="1" applyFont="1" applyFill="1" applyBorder="1" applyAlignment="1">
      <alignment horizontal="center" vertical="center"/>
    </xf>
    <xf numFmtId="1" fontId="6" fillId="2" borderId="61" xfId="1" applyNumberFormat="1" applyFont="1" applyFill="1" applyBorder="1" applyAlignment="1">
      <alignment horizontal="center" vertical="center"/>
    </xf>
    <xf numFmtId="1" fontId="6" fillId="2" borderId="32" xfId="1" applyNumberFormat="1" applyFont="1" applyFill="1" applyBorder="1" applyAlignment="1">
      <alignment horizontal="center" vertical="center"/>
    </xf>
    <xf numFmtId="1" fontId="6" fillId="2" borderId="14" xfId="1" applyNumberFormat="1" applyFont="1" applyFill="1" applyBorder="1" applyAlignment="1">
      <alignment horizontal="left"/>
    </xf>
    <xf numFmtId="1" fontId="6" fillId="2" borderId="17" xfId="1" applyNumberFormat="1" applyFont="1" applyFill="1" applyBorder="1" applyAlignment="1">
      <alignment horizontal="left"/>
    </xf>
    <xf numFmtId="1" fontId="6" fillId="2" borderId="3" xfId="1" applyNumberFormat="1" applyFont="1" applyFill="1" applyBorder="1" applyAlignment="1">
      <alignment horizontal="center" vertical="center"/>
    </xf>
    <xf numFmtId="1" fontId="6" fillId="2" borderId="6" xfId="1" applyNumberFormat="1" applyFont="1" applyFill="1" applyBorder="1" applyAlignment="1">
      <alignment horizontal="left"/>
    </xf>
    <xf numFmtId="0" fontId="6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49" fontId="6" fillId="4" borderId="0" xfId="1" applyNumberFormat="1" applyFont="1" applyFill="1" applyBorder="1" applyAlignment="1">
      <alignment horizontal="center" vertical="center"/>
    </xf>
    <xf numFmtId="1" fontId="6" fillId="4" borderId="0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 vertical="center"/>
    </xf>
    <xf numFmtId="1" fontId="16" fillId="0" borderId="4" xfId="0" applyNumberFormat="1" applyFont="1" applyFill="1" applyBorder="1" applyAlignment="1">
      <alignment horizontal="center" vertical="center"/>
    </xf>
    <xf numFmtId="1" fontId="4" fillId="0" borderId="0" xfId="1" applyNumberFormat="1" applyFont="1"/>
    <xf numFmtId="1" fontId="15" fillId="0" borderId="16" xfId="0" applyNumberFormat="1" applyFont="1" applyBorder="1" applyAlignment="1">
      <alignment horizontal="center" vertical="center" wrapText="1"/>
    </xf>
    <xf numFmtId="0" fontId="6" fillId="0" borderId="18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22" xfId="1" applyFont="1" applyBorder="1" applyAlignment="1">
      <alignment vertical="center"/>
    </xf>
    <xf numFmtId="0" fontId="6" fillId="0" borderId="21" xfId="1" applyFont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0" fontId="6" fillId="0" borderId="23" xfId="1" applyFont="1" applyBorder="1" applyAlignment="1">
      <alignment vertical="center"/>
    </xf>
    <xf numFmtId="1" fontId="6" fillId="2" borderId="51" xfId="1" applyNumberFormat="1" applyFont="1" applyFill="1" applyBorder="1" applyAlignment="1">
      <alignment horizontal="center" vertical="center"/>
    </xf>
    <xf numFmtId="1" fontId="6" fillId="2" borderId="56" xfId="1" applyNumberFormat="1" applyFont="1" applyFill="1" applyBorder="1" applyAlignment="1">
      <alignment horizontal="left"/>
    </xf>
    <xf numFmtId="1" fontId="6" fillId="2" borderId="19" xfId="1" applyNumberFormat="1" applyFont="1" applyFill="1" applyBorder="1" applyAlignment="1">
      <alignment horizontal="left"/>
    </xf>
    <xf numFmtId="1" fontId="6" fillId="2" borderId="18" xfId="1" applyNumberFormat="1" applyFont="1" applyFill="1" applyBorder="1" applyAlignment="1">
      <alignment horizontal="left"/>
    </xf>
    <xf numFmtId="1" fontId="6" fillId="2" borderId="51" xfId="1" applyNumberFormat="1" applyFont="1" applyFill="1" applyBorder="1" applyAlignment="1">
      <alignment horizontal="left"/>
    </xf>
    <xf numFmtId="1" fontId="6" fillId="3" borderId="8" xfId="1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left" wrapText="1"/>
    </xf>
    <xf numFmtId="0" fontId="8" fillId="0" borderId="16" xfId="1" applyFont="1" applyBorder="1" applyAlignment="1">
      <alignment wrapText="1"/>
    </xf>
    <xf numFmtId="49" fontId="22" fillId="3" borderId="14" xfId="1" applyNumberFormat="1" applyFont="1" applyFill="1" applyBorder="1" applyAlignment="1">
      <alignment horizontal="center" vertical="center" wrapText="1"/>
    </xf>
    <xf numFmtId="1" fontId="8" fillId="0" borderId="46" xfId="1" applyNumberFormat="1" applyFont="1" applyFill="1" applyBorder="1" applyAlignment="1">
      <alignment horizontal="center" vertical="center" wrapText="1"/>
    </xf>
    <xf numFmtId="49" fontId="6" fillId="3" borderId="51" xfId="1" applyNumberFormat="1" applyFont="1" applyFill="1" applyBorder="1" applyAlignment="1">
      <alignment horizontal="center" vertical="center"/>
    </xf>
    <xf numFmtId="1" fontId="6" fillId="3" borderId="49" xfId="1" applyNumberFormat="1" applyFont="1" applyFill="1" applyBorder="1" applyAlignment="1">
      <alignment horizontal="center" vertical="center"/>
    </xf>
    <xf numFmtId="1" fontId="6" fillId="0" borderId="49" xfId="1" applyNumberFormat="1" applyFont="1" applyFill="1" applyBorder="1" applyAlignment="1">
      <alignment horizontal="center" vertical="center"/>
    </xf>
    <xf numFmtId="1" fontId="6" fillId="0" borderId="63" xfId="1" applyNumberFormat="1" applyFont="1" applyFill="1" applyBorder="1" applyAlignment="1">
      <alignment horizontal="center" vertical="center"/>
    </xf>
    <xf numFmtId="1" fontId="6" fillId="3" borderId="30" xfId="1" applyNumberFormat="1" applyFont="1" applyFill="1" applyBorder="1" applyAlignment="1">
      <alignment horizontal="center" vertical="center"/>
    </xf>
    <xf numFmtId="49" fontId="6" fillId="3" borderId="22" xfId="1" applyNumberFormat="1" applyFont="1" applyFill="1" applyBorder="1" applyAlignment="1">
      <alignment horizontal="center" vertical="center"/>
    </xf>
    <xf numFmtId="1" fontId="6" fillId="0" borderId="48" xfId="1" applyNumberFormat="1" applyFont="1" applyFill="1" applyBorder="1" applyAlignment="1">
      <alignment horizontal="center" vertical="center"/>
    </xf>
    <xf numFmtId="1" fontId="6" fillId="0" borderId="23" xfId="1" applyNumberFormat="1" applyFont="1" applyFill="1" applyBorder="1" applyAlignment="1">
      <alignment horizontal="center" vertical="center"/>
    </xf>
    <xf numFmtId="1" fontId="6" fillId="3" borderId="42" xfId="1" applyNumberFormat="1" applyFont="1" applyFill="1" applyBorder="1" applyAlignment="1">
      <alignment horizontal="center" vertical="center"/>
    </xf>
    <xf numFmtId="1" fontId="6" fillId="2" borderId="22" xfId="1" applyNumberFormat="1" applyFont="1" applyFill="1" applyBorder="1" applyAlignment="1">
      <alignment horizontal="center" vertical="center"/>
    </xf>
    <xf numFmtId="0" fontId="8" fillId="0" borderId="56" xfId="1" applyFont="1" applyBorder="1" applyAlignment="1">
      <alignment wrapText="1"/>
    </xf>
    <xf numFmtId="1" fontId="6" fillId="0" borderId="37" xfId="1" applyNumberFormat="1" applyFont="1" applyFill="1" applyBorder="1" applyAlignment="1">
      <alignment horizontal="center" vertical="center"/>
    </xf>
    <xf numFmtId="1" fontId="6" fillId="0" borderId="69" xfId="1" applyNumberFormat="1" applyFont="1" applyFill="1" applyBorder="1" applyAlignment="1">
      <alignment horizontal="center" vertical="center"/>
    </xf>
    <xf numFmtId="1" fontId="6" fillId="2" borderId="25" xfId="1" applyNumberFormat="1" applyFont="1" applyFill="1" applyBorder="1" applyAlignment="1">
      <alignment horizontal="left"/>
    </xf>
    <xf numFmtId="1" fontId="6" fillId="2" borderId="26" xfId="1" applyNumberFormat="1" applyFont="1" applyFill="1" applyBorder="1" applyAlignment="1">
      <alignment horizontal="left"/>
    </xf>
    <xf numFmtId="1" fontId="6" fillId="2" borderId="27" xfId="1" applyNumberFormat="1" applyFont="1" applyFill="1" applyBorder="1" applyAlignment="1">
      <alignment horizontal="left"/>
    </xf>
    <xf numFmtId="1" fontId="6" fillId="2" borderId="37" xfId="1" applyNumberFormat="1" applyFont="1" applyFill="1" applyBorder="1" applyAlignment="1">
      <alignment horizontal="left"/>
    </xf>
    <xf numFmtId="1" fontId="6" fillId="2" borderId="19" xfId="1" applyNumberFormat="1" applyFont="1" applyFill="1" applyBorder="1" applyAlignment="1">
      <alignment horizontal="center" vertical="center"/>
    </xf>
    <xf numFmtId="1" fontId="6" fillId="2" borderId="18" xfId="1" applyNumberFormat="1" applyFont="1" applyFill="1" applyBorder="1" applyAlignment="1">
      <alignment horizontal="center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1" fontId="6" fillId="2" borderId="21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left"/>
    </xf>
    <xf numFmtId="0" fontId="8" fillId="0" borderId="24" xfId="1" applyNumberFormat="1" applyFont="1" applyFill="1" applyBorder="1" applyAlignment="1">
      <alignment horizontal="left"/>
    </xf>
    <xf numFmtId="0" fontId="8" fillId="2" borderId="14" xfId="1" applyNumberFormat="1" applyFont="1" applyFill="1" applyBorder="1" applyAlignment="1">
      <alignment horizontal="left"/>
    </xf>
    <xf numFmtId="0" fontId="8" fillId="2" borderId="17" xfId="1" applyNumberFormat="1" applyFont="1" applyFill="1" applyBorder="1" applyAlignment="1">
      <alignment horizontal="left"/>
    </xf>
    <xf numFmtId="0" fontId="12" fillId="0" borderId="7" xfId="0" applyFont="1" applyBorder="1" applyAlignment="1">
      <alignment vertical="center" wrapText="1"/>
    </xf>
    <xf numFmtId="49" fontId="6" fillId="0" borderId="7" xfId="1" applyNumberFormat="1" applyFont="1" applyFill="1" applyBorder="1" applyAlignment="1">
      <alignment horizontal="center" vertical="center"/>
    </xf>
    <xf numFmtId="1" fontId="6" fillId="0" borderId="7" xfId="1" applyNumberFormat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4" xfId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51" xfId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 wrapText="1"/>
    </xf>
    <xf numFmtId="49" fontId="6" fillId="3" borderId="70" xfId="1" applyNumberFormat="1" applyFont="1" applyFill="1" applyBorder="1" applyAlignment="1">
      <alignment horizontal="center" vertical="center"/>
    </xf>
    <xf numFmtId="1" fontId="6" fillId="0" borderId="27" xfId="1" applyNumberFormat="1" applyFont="1" applyFill="1" applyBorder="1" applyAlignment="1">
      <alignment horizontal="center" vertical="center"/>
    </xf>
    <xf numFmtId="1" fontId="6" fillId="3" borderId="23" xfId="1" applyNumberFormat="1" applyFont="1" applyFill="1" applyBorder="1" applyAlignment="1">
      <alignment horizontal="center" vertical="center"/>
    </xf>
    <xf numFmtId="1" fontId="6" fillId="3" borderId="22" xfId="1" applyNumberFormat="1" applyFont="1" applyFill="1" applyBorder="1" applyAlignment="1">
      <alignment horizontal="center" vertical="center"/>
    </xf>
    <xf numFmtId="0" fontId="6" fillId="0" borderId="14" xfId="1" applyFont="1" applyBorder="1" applyAlignment="1">
      <alignment vertical="center"/>
    </xf>
    <xf numFmtId="1" fontId="6" fillId="0" borderId="24" xfId="1" applyNumberFormat="1" applyFont="1" applyFill="1" applyBorder="1" applyAlignment="1">
      <alignment horizontal="center" vertical="center"/>
    </xf>
    <xf numFmtId="1" fontId="6" fillId="3" borderId="14" xfId="1" applyNumberFormat="1" applyFont="1" applyFill="1" applyBorder="1" applyAlignment="1">
      <alignment horizontal="center" vertical="center"/>
    </xf>
    <xf numFmtId="1" fontId="6" fillId="3" borderId="32" xfId="1" applyNumberFormat="1" applyFont="1" applyFill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 vertical="center"/>
    </xf>
    <xf numFmtId="1" fontId="6" fillId="2" borderId="24" xfId="1" applyNumberFormat="1" applyFont="1" applyFill="1" applyBorder="1" applyAlignment="1">
      <alignment horizontal="left"/>
    </xf>
    <xf numFmtId="1" fontId="6" fillId="2" borderId="16" xfId="1" applyNumberFormat="1" applyFont="1" applyFill="1" applyBorder="1" applyAlignment="1">
      <alignment horizontal="left"/>
    </xf>
    <xf numFmtId="164" fontId="6" fillId="2" borderId="16" xfId="1" applyNumberFormat="1" applyFont="1" applyFill="1" applyBorder="1" applyAlignment="1">
      <alignment horizontal="center" vertical="center"/>
    </xf>
    <xf numFmtId="0" fontId="8" fillId="0" borderId="65" xfId="1" applyFont="1" applyBorder="1" applyAlignment="1">
      <alignment horizontal="center" vertical="center"/>
    </xf>
    <xf numFmtId="49" fontId="8" fillId="0" borderId="51" xfId="1" applyNumberFormat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51" xfId="1" applyFont="1" applyBorder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1" fontId="6" fillId="3" borderId="46" xfId="1" applyNumberFormat="1" applyFont="1" applyFill="1" applyBorder="1" applyAlignment="1">
      <alignment horizontal="center" vertical="center"/>
    </xf>
    <xf numFmtId="1" fontId="6" fillId="0" borderId="46" xfId="1" applyNumberFormat="1" applyFont="1" applyFill="1" applyBorder="1" applyAlignment="1">
      <alignment horizontal="center" vertical="center"/>
    </xf>
    <xf numFmtId="49" fontId="6" fillId="3" borderId="24" xfId="1" applyNumberFormat="1" applyFont="1" applyFill="1" applyBorder="1" applyAlignment="1">
      <alignment horizontal="center" vertical="center"/>
    </xf>
    <xf numFmtId="1" fontId="6" fillId="2" borderId="33" xfId="1" applyNumberFormat="1" applyFont="1" applyFill="1" applyBorder="1" applyAlignment="1">
      <alignment horizontal="left"/>
    </xf>
    <xf numFmtId="1" fontId="6" fillId="2" borderId="34" xfId="1" applyNumberFormat="1" applyFont="1" applyFill="1" applyBorder="1" applyAlignment="1">
      <alignment horizontal="left"/>
    </xf>
    <xf numFmtId="1" fontId="6" fillId="2" borderId="35" xfId="1" applyNumberFormat="1" applyFont="1" applyFill="1" applyBorder="1" applyAlignment="1">
      <alignment horizontal="left"/>
    </xf>
    <xf numFmtId="1" fontId="6" fillId="2" borderId="32" xfId="1" applyNumberFormat="1" applyFont="1" applyFill="1" applyBorder="1" applyAlignment="1">
      <alignment horizontal="left"/>
    </xf>
    <xf numFmtId="0" fontId="15" fillId="0" borderId="51" xfId="0" applyFont="1" applyFill="1" applyBorder="1" applyAlignment="1">
      <alignment horizontal="center" vertical="center"/>
    </xf>
    <xf numFmtId="0" fontId="6" fillId="0" borderId="17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49" fontId="6" fillId="4" borderId="39" xfId="1" applyNumberFormat="1" applyFont="1" applyFill="1" applyBorder="1" applyAlignment="1">
      <alignment horizontal="center" vertical="center"/>
    </xf>
    <xf numFmtId="1" fontId="6" fillId="4" borderId="46" xfId="1" applyNumberFormat="1" applyFont="1" applyFill="1" applyBorder="1" applyAlignment="1">
      <alignment horizontal="center" vertical="center"/>
    </xf>
    <xf numFmtId="1" fontId="6" fillId="4" borderId="24" xfId="1" applyNumberFormat="1" applyFont="1" applyFill="1" applyBorder="1" applyAlignment="1">
      <alignment horizontal="center" vertical="center"/>
    </xf>
    <xf numFmtId="1" fontId="6" fillId="4" borderId="14" xfId="1" applyNumberFormat="1" applyFont="1" applyFill="1" applyBorder="1" applyAlignment="1">
      <alignment horizontal="center" vertical="center"/>
    </xf>
    <xf numFmtId="1" fontId="6" fillId="4" borderId="16" xfId="1" applyNumberFormat="1" applyFont="1" applyFill="1" applyBorder="1" applyAlignment="1">
      <alignment horizontal="center" vertical="center"/>
    </xf>
    <xf numFmtId="1" fontId="6" fillId="3" borderId="41" xfId="1" applyNumberFormat="1" applyFont="1" applyFill="1" applyBorder="1" applyAlignment="1">
      <alignment horizontal="center" vertical="center"/>
    </xf>
    <xf numFmtId="1" fontId="6" fillId="3" borderId="35" xfId="1" applyNumberFormat="1" applyFont="1" applyFill="1" applyBorder="1" applyAlignment="1">
      <alignment horizontal="center" vertical="center"/>
    </xf>
    <xf numFmtId="1" fontId="6" fillId="4" borderId="39" xfId="1" applyNumberFormat="1" applyFont="1" applyFill="1" applyBorder="1" applyAlignment="1">
      <alignment horizontal="center" vertical="center"/>
    </xf>
    <xf numFmtId="164" fontId="6" fillId="2" borderId="38" xfId="1" applyNumberFormat="1" applyFont="1" applyFill="1" applyBorder="1" applyAlignment="1">
      <alignment horizontal="center" vertical="center"/>
    </xf>
    <xf numFmtId="1" fontId="6" fillId="3" borderId="19" xfId="1" applyNumberFormat="1" applyFont="1" applyFill="1" applyBorder="1" applyAlignment="1">
      <alignment horizontal="center" vertical="center"/>
    </xf>
    <xf numFmtId="1" fontId="6" fillId="3" borderId="18" xfId="1" applyNumberFormat="1" applyFont="1" applyFill="1" applyBorder="1" applyAlignment="1">
      <alignment horizontal="center" vertical="center"/>
    </xf>
    <xf numFmtId="1" fontId="6" fillId="3" borderId="2" xfId="1" applyNumberFormat="1" applyFont="1" applyFill="1" applyBorder="1" applyAlignment="1">
      <alignment horizontal="center" vertical="center"/>
    </xf>
    <xf numFmtId="1" fontId="6" fillId="3" borderId="16" xfId="1" applyNumberFormat="1" applyFont="1" applyFill="1" applyBorder="1" applyAlignment="1">
      <alignment horizontal="center" vertical="center"/>
    </xf>
    <xf numFmtId="164" fontId="6" fillId="2" borderId="57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49" fontId="6" fillId="4" borderId="14" xfId="1" applyNumberFormat="1" applyFont="1" applyFill="1" applyBorder="1" applyAlignment="1">
      <alignment horizontal="center" vertical="center" wrapText="1"/>
    </xf>
    <xf numFmtId="0" fontId="6" fillId="0" borderId="14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8" fillId="0" borderId="0" xfId="1" applyFont="1" applyAlignment="1">
      <alignment horizontal="left"/>
    </xf>
    <xf numFmtId="49" fontId="12" fillId="0" borderId="8" xfId="0" applyNumberFormat="1" applyFont="1" applyBorder="1" applyAlignment="1">
      <alignment horizontal="center" vertical="center" wrapText="1"/>
    </xf>
    <xf numFmtId="0" fontId="10" fillId="0" borderId="22" xfId="1" applyFont="1" applyBorder="1" applyAlignment="1">
      <alignment horizontal="center" vertical="center" textRotation="90" wrapText="1"/>
    </xf>
    <xf numFmtId="0" fontId="10" fillId="0" borderId="57" xfId="1" applyFont="1" applyBorder="1" applyAlignment="1">
      <alignment horizontal="center" vertical="center" textRotation="90" wrapText="1"/>
    </xf>
    <xf numFmtId="0" fontId="10" fillId="0" borderId="51" xfId="1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/>
    </xf>
    <xf numFmtId="0" fontId="15" fillId="0" borderId="59" xfId="0" applyFont="1" applyBorder="1" applyAlignment="1">
      <alignment horizontal="center" vertical="center" textRotation="90"/>
    </xf>
    <xf numFmtId="0" fontId="15" fillId="0" borderId="60" xfId="0" applyFont="1" applyBorder="1" applyAlignment="1">
      <alignment horizontal="center" vertical="center" textRotation="90"/>
    </xf>
    <xf numFmtId="0" fontId="10" fillId="0" borderId="61" xfId="1" applyFont="1" applyBorder="1" applyAlignment="1">
      <alignment horizontal="center" vertical="center" wrapText="1" readingOrder="1"/>
    </xf>
    <xf numFmtId="0" fontId="10" fillId="0" borderId="39" xfId="1" applyFont="1" applyBorder="1" applyAlignment="1">
      <alignment horizontal="center" vertical="center" wrapText="1" readingOrder="1"/>
    </xf>
    <xf numFmtId="0" fontId="10" fillId="0" borderId="17" xfId="1" applyFont="1" applyBorder="1" applyAlignment="1">
      <alignment horizontal="center" vertical="center" wrapText="1" readingOrder="1"/>
    </xf>
    <xf numFmtId="0" fontId="10" fillId="0" borderId="19" xfId="1" applyFont="1" applyBorder="1" applyAlignment="1">
      <alignment horizontal="center" vertical="center" wrapText="1"/>
    </xf>
    <xf numFmtId="0" fontId="10" fillId="0" borderId="45" xfId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10" fillId="0" borderId="8" xfId="1" applyFont="1" applyBorder="1" applyAlignment="1">
      <alignment horizontal="center" vertical="center" textRotation="90" wrapText="1"/>
    </xf>
    <xf numFmtId="0" fontId="10" fillId="0" borderId="8" xfId="0" applyFont="1" applyBorder="1" applyAlignment="1">
      <alignment horizontal="center" vertical="center" textRotation="90" wrapText="1"/>
    </xf>
    <xf numFmtId="0" fontId="10" fillId="0" borderId="21" xfId="0" applyFont="1" applyBorder="1" applyAlignment="1">
      <alignment horizontal="center" vertical="center" textRotation="90" wrapText="1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9" fillId="0" borderId="13" xfId="1" applyFont="1" applyBorder="1" applyAlignment="1">
      <alignment horizontal="center" vertical="center" textRotation="90" wrapText="1"/>
    </xf>
    <xf numFmtId="0" fontId="9" fillId="0" borderId="0" xfId="0" applyFont="1" applyBorder="1" applyAlignment="1">
      <alignment horizontal="center" vertical="center" textRotation="90" wrapText="1"/>
    </xf>
    <xf numFmtId="0" fontId="9" fillId="0" borderId="30" xfId="0" applyFont="1" applyBorder="1" applyAlignment="1">
      <alignment horizontal="center" vertical="center" textRotation="90" wrapText="1"/>
    </xf>
    <xf numFmtId="0" fontId="9" fillId="0" borderId="6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62" xfId="0" applyFont="1" applyBorder="1" applyAlignment="1">
      <alignment horizontal="center" vertical="center" textRotation="90" wrapText="1"/>
    </xf>
    <xf numFmtId="0" fontId="9" fillId="0" borderId="63" xfId="0" applyFont="1" applyBorder="1" applyAlignment="1">
      <alignment horizontal="center" vertical="center" textRotation="90" wrapText="1"/>
    </xf>
    <xf numFmtId="0" fontId="7" fillId="0" borderId="28" xfId="1" applyFont="1" applyBorder="1" applyAlignment="1">
      <alignment horizontal="center"/>
    </xf>
    <xf numFmtId="0" fontId="7" fillId="0" borderId="64" xfId="1" applyFont="1" applyBorder="1" applyAlignment="1">
      <alignment horizontal="center"/>
    </xf>
    <xf numFmtId="0" fontId="7" fillId="0" borderId="29" xfId="1" applyFont="1" applyBorder="1" applyAlignment="1">
      <alignment horizontal="center"/>
    </xf>
    <xf numFmtId="0" fontId="7" fillId="0" borderId="63" xfId="1" applyFont="1" applyBorder="1" applyAlignment="1">
      <alignment horizontal="center"/>
    </xf>
    <xf numFmtId="0" fontId="10" fillId="0" borderId="4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wrapText="1"/>
    </xf>
    <xf numFmtId="0" fontId="16" fillId="0" borderId="55" xfId="0" applyFont="1" applyBorder="1" applyAlignment="1">
      <alignment horizontal="left" wrapText="1"/>
    </xf>
    <xf numFmtId="0" fontId="16" fillId="0" borderId="36" xfId="0" applyFont="1" applyBorder="1" applyAlignment="1">
      <alignment horizontal="left" wrapText="1"/>
    </xf>
    <xf numFmtId="0" fontId="15" fillId="0" borderId="19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" xfId="1" applyFont="1" applyBorder="1" applyAlignment="1">
      <alignment horizontal="center" vertical="center" textRotation="90" wrapText="1"/>
    </xf>
    <xf numFmtId="0" fontId="7" fillId="0" borderId="3" xfId="1" applyFont="1" applyBorder="1" applyAlignment="1">
      <alignment horizontal="center" vertical="center" textRotation="90" wrapText="1"/>
    </xf>
    <xf numFmtId="0" fontId="15" fillId="0" borderId="1" xfId="0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 textRotation="90" wrapText="1"/>
    </xf>
    <xf numFmtId="0" fontId="9" fillId="0" borderId="59" xfId="1" applyFont="1" applyBorder="1" applyAlignment="1">
      <alignment horizontal="center" vertical="center" textRotation="90" wrapText="1"/>
    </xf>
    <xf numFmtId="0" fontId="9" fillId="0" borderId="60" xfId="1" applyFont="1" applyBorder="1" applyAlignment="1">
      <alignment horizontal="center" vertical="center" textRotation="90" wrapText="1"/>
    </xf>
    <xf numFmtId="0" fontId="6" fillId="0" borderId="18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right" vertical="center" wrapText="1"/>
    </xf>
    <xf numFmtId="0" fontId="15" fillId="0" borderId="16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left" wrapText="1"/>
    </xf>
    <xf numFmtId="0" fontId="16" fillId="0" borderId="7" xfId="0" applyFont="1" applyBorder="1" applyAlignment="1">
      <alignment horizontal="left" wrapText="1"/>
    </xf>
    <xf numFmtId="0" fontId="16" fillId="0" borderId="34" xfId="0" applyFont="1" applyBorder="1" applyAlignment="1">
      <alignment horizontal="left" wrapText="1"/>
    </xf>
    <xf numFmtId="0" fontId="16" fillId="0" borderId="19" xfId="0" applyFont="1" applyBorder="1" applyAlignment="1">
      <alignment horizontal="left" wrapText="1"/>
    </xf>
    <xf numFmtId="0" fontId="16" fillId="0" borderId="45" xfId="0" applyFont="1" applyBorder="1" applyAlignment="1">
      <alignment horizontal="left" wrapText="1"/>
    </xf>
    <xf numFmtId="0" fontId="16" fillId="0" borderId="53" xfId="0" applyFont="1" applyBorder="1" applyAlignment="1">
      <alignment horizontal="left" wrapText="1"/>
    </xf>
    <xf numFmtId="0" fontId="9" fillId="0" borderId="39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10" fillId="0" borderId="23" xfId="1" applyFont="1" applyBorder="1" applyAlignment="1">
      <alignment horizontal="center" vertical="center" textRotation="90" wrapText="1"/>
    </xf>
    <xf numFmtId="0" fontId="10" fillId="0" borderId="6" xfId="0" applyFont="1" applyBorder="1"/>
    <xf numFmtId="0" fontId="10" fillId="0" borderId="56" xfId="0" applyFont="1" applyBorder="1"/>
    <xf numFmtId="0" fontId="15" fillId="0" borderId="10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49" fontId="12" fillId="0" borderId="26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textRotation="90" wrapText="1"/>
    </xf>
    <xf numFmtId="0" fontId="9" fillId="0" borderId="60" xfId="0" applyFont="1" applyBorder="1" applyAlignment="1">
      <alignment horizontal="center" vertical="center" textRotation="90" wrapText="1"/>
    </xf>
    <xf numFmtId="49" fontId="12" fillId="0" borderId="2" xfId="0" applyNumberFormat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textRotation="90" wrapText="1"/>
    </xf>
    <xf numFmtId="0" fontId="10" fillId="0" borderId="55" xfId="1" applyFont="1" applyBorder="1" applyAlignment="1">
      <alignment horizontal="center" vertical="center" textRotation="90" wrapText="1"/>
    </xf>
  </cellXfs>
  <cellStyles count="2">
    <cellStyle name="Обычный" xfId="0" builtinId="0"/>
    <cellStyle name="Обычный_Чистый план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Y237"/>
  <sheetViews>
    <sheetView tabSelected="1" zoomScale="75" zoomScaleNormal="75" zoomScaleSheetLayoutView="75" workbookViewId="0">
      <pane xSplit="3" ySplit="10" topLeftCell="D25" activePane="bottomRight" state="frozen"/>
      <selection pane="topRight" activeCell="D1" sqref="D1"/>
      <selection pane="bottomLeft" activeCell="A10" sqref="A10"/>
      <selection pane="bottomRight" activeCell="B2" sqref="B2:Q33"/>
    </sheetView>
  </sheetViews>
  <sheetFormatPr defaultColWidth="8" defaultRowHeight="15.75" x14ac:dyDescent="0.25"/>
  <cols>
    <col min="1" max="1" width="6" style="1" customWidth="1"/>
    <col min="2" max="2" width="14.28515625" style="1" customWidth="1"/>
    <col min="3" max="3" width="53.140625" style="1" customWidth="1"/>
    <col min="4" max="4" width="19" style="1" customWidth="1"/>
    <col min="5" max="5" width="10.42578125" style="1" customWidth="1"/>
    <col min="6" max="6" width="9.42578125" style="1" customWidth="1"/>
    <col min="7" max="7" width="9.140625" style="1" customWidth="1"/>
    <col min="8" max="8" width="9" style="1" customWidth="1"/>
    <col min="9" max="9" width="8.5703125" style="1" customWidth="1"/>
    <col min="10" max="10" width="8" style="1" customWidth="1"/>
    <col min="11" max="11" width="8.5703125" style="1" customWidth="1"/>
    <col min="12" max="12" width="7.85546875" style="1" customWidth="1"/>
    <col min="13" max="15" width="7.7109375" style="1" customWidth="1"/>
    <col min="16" max="16" width="8" style="1" customWidth="1"/>
    <col min="17" max="17" width="10.7109375" style="1" customWidth="1"/>
    <col min="18" max="16384" width="8" style="1"/>
  </cols>
  <sheetData>
    <row r="1" spans="1:25" ht="0.75" customHeight="1" x14ac:dyDescent="0.25"/>
    <row r="2" spans="1:25" ht="17.25" customHeight="1" thickBot="1" x14ac:dyDescent="0.3">
      <c r="B2" s="16"/>
      <c r="C2" s="378" t="s">
        <v>79</v>
      </c>
      <c r="D2" s="378"/>
      <c r="E2" s="378"/>
      <c r="F2" s="378"/>
      <c r="G2" s="378"/>
      <c r="H2" s="378"/>
      <c r="I2" s="378"/>
      <c r="J2" s="16"/>
      <c r="K2" s="16"/>
      <c r="L2" s="16"/>
      <c r="M2" s="16"/>
      <c r="N2" s="16"/>
      <c r="O2" s="16"/>
      <c r="P2" s="16"/>
      <c r="Q2" s="16"/>
      <c r="R2" s="3"/>
    </row>
    <row r="3" spans="1:25" ht="33" customHeight="1" thickBot="1" x14ac:dyDescent="0.3">
      <c r="A3" s="2"/>
      <c r="B3" s="419" t="s">
        <v>0</v>
      </c>
      <c r="C3" s="426" t="s">
        <v>1</v>
      </c>
      <c r="D3" s="423" t="s">
        <v>7</v>
      </c>
      <c r="E3" s="403" t="s">
        <v>12</v>
      </c>
      <c r="F3" s="404"/>
      <c r="G3" s="404"/>
      <c r="H3" s="404"/>
      <c r="I3" s="405"/>
      <c r="J3" s="386" t="s">
        <v>68</v>
      </c>
      <c r="K3" s="387"/>
      <c r="L3" s="387"/>
      <c r="M3" s="387"/>
      <c r="N3" s="387"/>
      <c r="O3" s="387"/>
      <c r="P3" s="387"/>
      <c r="Q3" s="388"/>
      <c r="R3" s="4"/>
    </row>
    <row r="4" spans="1:25" ht="27.75" customHeight="1" thickBot="1" x14ac:dyDescent="0.3">
      <c r="A4" s="2"/>
      <c r="B4" s="420"/>
      <c r="C4" s="427"/>
      <c r="D4" s="424"/>
      <c r="E4" s="400" t="s">
        <v>4</v>
      </c>
      <c r="F4" s="423" t="s">
        <v>13</v>
      </c>
      <c r="G4" s="437" t="s">
        <v>14</v>
      </c>
      <c r="H4" s="437"/>
      <c r="I4" s="438"/>
      <c r="J4" s="389" t="s">
        <v>16</v>
      </c>
      <c r="K4" s="412"/>
      <c r="L4" s="389" t="s">
        <v>17</v>
      </c>
      <c r="M4" s="390"/>
      <c r="N4" s="389" t="s">
        <v>3</v>
      </c>
      <c r="O4" s="391"/>
      <c r="P4" s="389" t="s">
        <v>103</v>
      </c>
      <c r="Q4" s="391"/>
      <c r="R4" s="5"/>
    </row>
    <row r="5" spans="1:25" ht="50.25" hidden="1" customHeight="1" x14ac:dyDescent="0.25">
      <c r="A5" s="2"/>
      <c r="B5" s="420"/>
      <c r="C5" s="427"/>
      <c r="D5" s="424"/>
      <c r="E5" s="401"/>
      <c r="F5" s="424"/>
      <c r="G5" s="17"/>
      <c r="H5" s="18"/>
      <c r="I5" s="19"/>
      <c r="J5" s="20">
        <v>1</v>
      </c>
      <c r="K5" s="21">
        <v>2</v>
      </c>
      <c r="L5" s="20">
        <v>4</v>
      </c>
      <c r="M5" s="21">
        <v>5</v>
      </c>
      <c r="N5" s="20">
        <v>7</v>
      </c>
      <c r="O5" s="22">
        <v>9</v>
      </c>
      <c r="P5" s="20">
        <v>7</v>
      </c>
      <c r="Q5" s="22">
        <v>9</v>
      </c>
      <c r="R5" s="6"/>
    </row>
    <row r="6" spans="1:25" ht="11.25" hidden="1" customHeight="1" x14ac:dyDescent="0.25">
      <c r="A6" s="2"/>
      <c r="B6" s="420"/>
      <c r="C6" s="427"/>
      <c r="D6" s="424"/>
      <c r="E6" s="401"/>
      <c r="F6" s="424"/>
      <c r="G6" s="17"/>
      <c r="H6" s="18"/>
      <c r="I6" s="19"/>
      <c r="J6" s="20"/>
      <c r="K6" s="23"/>
      <c r="L6" s="24"/>
      <c r="M6" s="23"/>
      <c r="N6" s="24"/>
      <c r="O6" s="25"/>
      <c r="P6" s="24"/>
      <c r="Q6" s="25"/>
      <c r="R6" s="7"/>
    </row>
    <row r="7" spans="1:25" ht="11.25" customHeight="1" x14ac:dyDescent="0.25">
      <c r="A7" s="2"/>
      <c r="B7" s="420"/>
      <c r="C7" s="427"/>
      <c r="D7" s="424"/>
      <c r="E7" s="401"/>
      <c r="F7" s="424"/>
      <c r="G7" s="401" t="s">
        <v>15</v>
      </c>
      <c r="H7" s="408" t="s">
        <v>2</v>
      </c>
      <c r="I7" s="409"/>
      <c r="J7" s="380" t="s">
        <v>197</v>
      </c>
      <c r="K7" s="442" t="s">
        <v>198</v>
      </c>
      <c r="L7" s="392" t="s">
        <v>160</v>
      </c>
      <c r="M7" s="451" t="s">
        <v>161</v>
      </c>
      <c r="N7" s="392" t="s">
        <v>162</v>
      </c>
      <c r="O7" s="395" t="s">
        <v>163</v>
      </c>
      <c r="P7" s="392" t="s">
        <v>164</v>
      </c>
      <c r="Q7" s="395" t="s">
        <v>165</v>
      </c>
      <c r="R7" s="8"/>
    </row>
    <row r="8" spans="1:25" ht="9" customHeight="1" thickBot="1" x14ac:dyDescent="0.3">
      <c r="A8" s="2"/>
      <c r="B8" s="420"/>
      <c r="C8" s="427"/>
      <c r="D8" s="424"/>
      <c r="E8" s="401"/>
      <c r="F8" s="424"/>
      <c r="G8" s="401"/>
      <c r="H8" s="410"/>
      <c r="I8" s="411"/>
      <c r="J8" s="381"/>
      <c r="K8" s="443"/>
      <c r="L8" s="393"/>
      <c r="M8" s="451"/>
      <c r="N8" s="393"/>
      <c r="O8" s="396"/>
      <c r="P8" s="393"/>
      <c r="Q8" s="396"/>
      <c r="R8" s="9"/>
    </row>
    <row r="9" spans="1:25" ht="11.25" customHeight="1" x14ac:dyDescent="0.25">
      <c r="A9" s="2"/>
      <c r="B9" s="420"/>
      <c r="C9" s="427"/>
      <c r="D9" s="424"/>
      <c r="E9" s="401"/>
      <c r="F9" s="424"/>
      <c r="G9" s="401"/>
      <c r="H9" s="448" t="s">
        <v>71</v>
      </c>
      <c r="I9" s="406" t="s">
        <v>199</v>
      </c>
      <c r="J9" s="381"/>
      <c r="K9" s="443"/>
      <c r="L9" s="393"/>
      <c r="M9" s="451"/>
      <c r="N9" s="393"/>
      <c r="O9" s="396"/>
      <c r="P9" s="393"/>
      <c r="Q9" s="396"/>
      <c r="R9" s="9"/>
    </row>
    <row r="10" spans="1:25" ht="66" customHeight="1" thickBot="1" x14ac:dyDescent="0.3">
      <c r="A10" s="2"/>
      <c r="B10" s="421"/>
      <c r="C10" s="428"/>
      <c r="D10" s="425"/>
      <c r="E10" s="402"/>
      <c r="F10" s="425"/>
      <c r="G10" s="402"/>
      <c r="H10" s="449"/>
      <c r="I10" s="407"/>
      <c r="J10" s="382"/>
      <c r="K10" s="444"/>
      <c r="L10" s="394"/>
      <c r="M10" s="452"/>
      <c r="N10" s="394"/>
      <c r="O10" s="397"/>
      <c r="P10" s="394"/>
      <c r="Q10" s="397"/>
      <c r="R10" s="9"/>
    </row>
    <row r="11" spans="1:25" ht="16.5" customHeight="1" thickBot="1" x14ac:dyDescent="0.3">
      <c r="A11" s="2"/>
      <c r="B11" s="26">
        <v>1</v>
      </c>
      <c r="C11" s="27">
        <v>2</v>
      </c>
      <c r="D11" s="26">
        <v>3</v>
      </c>
      <c r="E11" s="28">
        <v>4</v>
      </c>
      <c r="F11" s="29">
        <v>5</v>
      </c>
      <c r="G11" s="28">
        <v>6</v>
      </c>
      <c r="H11" s="28">
        <v>7</v>
      </c>
      <c r="I11" s="30">
        <v>8</v>
      </c>
      <c r="J11" s="31">
        <v>9</v>
      </c>
      <c r="K11" s="32">
        <v>10</v>
      </c>
      <c r="L11" s="26">
        <v>11</v>
      </c>
      <c r="M11" s="32">
        <v>12</v>
      </c>
      <c r="N11" s="26">
        <v>13</v>
      </c>
      <c r="O11" s="27">
        <v>14</v>
      </c>
      <c r="P11" s="26">
        <v>13</v>
      </c>
      <c r="Q11" s="27">
        <v>14</v>
      </c>
      <c r="R11" s="10"/>
      <c r="S11" s="2"/>
      <c r="T11" s="2"/>
      <c r="U11" s="2"/>
      <c r="V11" s="2"/>
      <c r="W11" s="2"/>
      <c r="X11" s="2"/>
      <c r="Y11" s="2"/>
    </row>
    <row r="12" spans="1:25" ht="23.25" customHeight="1" thickBot="1" x14ac:dyDescent="0.3">
      <c r="A12" s="2"/>
      <c r="B12" s="33" t="s">
        <v>201</v>
      </c>
      <c r="C12" s="34" t="s">
        <v>8</v>
      </c>
      <c r="D12" s="228" t="s">
        <v>200</v>
      </c>
      <c r="E12" s="227">
        <v>2106</v>
      </c>
      <c r="F12" s="227">
        <v>702</v>
      </c>
      <c r="G12" s="227">
        <v>1404</v>
      </c>
      <c r="H12" s="227">
        <v>454</v>
      </c>
      <c r="I12" s="227"/>
      <c r="J12" s="227">
        <v>612</v>
      </c>
      <c r="K12" s="212">
        <v>792</v>
      </c>
      <c r="L12" s="315"/>
      <c r="M12" s="316"/>
      <c r="N12" s="317"/>
      <c r="O12" s="318"/>
      <c r="P12" s="317"/>
      <c r="Q12" s="318"/>
      <c r="R12" s="12"/>
      <c r="S12" s="12"/>
      <c r="T12" s="12"/>
      <c r="U12" s="12"/>
      <c r="V12" s="12"/>
      <c r="W12" s="12"/>
      <c r="X12" s="12"/>
      <c r="Y12" s="12"/>
    </row>
    <row r="13" spans="1:25" ht="60" customHeight="1" thickBot="1" x14ac:dyDescent="0.3">
      <c r="A13" s="2"/>
      <c r="B13" s="288" t="s">
        <v>166</v>
      </c>
      <c r="C13" s="289" t="s">
        <v>173</v>
      </c>
      <c r="D13" s="290"/>
      <c r="E13" s="291"/>
      <c r="F13" s="291"/>
      <c r="G13" s="291"/>
      <c r="H13" s="291"/>
      <c r="I13" s="229"/>
      <c r="J13" s="259"/>
      <c r="K13" s="230"/>
      <c r="L13" s="260"/>
      <c r="M13" s="261"/>
      <c r="N13" s="262"/>
      <c r="O13" s="263"/>
      <c r="P13" s="262"/>
      <c r="Q13" s="263"/>
      <c r="R13" s="12"/>
      <c r="S13" s="12"/>
      <c r="T13" s="12"/>
      <c r="U13" s="12"/>
      <c r="V13" s="12"/>
      <c r="W13" s="12"/>
      <c r="X13" s="12"/>
      <c r="Y13" s="12"/>
    </row>
    <row r="14" spans="1:25" ht="22.5" customHeight="1" x14ac:dyDescent="0.25">
      <c r="A14" s="2"/>
      <c r="B14" s="231" t="s">
        <v>167</v>
      </c>
      <c r="C14" s="274" t="s">
        <v>155</v>
      </c>
      <c r="D14" s="237" t="s">
        <v>179</v>
      </c>
      <c r="E14" s="238">
        <v>195</v>
      </c>
      <c r="F14" s="238">
        <v>65</v>
      </c>
      <c r="G14" s="178">
        <v>130</v>
      </c>
      <c r="H14" s="238"/>
      <c r="I14" s="239"/>
      <c r="J14" s="249">
        <v>60</v>
      </c>
      <c r="K14" s="242">
        <v>70</v>
      </c>
      <c r="L14" s="309"/>
      <c r="M14" s="310"/>
      <c r="N14" s="284"/>
      <c r="O14" s="285"/>
      <c r="P14" s="305"/>
      <c r="Q14" s="35"/>
      <c r="R14" s="11"/>
      <c r="S14" s="2"/>
      <c r="T14" s="2"/>
      <c r="U14" s="2"/>
      <c r="V14" s="2"/>
      <c r="W14" s="2"/>
      <c r="X14" s="2"/>
      <c r="Y14" s="2"/>
    </row>
    <row r="15" spans="1:25" ht="23.25" customHeight="1" x14ac:dyDescent="0.25">
      <c r="A15" s="2"/>
      <c r="B15" s="232" t="s">
        <v>196</v>
      </c>
      <c r="C15" s="275" t="s">
        <v>156</v>
      </c>
      <c r="D15" s="240" t="s">
        <v>74</v>
      </c>
      <c r="E15" s="245">
        <v>192</v>
      </c>
      <c r="F15" s="242">
        <v>64</v>
      </c>
      <c r="G15" s="178">
        <v>128</v>
      </c>
      <c r="H15" s="242"/>
      <c r="I15" s="243"/>
      <c r="J15" s="249">
        <v>50</v>
      </c>
      <c r="K15" s="242">
        <v>78</v>
      </c>
      <c r="L15" s="258"/>
      <c r="M15" s="311"/>
      <c r="N15" s="13"/>
      <c r="O15" s="35"/>
      <c r="P15" s="306"/>
      <c r="Q15" s="36"/>
      <c r="R15" s="11"/>
    </row>
    <row r="16" spans="1:25" ht="23.25" customHeight="1" x14ac:dyDescent="0.25">
      <c r="A16" s="2"/>
      <c r="B16" s="232" t="s">
        <v>168</v>
      </c>
      <c r="C16" s="276" t="s">
        <v>5</v>
      </c>
      <c r="D16" s="240" t="s">
        <v>74</v>
      </c>
      <c r="E16" s="241">
        <v>176</v>
      </c>
      <c r="F16" s="242">
        <f>E16-G16</f>
        <v>59</v>
      </c>
      <c r="G16" s="178">
        <f t="shared" ref="G16:G19" si="0">SUM(J16:Q16)</f>
        <v>117</v>
      </c>
      <c r="H16" s="242">
        <v>117</v>
      </c>
      <c r="I16" s="243"/>
      <c r="J16" s="244">
        <v>48</v>
      </c>
      <c r="K16" s="245">
        <v>69</v>
      </c>
      <c r="L16" s="176"/>
      <c r="M16" s="312"/>
      <c r="N16" s="14"/>
      <c r="O16" s="36"/>
      <c r="P16" s="306"/>
      <c r="Q16" s="36"/>
      <c r="R16" s="11"/>
    </row>
    <row r="17" spans="1:18" ht="44.25" customHeight="1" x14ac:dyDescent="0.25">
      <c r="A17" s="2"/>
      <c r="B17" s="232" t="s">
        <v>169</v>
      </c>
      <c r="C17" s="277" t="s">
        <v>180</v>
      </c>
      <c r="D17" s="246" t="s">
        <v>80</v>
      </c>
      <c r="E17" s="247">
        <v>426</v>
      </c>
      <c r="F17" s="242">
        <v>142</v>
      </c>
      <c r="G17" s="178">
        <v>284</v>
      </c>
      <c r="H17" s="245">
        <v>140</v>
      </c>
      <c r="I17" s="248"/>
      <c r="J17" s="249">
        <v>150</v>
      </c>
      <c r="K17" s="242">
        <v>134</v>
      </c>
      <c r="L17" s="176"/>
      <c r="M17" s="312"/>
      <c r="N17" s="14"/>
      <c r="O17" s="36"/>
      <c r="P17" s="306"/>
      <c r="Q17" s="36"/>
      <c r="R17" s="11"/>
    </row>
    <row r="18" spans="1:18" ht="23.25" customHeight="1" x14ac:dyDescent="0.25">
      <c r="A18" s="2"/>
      <c r="B18" s="232" t="s">
        <v>178</v>
      </c>
      <c r="C18" s="276" t="s">
        <v>9</v>
      </c>
      <c r="D18" s="246" t="s">
        <v>195</v>
      </c>
      <c r="E18" s="245">
        <v>195</v>
      </c>
      <c r="F18" s="242">
        <v>65</v>
      </c>
      <c r="G18" s="178">
        <v>130</v>
      </c>
      <c r="H18" s="245"/>
      <c r="I18" s="248"/>
      <c r="J18" s="250">
        <v>64</v>
      </c>
      <c r="K18" s="242">
        <v>66</v>
      </c>
      <c r="L18" s="176"/>
      <c r="M18" s="312"/>
      <c r="N18" s="14"/>
      <c r="O18" s="36"/>
      <c r="P18" s="306"/>
      <c r="Q18" s="36"/>
      <c r="R18" s="11"/>
    </row>
    <row r="19" spans="1:18" ht="23.25" customHeight="1" x14ac:dyDescent="0.25">
      <c r="A19" s="2"/>
      <c r="B19" s="278" t="s">
        <v>170</v>
      </c>
      <c r="C19" s="276" t="s">
        <v>6</v>
      </c>
      <c r="D19" s="240" t="s">
        <v>81</v>
      </c>
      <c r="E19" s="245">
        <v>175</v>
      </c>
      <c r="F19" s="242">
        <v>58</v>
      </c>
      <c r="G19" s="178">
        <f t="shared" si="0"/>
        <v>117</v>
      </c>
      <c r="H19" s="245">
        <v>117</v>
      </c>
      <c r="I19" s="248"/>
      <c r="J19" s="244">
        <v>48</v>
      </c>
      <c r="K19" s="245">
        <v>69</v>
      </c>
      <c r="L19" s="176"/>
      <c r="M19" s="312"/>
      <c r="N19" s="14"/>
      <c r="O19" s="36"/>
      <c r="P19" s="307"/>
      <c r="Q19" s="36"/>
      <c r="R19" s="11"/>
    </row>
    <row r="20" spans="1:18" ht="23.25" customHeight="1" x14ac:dyDescent="0.25">
      <c r="A20" s="2"/>
      <c r="B20" s="278" t="s">
        <v>171</v>
      </c>
      <c r="C20" s="281" t="s">
        <v>10</v>
      </c>
      <c r="D20" s="297" t="s">
        <v>127</v>
      </c>
      <c r="E20" s="241">
        <v>135</v>
      </c>
      <c r="F20" s="247">
        <v>45</v>
      </c>
      <c r="G20" s="182">
        <v>90</v>
      </c>
      <c r="H20" s="298">
        <v>30</v>
      </c>
      <c r="I20" s="299"/>
      <c r="J20" s="300">
        <v>46</v>
      </c>
      <c r="K20" s="247">
        <v>44</v>
      </c>
      <c r="L20" s="301"/>
      <c r="M20" s="313"/>
      <c r="N20" s="38"/>
      <c r="O20" s="39"/>
      <c r="P20" s="307"/>
      <c r="Q20" s="265"/>
      <c r="R20" s="11"/>
    </row>
    <row r="21" spans="1:18" ht="21" customHeight="1" thickBot="1" x14ac:dyDescent="0.3">
      <c r="A21" s="2"/>
      <c r="B21" s="233" t="s">
        <v>172</v>
      </c>
      <c r="C21" s="279" t="s">
        <v>157</v>
      </c>
      <c r="D21" s="251" t="s">
        <v>73</v>
      </c>
      <c r="E21" s="252">
        <v>108</v>
      </c>
      <c r="F21" s="252">
        <v>36</v>
      </c>
      <c r="G21" s="303">
        <v>72</v>
      </c>
      <c r="H21" s="234"/>
      <c r="I21" s="304"/>
      <c r="J21" s="253"/>
      <c r="K21" s="252">
        <v>72</v>
      </c>
      <c r="L21" s="264"/>
      <c r="M21" s="314"/>
      <c r="N21" s="15"/>
      <c r="O21" s="37"/>
      <c r="P21" s="308"/>
      <c r="Q21" s="37"/>
      <c r="R21" s="11"/>
    </row>
    <row r="22" spans="1:18" ht="59.25" customHeight="1" thickBot="1" x14ac:dyDescent="0.3">
      <c r="A22" s="2"/>
      <c r="B22" s="255" t="s">
        <v>175</v>
      </c>
      <c r="C22" s="302" t="s">
        <v>174</v>
      </c>
      <c r="D22" s="292"/>
      <c r="E22" s="293"/>
      <c r="F22" s="293"/>
      <c r="G22" s="257"/>
      <c r="H22" s="294"/>
      <c r="I22" s="295"/>
      <c r="J22" s="296"/>
      <c r="K22" s="293"/>
      <c r="L22" s="282"/>
      <c r="M22" s="256"/>
      <c r="N22" s="286"/>
      <c r="O22" s="283"/>
      <c r="P22" s="262"/>
      <c r="Q22" s="342"/>
      <c r="R22" s="11"/>
    </row>
    <row r="23" spans="1:18" ht="23.25" customHeight="1" x14ac:dyDescent="0.25">
      <c r="A23" s="2"/>
      <c r="B23" s="232" t="s">
        <v>176</v>
      </c>
      <c r="C23" s="280" t="s">
        <v>128</v>
      </c>
      <c r="D23" s="240" t="s">
        <v>73</v>
      </c>
      <c r="E23" s="245">
        <v>180</v>
      </c>
      <c r="F23" s="242">
        <v>60</v>
      </c>
      <c r="G23" s="178">
        <v>120</v>
      </c>
      <c r="H23" s="245"/>
      <c r="I23" s="365"/>
      <c r="J23" s="369"/>
      <c r="K23" s="370">
        <v>120</v>
      </c>
      <c r="L23" s="368"/>
      <c r="M23" s="310"/>
      <c r="N23" s="305"/>
      <c r="O23" s="352"/>
      <c r="P23" s="284"/>
      <c r="Q23" s="285"/>
      <c r="R23" s="11"/>
    </row>
    <row r="24" spans="1:18" ht="23.25" customHeight="1" x14ac:dyDescent="0.25">
      <c r="A24" s="2"/>
      <c r="B24" s="235" t="s">
        <v>192</v>
      </c>
      <c r="C24" s="276" t="s">
        <v>190</v>
      </c>
      <c r="D24" s="254" t="s">
        <v>193</v>
      </c>
      <c r="E24" s="245">
        <v>175</v>
      </c>
      <c r="F24" s="245">
        <v>45</v>
      </c>
      <c r="G24" s="178">
        <v>130</v>
      </c>
      <c r="H24" s="245">
        <v>50</v>
      </c>
      <c r="I24" s="365"/>
      <c r="J24" s="371">
        <v>60</v>
      </c>
      <c r="K24" s="287">
        <v>70</v>
      </c>
      <c r="L24" s="181"/>
      <c r="M24" s="312"/>
      <c r="N24" s="306"/>
      <c r="O24" s="353"/>
      <c r="P24" s="38"/>
      <c r="Q24" s="39"/>
      <c r="R24" s="11"/>
    </row>
    <row r="25" spans="1:18" ht="23.25" customHeight="1" thickBot="1" x14ac:dyDescent="0.3">
      <c r="A25" s="2"/>
      <c r="B25" s="236" t="s">
        <v>177</v>
      </c>
      <c r="C25" s="281" t="s">
        <v>159</v>
      </c>
      <c r="D25" s="332" t="s">
        <v>73</v>
      </c>
      <c r="E25" s="247">
        <v>69</v>
      </c>
      <c r="F25" s="247">
        <v>23</v>
      </c>
      <c r="G25" s="333">
        <v>46</v>
      </c>
      <c r="H25" s="247"/>
      <c r="I25" s="366"/>
      <c r="J25" s="335">
        <v>46</v>
      </c>
      <c r="K25" s="334"/>
      <c r="L25" s="373"/>
      <c r="M25" s="374"/>
      <c r="N25" s="307"/>
      <c r="O25" s="354"/>
      <c r="P25" s="38"/>
      <c r="Q25" s="39"/>
      <c r="R25" s="11"/>
    </row>
    <row r="26" spans="1:18" ht="23.25" customHeight="1" thickBot="1" x14ac:dyDescent="0.3">
      <c r="A26" s="2"/>
      <c r="B26" s="358" t="s">
        <v>187</v>
      </c>
      <c r="C26" s="359" t="s">
        <v>186</v>
      </c>
      <c r="D26" s="351"/>
      <c r="E26" s="349"/>
      <c r="F26" s="349"/>
      <c r="G26" s="350"/>
      <c r="H26" s="349"/>
      <c r="I26" s="339"/>
      <c r="J26" s="338"/>
      <c r="K26" s="372"/>
      <c r="L26" s="340"/>
      <c r="M26" s="343"/>
      <c r="N26" s="341"/>
      <c r="O26" s="355"/>
      <c r="P26" s="262"/>
      <c r="Q26" s="342"/>
      <c r="R26" s="11"/>
    </row>
    <row r="27" spans="1:18" ht="23.25" customHeight="1" thickBot="1" x14ac:dyDescent="0.3">
      <c r="A27" s="2"/>
      <c r="B27" s="336" t="s">
        <v>188</v>
      </c>
      <c r="C27" s="357" t="s">
        <v>189</v>
      </c>
      <c r="D27" s="360" t="s">
        <v>73</v>
      </c>
      <c r="E27" s="361">
        <v>60</v>
      </c>
      <c r="F27" s="361">
        <v>20</v>
      </c>
      <c r="G27" s="337">
        <v>40</v>
      </c>
      <c r="H27" s="361"/>
      <c r="I27" s="367"/>
      <c r="J27" s="363">
        <v>40</v>
      </c>
      <c r="K27" s="364"/>
      <c r="L27" s="363"/>
      <c r="M27" s="364"/>
      <c r="N27" s="362"/>
      <c r="O27" s="364"/>
      <c r="P27" s="363"/>
      <c r="Q27" s="364"/>
      <c r="R27" s="11"/>
    </row>
    <row r="28" spans="1:18" ht="41.25" customHeight="1" thickBot="1" x14ac:dyDescent="0.3">
      <c r="A28" s="2"/>
      <c r="B28" s="376"/>
      <c r="C28" s="377" t="s">
        <v>191</v>
      </c>
      <c r="D28" s="375"/>
      <c r="E28" s="362">
        <v>20</v>
      </c>
      <c r="F28" s="362">
        <v>20</v>
      </c>
      <c r="G28" s="337"/>
      <c r="H28" s="362"/>
      <c r="I28" s="367"/>
      <c r="J28" s="363"/>
      <c r="K28" s="364"/>
      <c r="L28" s="363"/>
      <c r="M28" s="364"/>
      <c r="N28" s="362"/>
      <c r="O28" s="364"/>
      <c r="P28" s="362"/>
      <c r="Q28" s="364"/>
      <c r="R28" s="11"/>
    </row>
    <row r="29" spans="1:18" ht="36.75" thickBot="1" x14ac:dyDescent="0.3">
      <c r="B29" s="356" t="s">
        <v>18</v>
      </c>
      <c r="C29" s="331" t="s">
        <v>19</v>
      </c>
      <c r="D29" s="345" t="s">
        <v>123</v>
      </c>
      <c r="E29" s="344">
        <f t="shared" ref="E29:Q29" si="1">SUM(E30:E35)</f>
        <v>900</v>
      </c>
      <c r="F29" s="344">
        <f t="shared" si="1"/>
        <v>300</v>
      </c>
      <c r="G29" s="344">
        <f t="shared" si="1"/>
        <v>600</v>
      </c>
      <c r="H29" s="344">
        <f t="shared" si="1"/>
        <v>412</v>
      </c>
      <c r="I29" s="346">
        <f t="shared" si="1"/>
        <v>0</v>
      </c>
      <c r="J29" s="347">
        <f t="shared" si="1"/>
        <v>0</v>
      </c>
      <c r="K29" s="348">
        <f t="shared" si="1"/>
        <v>0</v>
      </c>
      <c r="L29" s="347">
        <f t="shared" si="1"/>
        <v>168</v>
      </c>
      <c r="M29" s="348">
        <f t="shared" si="1"/>
        <v>80</v>
      </c>
      <c r="N29" s="344">
        <f t="shared" si="1"/>
        <v>112</v>
      </c>
      <c r="O29" s="348">
        <f t="shared" si="1"/>
        <v>80</v>
      </c>
      <c r="P29" s="344">
        <f t="shared" si="1"/>
        <v>112</v>
      </c>
      <c r="Q29" s="348">
        <f t="shared" si="1"/>
        <v>48</v>
      </c>
    </row>
    <row r="30" spans="1:18" ht="18" x14ac:dyDescent="0.25">
      <c r="B30" s="193" t="s">
        <v>20</v>
      </c>
      <c r="C30" s="42" t="s">
        <v>21</v>
      </c>
      <c r="D30" s="155" t="s">
        <v>73</v>
      </c>
      <c r="E30" s="175">
        <f>PRODUCT(G30,1.25)</f>
        <v>60</v>
      </c>
      <c r="F30" s="145">
        <f t="shared" ref="F30:F35" si="2">E30-G30</f>
        <v>12</v>
      </c>
      <c r="G30" s="146">
        <f t="shared" ref="G30:G35" si="3">SUM(L30:Q30)</f>
        <v>48</v>
      </c>
      <c r="H30" s="135">
        <v>0</v>
      </c>
      <c r="I30" s="123"/>
      <c r="J30" s="61"/>
      <c r="K30" s="114"/>
      <c r="L30" s="43"/>
      <c r="M30" s="78"/>
      <c r="N30" s="61">
        <v>48</v>
      </c>
      <c r="O30" s="114"/>
      <c r="P30" s="61"/>
      <c r="Q30" s="114"/>
    </row>
    <row r="31" spans="1:18" ht="18" x14ac:dyDescent="0.25">
      <c r="B31" s="194" t="s">
        <v>22</v>
      </c>
      <c r="C31" s="44" t="s">
        <v>9</v>
      </c>
      <c r="D31" s="156" t="s">
        <v>73</v>
      </c>
      <c r="E31" s="179">
        <f>PRODUCT(G31,1.25)</f>
        <v>60</v>
      </c>
      <c r="F31" s="147">
        <f t="shared" si="2"/>
        <v>12</v>
      </c>
      <c r="G31" s="146">
        <f t="shared" si="3"/>
        <v>48</v>
      </c>
      <c r="H31" s="136"/>
      <c r="I31" s="116"/>
      <c r="J31" s="87"/>
      <c r="K31" s="88"/>
      <c r="L31" s="45">
        <v>48</v>
      </c>
      <c r="M31" s="79"/>
      <c r="N31" s="87"/>
      <c r="O31" s="88"/>
      <c r="P31" s="87"/>
      <c r="Q31" s="88"/>
    </row>
    <row r="32" spans="1:18" ht="18" x14ac:dyDescent="0.25">
      <c r="B32" s="194" t="s">
        <v>23</v>
      </c>
      <c r="C32" s="203" t="s">
        <v>106</v>
      </c>
      <c r="D32" s="156" t="s">
        <v>72</v>
      </c>
      <c r="E32" s="179">
        <f>PRODUCT(G32,1.25)</f>
        <v>70</v>
      </c>
      <c r="F32" s="128">
        <f t="shared" si="2"/>
        <v>14</v>
      </c>
      <c r="G32" s="146">
        <f t="shared" si="3"/>
        <v>56</v>
      </c>
      <c r="H32" s="136"/>
      <c r="I32" s="116"/>
      <c r="J32" s="87"/>
      <c r="K32" s="88"/>
      <c r="L32" s="45"/>
      <c r="M32" s="79"/>
      <c r="N32" s="87"/>
      <c r="O32" s="88"/>
      <c r="P32" s="87">
        <v>56</v>
      </c>
      <c r="Q32" s="88"/>
    </row>
    <row r="33" spans="2:18" ht="18" x14ac:dyDescent="0.25">
      <c r="B33" s="195" t="s">
        <v>24</v>
      </c>
      <c r="C33" s="46" t="s">
        <v>5</v>
      </c>
      <c r="D33" s="156" t="s">
        <v>184</v>
      </c>
      <c r="E33" s="179">
        <v>234</v>
      </c>
      <c r="F33" s="128">
        <f t="shared" si="2"/>
        <v>38</v>
      </c>
      <c r="G33" s="146">
        <f t="shared" si="3"/>
        <v>196</v>
      </c>
      <c r="H33" s="136">
        <v>196</v>
      </c>
      <c r="I33" s="117"/>
      <c r="J33" s="87"/>
      <c r="K33" s="88"/>
      <c r="L33" s="45">
        <v>32</v>
      </c>
      <c r="M33" s="79">
        <v>40</v>
      </c>
      <c r="N33" s="87">
        <v>32</v>
      </c>
      <c r="O33" s="88">
        <v>40</v>
      </c>
      <c r="P33" s="87">
        <v>28</v>
      </c>
      <c r="Q33" s="88">
        <v>24</v>
      </c>
    </row>
    <row r="34" spans="2:18" ht="18" x14ac:dyDescent="0.25">
      <c r="B34" s="196" t="s">
        <v>82</v>
      </c>
      <c r="C34" s="46" t="s">
        <v>6</v>
      </c>
      <c r="D34" s="156" t="s">
        <v>181</v>
      </c>
      <c r="E34" s="271">
        <f>PRODUCT(G34,2)</f>
        <v>392</v>
      </c>
      <c r="F34" s="177">
        <f t="shared" si="2"/>
        <v>196</v>
      </c>
      <c r="G34" s="146">
        <f t="shared" si="3"/>
        <v>196</v>
      </c>
      <c r="H34" s="136">
        <v>196</v>
      </c>
      <c r="I34" s="79"/>
      <c r="J34" s="89"/>
      <c r="K34" s="90"/>
      <c r="L34" s="48">
        <v>32</v>
      </c>
      <c r="M34" s="80">
        <v>40</v>
      </c>
      <c r="N34" s="89">
        <v>32</v>
      </c>
      <c r="O34" s="90">
        <v>40</v>
      </c>
      <c r="P34" s="89">
        <v>28</v>
      </c>
      <c r="Q34" s="90">
        <v>24</v>
      </c>
    </row>
    <row r="35" spans="2:18" ht="18.75" thickBot="1" x14ac:dyDescent="0.3">
      <c r="B35" s="196" t="s">
        <v>105</v>
      </c>
      <c r="C35" s="185" t="s">
        <v>83</v>
      </c>
      <c r="D35" s="156" t="s">
        <v>73</v>
      </c>
      <c r="E35" s="180">
        <f t="shared" ref="E35" si="4">PRODUCT(G35,1.5)</f>
        <v>84</v>
      </c>
      <c r="F35" s="129">
        <f t="shared" si="2"/>
        <v>28</v>
      </c>
      <c r="G35" s="146">
        <f t="shared" si="3"/>
        <v>56</v>
      </c>
      <c r="H35" s="148">
        <v>20</v>
      </c>
      <c r="I35" s="149"/>
      <c r="J35" s="89"/>
      <c r="K35" s="90"/>
      <c r="L35" s="48">
        <v>56</v>
      </c>
      <c r="M35" s="80"/>
      <c r="N35" s="89"/>
      <c r="O35" s="90"/>
      <c r="P35" s="89"/>
      <c r="Q35" s="90"/>
    </row>
    <row r="36" spans="2:18" ht="42.75" customHeight="1" thickBot="1" x14ac:dyDescent="0.3">
      <c r="B36" s="49" t="s">
        <v>25</v>
      </c>
      <c r="C36" s="40" t="s">
        <v>26</v>
      </c>
      <c r="D36" s="157" t="s">
        <v>124</v>
      </c>
      <c r="E36" s="212">
        <f t="shared" ref="E36:Q36" si="5">SUM(E37:E39)</f>
        <v>264</v>
      </c>
      <c r="F36" s="212">
        <f t="shared" si="5"/>
        <v>88</v>
      </c>
      <c r="G36" s="98">
        <f t="shared" si="5"/>
        <v>176</v>
      </c>
      <c r="H36" s="98">
        <f t="shared" si="5"/>
        <v>110</v>
      </c>
      <c r="I36" s="119">
        <f t="shared" si="5"/>
        <v>0</v>
      </c>
      <c r="J36" s="50">
        <f t="shared" si="5"/>
        <v>0</v>
      </c>
      <c r="K36" s="51">
        <f t="shared" si="5"/>
        <v>0</v>
      </c>
      <c r="L36" s="98">
        <f t="shared" si="5"/>
        <v>116</v>
      </c>
      <c r="M36" s="81">
        <f t="shared" si="5"/>
        <v>60</v>
      </c>
      <c r="N36" s="50">
        <f t="shared" si="5"/>
        <v>0</v>
      </c>
      <c r="O36" s="51">
        <f t="shared" si="5"/>
        <v>0</v>
      </c>
      <c r="P36" s="50">
        <f t="shared" si="5"/>
        <v>0</v>
      </c>
      <c r="Q36" s="51">
        <f t="shared" si="5"/>
        <v>0</v>
      </c>
    </row>
    <row r="37" spans="2:18" ht="18" x14ac:dyDescent="0.25">
      <c r="B37" s="52" t="s">
        <v>27</v>
      </c>
      <c r="C37" s="53" t="s">
        <v>11</v>
      </c>
      <c r="D37" s="163" t="s">
        <v>73</v>
      </c>
      <c r="E37" s="178">
        <f>PRODUCT(G37,1.5)</f>
        <v>78</v>
      </c>
      <c r="F37" s="128">
        <f>E37-G37</f>
        <v>26</v>
      </c>
      <c r="G37" s="103">
        <f>SUM(J37:Q37)</f>
        <v>52</v>
      </c>
      <c r="H37" s="137">
        <v>30</v>
      </c>
      <c r="I37" s="120"/>
      <c r="J37" s="91"/>
      <c r="K37" s="92"/>
      <c r="L37" s="99">
        <v>52</v>
      </c>
      <c r="M37" s="328"/>
      <c r="N37" s="91"/>
      <c r="O37" s="92"/>
      <c r="P37" s="91"/>
      <c r="Q37" s="92"/>
    </row>
    <row r="38" spans="2:18" ht="18" x14ac:dyDescent="0.25">
      <c r="B38" s="319" t="s">
        <v>185</v>
      </c>
      <c r="C38" s="319" t="s">
        <v>84</v>
      </c>
      <c r="D38" s="320" t="s">
        <v>73</v>
      </c>
      <c r="E38" s="321">
        <v>90</v>
      </c>
      <c r="F38" s="177">
        <v>30</v>
      </c>
      <c r="G38" s="322">
        <v>60</v>
      </c>
      <c r="H38" s="322">
        <v>40</v>
      </c>
      <c r="I38" s="323"/>
      <c r="J38" s="325"/>
      <c r="K38" s="326"/>
      <c r="L38" s="101"/>
      <c r="M38" s="329">
        <v>60</v>
      </c>
      <c r="N38" s="325"/>
      <c r="O38" s="326"/>
      <c r="P38" s="325"/>
      <c r="Q38" s="326"/>
    </row>
    <row r="39" spans="2:18" ht="36.75" thickBot="1" x14ac:dyDescent="0.3">
      <c r="B39" s="204" t="s">
        <v>107</v>
      </c>
      <c r="C39" s="205" t="s">
        <v>108</v>
      </c>
      <c r="D39" s="206" t="s">
        <v>73</v>
      </c>
      <c r="E39" s="178">
        <f>PRODUCT(G39,1.5)</f>
        <v>96</v>
      </c>
      <c r="F39" s="128">
        <f>E39-G39</f>
        <v>32</v>
      </c>
      <c r="G39" s="103">
        <f>SUM(J39:Q39)</f>
        <v>64</v>
      </c>
      <c r="H39" s="148">
        <v>40</v>
      </c>
      <c r="I39" s="149"/>
      <c r="J39" s="327"/>
      <c r="K39" s="209"/>
      <c r="L39" s="324">
        <v>64</v>
      </c>
      <c r="M39" s="330"/>
      <c r="N39" s="327"/>
      <c r="O39" s="209"/>
      <c r="P39" s="327"/>
      <c r="Q39" s="209"/>
    </row>
    <row r="40" spans="2:18" ht="18.75" thickBot="1" x14ac:dyDescent="0.3">
      <c r="B40" s="49" t="s">
        <v>28</v>
      </c>
      <c r="C40" s="40" t="s">
        <v>29</v>
      </c>
      <c r="D40" s="154" t="s">
        <v>130</v>
      </c>
      <c r="E40" s="220">
        <f>SUM(E41,E63)</f>
        <v>4128</v>
      </c>
      <c r="F40" s="138">
        <f>SUM(F41,F63)</f>
        <v>1376</v>
      </c>
      <c r="G40" s="138">
        <f>SUM(G41,G63)</f>
        <v>3112</v>
      </c>
      <c r="H40" s="138">
        <f>SUM(H41,H63)</f>
        <v>1980</v>
      </c>
      <c r="I40" s="41">
        <f>SUM(I41,I63)</f>
        <v>60</v>
      </c>
      <c r="J40" s="56"/>
      <c r="K40" s="77"/>
      <c r="L40" s="221">
        <f t="shared" ref="L40:Q40" si="6">SUM(L41,L63,)</f>
        <v>292</v>
      </c>
      <c r="M40" s="84">
        <f t="shared" si="6"/>
        <v>688</v>
      </c>
      <c r="N40" s="221">
        <f t="shared" si="6"/>
        <v>464</v>
      </c>
      <c r="O40" s="84">
        <f t="shared" si="6"/>
        <v>748</v>
      </c>
      <c r="P40" s="221">
        <f t="shared" si="6"/>
        <v>464</v>
      </c>
      <c r="Q40" s="84">
        <f t="shared" si="6"/>
        <v>456</v>
      </c>
      <c r="R40" s="200"/>
    </row>
    <row r="41" spans="2:18" ht="38.25" thickBot="1" x14ac:dyDescent="0.3">
      <c r="B41" s="57" t="s">
        <v>30</v>
      </c>
      <c r="C41" s="58" t="s">
        <v>31</v>
      </c>
      <c r="D41" s="159" t="s">
        <v>129</v>
      </c>
      <c r="E41" s="197">
        <f t="shared" ref="E41:Q41" si="7">SUM(E42:E62)</f>
        <v>2682</v>
      </c>
      <c r="F41" s="197">
        <f t="shared" si="7"/>
        <v>894</v>
      </c>
      <c r="G41" s="100">
        <f t="shared" si="7"/>
        <v>1788</v>
      </c>
      <c r="H41" s="139">
        <f t="shared" si="7"/>
        <v>1026</v>
      </c>
      <c r="I41" s="121">
        <f t="shared" si="7"/>
        <v>0</v>
      </c>
      <c r="J41" s="59">
        <f t="shared" si="7"/>
        <v>0</v>
      </c>
      <c r="K41" s="82">
        <f t="shared" si="7"/>
        <v>0</v>
      </c>
      <c r="L41" s="59">
        <f t="shared" si="7"/>
        <v>156</v>
      </c>
      <c r="M41" s="93">
        <f t="shared" si="7"/>
        <v>420</v>
      </c>
      <c r="N41" s="100">
        <f t="shared" si="7"/>
        <v>432</v>
      </c>
      <c r="O41" s="202">
        <f t="shared" si="7"/>
        <v>328</v>
      </c>
      <c r="P41" s="100">
        <f t="shared" si="7"/>
        <v>272</v>
      </c>
      <c r="Q41" s="202">
        <f t="shared" si="7"/>
        <v>180</v>
      </c>
    </row>
    <row r="42" spans="2:18" ht="18" x14ac:dyDescent="0.25">
      <c r="B42" s="190" t="s">
        <v>131</v>
      </c>
      <c r="C42" s="186" t="s">
        <v>85</v>
      </c>
      <c r="D42" s="160" t="s">
        <v>80</v>
      </c>
      <c r="E42" s="174">
        <f t="shared" ref="E42:E61" si="8">PRODUCT(G42,1.5)</f>
        <v>180</v>
      </c>
      <c r="F42" s="128">
        <f t="shared" ref="F42:F61" si="9">E42-G42</f>
        <v>60</v>
      </c>
      <c r="G42" s="146">
        <f t="shared" ref="G42:G62" si="10">SUM(L42:Q42)</f>
        <v>120</v>
      </c>
      <c r="H42" s="140">
        <v>78</v>
      </c>
      <c r="I42" s="116"/>
      <c r="J42" s="85"/>
      <c r="K42" s="78"/>
      <c r="L42" s="108">
        <v>60</v>
      </c>
      <c r="M42" s="94">
        <v>60</v>
      </c>
      <c r="N42" s="99"/>
      <c r="O42" s="94"/>
      <c r="P42" s="99"/>
      <c r="Q42" s="94"/>
    </row>
    <row r="43" spans="2:18" ht="18" x14ac:dyDescent="0.25">
      <c r="B43" s="184" t="s">
        <v>132</v>
      </c>
      <c r="C43" s="185" t="s">
        <v>86</v>
      </c>
      <c r="D43" s="156" t="s">
        <v>72</v>
      </c>
      <c r="E43" s="183">
        <f t="shared" si="8"/>
        <v>120</v>
      </c>
      <c r="F43" s="128">
        <f t="shared" si="9"/>
        <v>40</v>
      </c>
      <c r="G43" s="146">
        <f t="shared" si="10"/>
        <v>80</v>
      </c>
      <c r="H43" s="136">
        <v>30</v>
      </c>
      <c r="I43" s="117"/>
      <c r="J43" s="87"/>
      <c r="K43" s="79"/>
      <c r="L43" s="109">
        <v>80</v>
      </c>
      <c r="M43" s="95"/>
      <c r="N43" s="101"/>
      <c r="O43" s="95"/>
      <c r="P43" s="101"/>
      <c r="Q43" s="95"/>
    </row>
    <row r="44" spans="2:18" ht="18" x14ac:dyDescent="0.25">
      <c r="B44" s="184" t="s">
        <v>133</v>
      </c>
      <c r="C44" s="185" t="s">
        <v>87</v>
      </c>
      <c r="D44" s="156" t="s">
        <v>73</v>
      </c>
      <c r="E44" s="183">
        <f t="shared" si="8"/>
        <v>90</v>
      </c>
      <c r="F44" s="128">
        <f t="shared" si="9"/>
        <v>30</v>
      </c>
      <c r="G44" s="146">
        <f t="shared" si="10"/>
        <v>60</v>
      </c>
      <c r="H44" s="136">
        <v>42</v>
      </c>
      <c r="I44" s="117"/>
      <c r="J44" s="87"/>
      <c r="K44" s="79"/>
      <c r="L44" s="109"/>
      <c r="M44" s="95">
        <v>60</v>
      </c>
      <c r="N44" s="101"/>
      <c r="O44" s="95"/>
      <c r="P44" s="101"/>
      <c r="Q44" s="95"/>
    </row>
    <row r="45" spans="2:18" ht="18" x14ac:dyDescent="0.25">
      <c r="B45" s="184" t="s">
        <v>134</v>
      </c>
      <c r="C45" s="185" t="s">
        <v>88</v>
      </c>
      <c r="D45" s="156" t="s">
        <v>73</v>
      </c>
      <c r="E45" s="183">
        <f t="shared" si="8"/>
        <v>72</v>
      </c>
      <c r="F45" s="128">
        <f t="shared" si="9"/>
        <v>24</v>
      </c>
      <c r="G45" s="146">
        <f t="shared" si="10"/>
        <v>48</v>
      </c>
      <c r="H45" s="136">
        <v>10</v>
      </c>
      <c r="I45" s="117"/>
      <c r="J45" s="87"/>
      <c r="K45" s="79"/>
      <c r="L45" s="109"/>
      <c r="M45" s="95"/>
      <c r="N45" s="101">
        <v>48</v>
      </c>
      <c r="O45" s="95"/>
      <c r="P45" s="101"/>
      <c r="Q45" s="95"/>
    </row>
    <row r="46" spans="2:18" ht="18" x14ac:dyDescent="0.25">
      <c r="B46" s="184" t="s">
        <v>135</v>
      </c>
      <c r="C46" s="185" t="s">
        <v>89</v>
      </c>
      <c r="D46" s="156" t="s">
        <v>72</v>
      </c>
      <c r="E46" s="183">
        <f t="shared" si="8"/>
        <v>168</v>
      </c>
      <c r="F46" s="128">
        <f t="shared" si="9"/>
        <v>56</v>
      </c>
      <c r="G46" s="146">
        <f t="shared" si="10"/>
        <v>112</v>
      </c>
      <c r="H46" s="136">
        <v>72</v>
      </c>
      <c r="I46" s="117"/>
      <c r="J46" s="87"/>
      <c r="K46" s="79"/>
      <c r="L46" s="109"/>
      <c r="M46" s="95"/>
      <c r="N46" s="101">
        <v>112</v>
      </c>
      <c r="O46" s="95"/>
      <c r="P46" s="101"/>
      <c r="Q46" s="95"/>
    </row>
    <row r="47" spans="2:18" ht="18" x14ac:dyDescent="0.25">
      <c r="B47" s="184" t="s">
        <v>136</v>
      </c>
      <c r="C47" s="185" t="s">
        <v>90</v>
      </c>
      <c r="D47" s="156" t="s">
        <v>80</v>
      </c>
      <c r="E47" s="183">
        <f t="shared" si="8"/>
        <v>252</v>
      </c>
      <c r="F47" s="128">
        <f t="shared" si="9"/>
        <v>84</v>
      </c>
      <c r="G47" s="146">
        <f t="shared" si="10"/>
        <v>168</v>
      </c>
      <c r="H47" s="136">
        <v>100</v>
      </c>
      <c r="I47" s="117"/>
      <c r="J47" s="87"/>
      <c r="K47" s="79"/>
      <c r="L47" s="109"/>
      <c r="M47" s="95">
        <v>120</v>
      </c>
      <c r="N47" s="101">
        <v>48</v>
      </c>
      <c r="O47" s="95"/>
      <c r="P47" s="101"/>
      <c r="Q47" s="95"/>
    </row>
    <row r="48" spans="2:18" ht="18" x14ac:dyDescent="0.25">
      <c r="B48" s="184" t="s">
        <v>137</v>
      </c>
      <c r="C48" s="185" t="s">
        <v>91</v>
      </c>
      <c r="D48" s="156" t="s">
        <v>72</v>
      </c>
      <c r="E48" s="177">
        <f t="shared" si="8"/>
        <v>90</v>
      </c>
      <c r="F48" s="128">
        <f t="shared" si="9"/>
        <v>30</v>
      </c>
      <c r="G48" s="146">
        <f t="shared" si="10"/>
        <v>60</v>
      </c>
      <c r="H48" s="136">
        <v>42</v>
      </c>
      <c r="I48" s="117"/>
      <c r="J48" s="87"/>
      <c r="K48" s="79"/>
      <c r="L48" s="109"/>
      <c r="M48" s="95">
        <v>60</v>
      </c>
      <c r="N48" s="101"/>
      <c r="O48" s="95"/>
      <c r="P48" s="101"/>
      <c r="Q48" s="95"/>
    </row>
    <row r="49" spans="2:18" ht="18" x14ac:dyDescent="0.25">
      <c r="B49" s="184" t="s">
        <v>138</v>
      </c>
      <c r="C49" s="187" t="s">
        <v>92</v>
      </c>
      <c r="D49" s="156" t="s">
        <v>80</v>
      </c>
      <c r="E49" s="177">
        <f t="shared" si="8"/>
        <v>192</v>
      </c>
      <c r="F49" s="128">
        <f t="shared" si="9"/>
        <v>64</v>
      </c>
      <c r="G49" s="146">
        <f t="shared" si="10"/>
        <v>128</v>
      </c>
      <c r="H49" s="136">
        <v>82</v>
      </c>
      <c r="I49" s="117"/>
      <c r="J49" s="87"/>
      <c r="K49" s="79"/>
      <c r="L49" s="109"/>
      <c r="M49" s="95"/>
      <c r="N49" s="101">
        <v>48</v>
      </c>
      <c r="O49" s="95">
        <v>80</v>
      </c>
      <c r="P49" s="101"/>
      <c r="Q49" s="95"/>
    </row>
    <row r="50" spans="2:18" ht="18" x14ac:dyDescent="0.25">
      <c r="B50" s="184" t="s">
        <v>139</v>
      </c>
      <c r="C50" s="187" t="s">
        <v>109</v>
      </c>
      <c r="D50" s="156" t="s">
        <v>73</v>
      </c>
      <c r="E50" s="177">
        <f>PRODUCT(G50,1.5)</f>
        <v>96</v>
      </c>
      <c r="F50" s="128">
        <f>E50-G50</f>
        <v>32</v>
      </c>
      <c r="G50" s="146">
        <f t="shared" si="10"/>
        <v>64</v>
      </c>
      <c r="H50" s="136">
        <v>34</v>
      </c>
      <c r="I50" s="117"/>
      <c r="J50" s="87"/>
      <c r="K50" s="79"/>
      <c r="L50" s="109"/>
      <c r="M50" s="95"/>
      <c r="N50" s="101">
        <v>64</v>
      </c>
      <c r="O50" s="95"/>
      <c r="P50" s="101"/>
      <c r="Q50" s="95"/>
    </row>
    <row r="51" spans="2:18" ht="18" x14ac:dyDescent="0.25">
      <c r="B51" s="184" t="s">
        <v>140</v>
      </c>
      <c r="C51" s="185" t="s">
        <v>93</v>
      </c>
      <c r="D51" s="156" t="s">
        <v>73</v>
      </c>
      <c r="E51" s="129">
        <f t="shared" si="8"/>
        <v>90</v>
      </c>
      <c r="F51" s="128">
        <f t="shared" si="9"/>
        <v>30</v>
      </c>
      <c r="G51" s="146">
        <f t="shared" si="10"/>
        <v>60</v>
      </c>
      <c r="H51" s="136">
        <v>40</v>
      </c>
      <c r="I51" s="117"/>
      <c r="J51" s="87"/>
      <c r="K51" s="79"/>
      <c r="L51" s="109"/>
      <c r="M51" s="95">
        <v>60</v>
      </c>
      <c r="N51" s="101"/>
      <c r="O51" s="95"/>
      <c r="P51" s="101"/>
      <c r="Q51" s="95"/>
    </row>
    <row r="52" spans="2:18" ht="18" x14ac:dyDescent="0.25">
      <c r="B52" s="184" t="s">
        <v>141</v>
      </c>
      <c r="C52" s="185" t="s">
        <v>66</v>
      </c>
      <c r="D52" s="156" t="s">
        <v>73</v>
      </c>
      <c r="E52" s="183">
        <f t="shared" si="8"/>
        <v>72</v>
      </c>
      <c r="F52" s="128">
        <f t="shared" si="9"/>
        <v>24</v>
      </c>
      <c r="G52" s="146">
        <f t="shared" si="10"/>
        <v>48</v>
      </c>
      <c r="H52" s="136">
        <v>20</v>
      </c>
      <c r="I52" s="117"/>
      <c r="J52" s="87"/>
      <c r="K52" s="79"/>
      <c r="L52" s="109"/>
      <c r="M52" s="95"/>
      <c r="N52" s="101">
        <v>48</v>
      </c>
      <c r="O52" s="95"/>
      <c r="P52" s="101"/>
      <c r="Q52" s="95"/>
    </row>
    <row r="53" spans="2:18" ht="18" x14ac:dyDescent="0.25">
      <c r="B53" s="184" t="s">
        <v>142</v>
      </c>
      <c r="C53" s="185" t="s">
        <v>65</v>
      </c>
      <c r="D53" s="156" t="s">
        <v>72</v>
      </c>
      <c r="E53" s="183">
        <f t="shared" si="8"/>
        <v>150</v>
      </c>
      <c r="F53" s="128">
        <f t="shared" si="9"/>
        <v>50</v>
      </c>
      <c r="G53" s="146">
        <f t="shared" si="10"/>
        <v>100</v>
      </c>
      <c r="H53" s="141">
        <v>60</v>
      </c>
      <c r="I53" s="117"/>
      <c r="J53" s="87"/>
      <c r="K53" s="79"/>
      <c r="L53" s="109"/>
      <c r="M53" s="95"/>
      <c r="N53" s="101"/>
      <c r="O53" s="95">
        <v>100</v>
      </c>
      <c r="P53" s="101"/>
      <c r="Q53" s="95"/>
    </row>
    <row r="54" spans="2:18" ht="18" x14ac:dyDescent="0.25">
      <c r="B54" s="184" t="s">
        <v>143</v>
      </c>
      <c r="C54" s="185" t="s">
        <v>33</v>
      </c>
      <c r="D54" s="156" t="s">
        <v>74</v>
      </c>
      <c r="E54" s="177">
        <f t="shared" si="8"/>
        <v>126</v>
      </c>
      <c r="F54" s="128">
        <f t="shared" si="9"/>
        <v>42</v>
      </c>
      <c r="G54" s="146">
        <f t="shared" si="10"/>
        <v>84</v>
      </c>
      <c r="H54" s="141">
        <v>50</v>
      </c>
      <c r="I54" s="117"/>
      <c r="J54" s="87"/>
      <c r="K54" s="79"/>
      <c r="L54" s="109"/>
      <c r="M54" s="95"/>
      <c r="N54" s="101">
        <v>64</v>
      </c>
      <c r="O54" s="95">
        <v>20</v>
      </c>
      <c r="P54" s="101"/>
      <c r="Q54" s="95"/>
    </row>
    <row r="55" spans="2:18" ht="36" x14ac:dyDescent="0.25">
      <c r="B55" s="184" t="s">
        <v>144</v>
      </c>
      <c r="C55" s="185" t="s">
        <v>67</v>
      </c>
      <c r="D55" s="156" t="s">
        <v>74</v>
      </c>
      <c r="E55" s="177">
        <f t="shared" si="8"/>
        <v>114</v>
      </c>
      <c r="F55" s="128">
        <f t="shared" si="9"/>
        <v>38</v>
      </c>
      <c r="G55" s="146">
        <f t="shared" si="10"/>
        <v>76</v>
      </c>
      <c r="H55" s="141">
        <v>50</v>
      </c>
      <c r="I55" s="117"/>
      <c r="J55" s="87"/>
      <c r="K55" s="79"/>
      <c r="L55" s="109">
        <v>16</v>
      </c>
      <c r="M55" s="95">
        <v>60</v>
      </c>
      <c r="N55" s="101"/>
      <c r="O55" s="95"/>
      <c r="P55" s="101"/>
      <c r="Q55" s="95"/>
    </row>
    <row r="56" spans="2:18" ht="36" x14ac:dyDescent="0.25">
      <c r="B56" s="184" t="s">
        <v>145</v>
      </c>
      <c r="C56" s="185" t="s">
        <v>110</v>
      </c>
      <c r="D56" s="156" t="s">
        <v>73</v>
      </c>
      <c r="E56" s="177">
        <f>PRODUCT(G56,1.5)</f>
        <v>63</v>
      </c>
      <c r="F56" s="128">
        <f>E56-G56</f>
        <v>21</v>
      </c>
      <c r="G56" s="146">
        <f t="shared" si="10"/>
        <v>42</v>
      </c>
      <c r="H56" s="141">
        <v>20</v>
      </c>
      <c r="I56" s="117"/>
      <c r="J56" s="87"/>
      <c r="K56" s="79"/>
      <c r="L56" s="109"/>
      <c r="M56" s="95"/>
      <c r="N56" s="101"/>
      <c r="O56" s="95"/>
      <c r="P56" s="101">
        <v>42</v>
      </c>
      <c r="Q56" s="95"/>
    </row>
    <row r="57" spans="2:18" ht="36" x14ac:dyDescent="0.25">
      <c r="B57" s="184" t="s">
        <v>146</v>
      </c>
      <c r="C57" s="185" t="s">
        <v>64</v>
      </c>
      <c r="D57" s="156" t="s">
        <v>73</v>
      </c>
      <c r="E57" s="177">
        <f t="shared" si="8"/>
        <v>120</v>
      </c>
      <c r="F57" s="128">
        <f t="shared" si="9"/>
        <v>40</v>
      </c>
      <c r="G57" s="146">
        <f t="shared" si="10"/>
        <v>80</v>
      </c>
      <c r="H57" s="141">
        <v>56</v>
      </c>
      <c r="I57" s="117"/>
      <c r="J57" s="87"/>
      <c r="K57" s="79"/>
      <c r="L57" s="109"/>
      <c r="M57" s="95"/>
      <c r="N57" s="101"/>
      <c r="O57" s="95">
        <v>80</v>
      </c>
      <c r="P57" s="101"/>
      <c r="Q57" s="95"/>
    </row>
    <row r="58" spans="2:18" ht="18" x14ac:dyDescent="0.25">
      <c r="B58" s="184" t="s">
        <v>147</v>
      </c>
      <c r="C58" s="185" t="s">
        <v>32</v>
      </c>
      <c r="D58" s="156" t="s">
        <v>74</v>
      </c>
      <c r="E58" s="177">
        <f t="shared" si="8"/>
        <v>102</v>
      </c>
      <c r="F58" s="128">
        <f>E58-G58</f>
        <v>34</v>
      </c>
      <c r="G58" s="146">
        <f t="shared" si="10"/>
        <v>68</v>
      </c>
      <c r="H58" s="141">
        <v>44</v>
      </c>
      <c r="I58" s="117"/>
      <c r="J58" s="87"/>
      <c r="K58" s="79"/>
      <c r="L58" s="109"/>
      <c r="M58" s="95"/>
      <c r="N58" s="101"/>
      <c r="O58" s="95">
        <v>48</v>
      </c>
      <c r="P58" s="101">
        <v>20</v>
      </c>
      <c r="Q58" s="95"/>
    </row>
    <row r="59" spans="2:18" ht="18" x14ac:dyDescent="0.25">
      <c r="B59" s="184" t="s">
        <v>148</v>
      </c>
      <c r="C59" s="185" t="s">
        <v>102</v>
      </c>
      <c r="D59" s="156" t="s">
        <v>72</v>
      </c>
      <c r="E59" s="177">
        <f>PRODUCT(G59,1.5)</f>
        <v>189</v>
      </c>
      <c r="F59" s="128">
        <f>E59-G59</f>
        <v>63</v>
      </c>
      <c r="G59" s="146">
        <f t="shared" si="10"/>
        <v>126</v>
      </c>
      <c r="H59" s="141">
        <v>78</v>
      </c>
      <c r="I59" s="117"/>
      <c r="J59" s="87"/>
      <c r="K59" s="79"/>
      <c r="L59" s="109"/>
      <c r="M59" s="95"/>
      <c r="N59" s="101"/>
      <c r="O59" s="95"/>
      <c r="P59" s="109">
        <v>126</v>
      </c>
      <c r="Q59" s="95"/>
    </row>
    <row r="60" spans="2:18" ht="18" x14ac:dyDescent="0.25">
      <c r="B60" s="184" t="s">
        <v>149</v>
      </c>
      <c r="C60" s="185" t="s">
        <v>121</v>
      </c>
      <c r="D60" s="156" t="s">
        <v>72</v>
      </c>
      <c r="E60" s="177">
        <f>PRODUCT(G60,1.5)</f>
        <v>126</v>
      </c>
      <c r="F60" s="128">
        <f>E60-G60</f>
        <v>42</v>
      </c>
      <c r="G60" s="146">
        <f t="shared" si="10"/>
        <v>84</v>
      </c>
      <c r="H60" s="141">
        <v>20</v>
      </c>
      <c r="I60" s="117"/>
      <c r="J60" s="87"/>
      <c r="K60" s="79"/>
      <c r="L60" s="109"/>
      <c r="M60" s="95"/>
      <c r="N60" s="101"/>
      <c r="O60" s="95"/>
      <c r="P60" s="109">
        <v>84</v>
      </c>
      <c r="Q60" s="95"/>
    </row>
    <row r="61" spans="2:18" ht="18" x14ac:dyDescent="0.25">
      <c r="B61" s="184" t="s">
        <v>150</v>
      </c>
      <c r="C61" s="185" t="s">
        <v>122</v>
      </c>
      <c r="D61" s="156" t="s">
        <v>73</v>
      </c>
      <c r="E61" s="177">
        <f t="shared" si="8"/>
        <v>144</v>
      </c>
      <c r="F61" s="128">
        <f t="shared" si="9"/>
        <v>48</v>
      </c>
      <c r="G61" s="146">
        <f t="shared" si="10"/>
        <v>96</v>
      </c>
      <c r="H61" s="141">
        <v>38</v>
      </c>
      <c r="I61" s="117"/>
      <c r="J61" s="87"/>
      <c r="K61" s="79"/>
      <c r="L61" s="109"/>
      <c r="M61" s="95"/>
      <c r="N61" s="101"/>
      <c r="O61" s="95"/>
      <c r="P61" s="109"/>
      <c r="Q61" s="95">
        <v>96</v>
      </c>
    </row>
    <row r="62" spans="2:18" ht="18.75" thickBot="1" x14ac:dyDescent="0.3">
      <c r="B62" s="184" t="s">
        <v>151</v>
      </c>
      <c r="C62" s="187" t="s">
        <v>126</v>
      </c>
      <c r="D62" s="156" t="s">
        <v>73</v>
      </c>
      <c r="E62" s="177">
        <f t="shared" ref="E62" si="11">PRODUCT(G62,1.5)</f>
        <v>126</v>
      </c>
      <c r="F62" s="128">
        <f t="shared" ref="F62" si="12">E62-G62</f>
        <v>42</v>
      </c>
      <c r="G62" s="146">
        <f t="shared" si="10"/>
        <v>84</v>
      </c>
      <c r="H62" s="141">
        <v>60</v>
      </c>
      <c r="I62" s="117"/>
      <c r="J62" s="87"/>
      <c r="K62" s="79"/>
      <c r="L62" s="109"/>
      <c r="M62" s="95"/>
      <c r="N62" s="101"/>
      <c r="O62" s="95"/>
      <c r="P62" s="109"/>
      <c r="Q62" s="95">
        <v>84</v>
      </c>
    </row>
    <row r="63" spans="2:18" ht="19.5" thickBot="1" x14ac:dyDescent="0.3">
      <c r="B63" s="57" t="s">
        <v>34</v>
      </c>
      <c r="C63" s="58" t="s">
        <v>35</v>
      </c>
      <c r="D63" s="154" t="s">
        <v>125</v>
      </c>
      <c r="E63" s="213">
        <f t="shared" ref="E63:P63" si="13">SUM(E77,E64,E69,E73)</f>
        <v>1446</v>
      </c>
      <c r="F63" s="213">
        <f t="shared" si="13"/>
        <v>482</v>
      </c>
      <c r="G63" s="77">
        <f t="shared" si="13"/>
        <v>1324</v>
      </c>
      <c r="H63" s="77">
        <f t="shared" si="13"/>
        <v>954</v>
      </c>
      <c r="I63" s="84">
        <f t="shared" si="13"/>
        <v>60</v>
      </c>
      <c r="J63" s="115">
        <f t="shared" si="13"/>
        <v>0</v>
      </c>
      <c r="K63" s="84">
        <f t="shared" si="13"/>
        <v>0</v>
      </c>
      <c r="L63" s="115">
        <f t="shared" si="13"/>
        <v>136</v>
      </c>
      <c r="M63" s="84">
        <f t="shared" si="13"/>
        <v>268</v>
      </c>
      <c r="N63" s="115">
        <f t="shared" si="13"/>
        <v>32</v>
      </c>
      <c r="O63" s="77">
        <f t="shared" si="13"/>
        <v>420</v>
      </c>
      <c r="P63" s="56">
        <f t="shared" si="13"/>
        <v>192</v>
      </c>
      <c r="Q63" s="77">
        <f>SUM(Q77,Q64,Q69,Q73)</f>
        <v>276</v>
      </c>
      <c r="R63" s="200"/>
    </row>
    <row r="64" spans="2:18" ht="57" thickBot="1" x14ac:dyDescent="0.3">
      <c r="B64" s="74" t="s">
        <v>36</v>
      </c>
      <c r="C64" s="75" t="s">
        <v>94</v>
      </c>
      <c r="D64" s="161" t="s">
        <v>101</v>
      </c>
      <c r="E64" s="192">
        <f t="shared" ref="E64:Q64" si="14">SUM(E65:E68)</f>
        <v>444</v>
      </c>
      <c r="F64" s="76">
        <f t="shared" si="14"/>
        <v>148</v>
      </c>
      <c r="G64" s="76">
        <f t="shared" si="14"/>
        <v>404</v>
      </c>
      <c r="H64" s="76">
        <f t="shared" si="14"/>
        <v>250</v>
      </c>
      <c r="I64" s="201">
        <f t="shared" si="14"/>
        <v>20</v>
      </c>
      <c r="J64" s="60">
        <f t="shared" si="14"/>
        <v>0</v>
      </c>
      <c r="K64" s="201">
        <f t="shared" si="14"/>
        <v>0</v>
      </c>
      <c r="L64" s="60">
        <f t="shared" si="14"/>
        <v>136</v>
      </c>
      <c r="M64" s="201">
        <f t="shared" si="14"/>
        <v>268</v>
      </c>
      <c r="N64" s="60">
        <f>SUM(N65:N68)</f>
        <v>0</v>
      </c>
      <c r="O64" s="201">
        <f>SUM(O65:O68)</f>
        <v>0</v>
      </c>
      <c r="P64" s="60">
        <f t="shared" si="14"/>
        <v>0</v>
      </c>
      <c r="Q64" s="201">
        <f t="shared" si="14"/>
        <v>0</v>
      </c>
      <c r="R64" s="200"/>
    </row>
    <row r="65" spans="2:17" ht="36" x14ac:dyDescent="0.25">
      <c r="B65" s="52" t="s">
        <v>37</v>
      </c>
      <c r="C65" s="191" t="s">
        <v>96</v>
      </c>
      <c r="D65" s="160" t="s">
        <v>183</v>
      </c>
      <c r="E65" s="174">
        <f>PRODUCT(G65,1.5)</f>
        <v>336</v>
      </c>
      <c r="F65" s="128">
        <f>E65-G65</f>
        <v>112</v>
      </c>
      <c r="G65" s="135">
        <f>SUM(L65:Q65)</f>
        <v>224</v>
      </c>
      <c r="H65" s="135">
        <v>100</v>
      </c>
      <c r="I65" s="116">
        <v>20</v>
      </c>
      <c r="J65" s="85"/>
      <c r="K65" s="78"/>
      <c r="L65" s="108">
        <v>104</v>
      </c>
      <c r="M65" s="94">
        <v>120</v>
      </c>
      <c r="N65" s="99"/>
      <c r="O65" s="94"/>
      <c r="P65" s="99"/>
      <c r="Q65" s="94"/>
    </row>
    <row r="66" spans="2:17" ht="36" x14ac:dyDescent="0.25">
      <c r="B66" s="190" t="s">
        <v>95</v>
      </c>
      <c r="C66" s="191" t="s">
        <v>97</v>
      </c>
      <c r="D66" s="160" t="s">
        <v>74</v>
      </c>
      <c r="E66" s="177">
        <f>PRODUCT(G66,1.5)</f>
        <v>108</v>
      </c>
      <c r="F66" s="128">
        <f>E66-G66</f>
        <v>36</v>
      </c>
      <c r="G66" s="136">
        <f>SUM(L66:Q66)</f>
        <v>72</v>
      </c>
      <c r="H66" s="43">
        <v>42</v>
      </c>
      <c r="I66" s="116"/>
      <c r="J66" s="85"/>
      <c r="K66" s="78"/>
      <c r="L66" s="108">
        <v>32</v>
      </c>
      <c r="M66" s="94">
        <v>40</v>
      </c>
      <c r="N66" s="99"/>
      <c r="O66" s="94"/>
      <c r="P66" s="99"/>
      <c r="Q66" s="94"/>
    </row>
    <row r="67" spans="2:17" ht="18" x14ac:dyDescent="0.25">
      <c r="B67" s="47" t="s">
        <v>38</v>
      </c>
      <c r="C67" s="46" t="s">
        <v>39</v>
      </c>
      <c r="D67" s="156" t="s">
        <v>73</v>
      </c>
      <c r="E67" s="45"/>
      <c r="F67" s="128"/>
      <c r="G67" s="136">
        <f>SUM(L67:Q67)</f>
        <v>108</v>
      </c>
      <c r="H67" s="45">
        <f>G67</f>
        <v>108</v>
      </c>
      <c r="I67" s="117"/>
      <c r="J67" s="87"/>
      <c r="K67" s="79"/>
      <c r="L67" s="109"/>
      <c r="M67" s="95">
        <v>108</v>
      </c>
      <c r="N67" s="101"/>
      <c r="O67" s="95"/>
      <c r="P67" s="101"/>
      <c r="Q67" s="95"/>
    </row>
    <row r="68" spans="2:17" ht="18.75" thickBot="1" x14ac:dyDescent="0.3">
      <c r="B68" s="54" t="s">
        <v>40</v>
      </c>
      <c r="C68" s="55" t="s">
        <v>41</v>
      </c>
      <c r="D68" s="162"/>
      <c r="E68" s="126"/>
      <c r="F68" s="128">
        <f>E68-G68</f>
        <v>0</v>
      </c>
      <c r="G68" s="140">
        <f>SUM(L68:Q68)</f>
        <v>0</v>
      </c>
      <c r="H68" s="126"/>
      <c r="I68" s="122"/>
      <c r="J68" s="63"/>
      <c r="K68" s="83"/>
      <c r="L68" s="110"/>
      <c r="M68" s="111"/>
      <c r="N68" s="104"/>
      <c r="O68" s="97"/>
      <c r="P68" s="104"/>
      <c r="Q68" s="97"/>
    </row>
    <row r="69" spans="2:17" ht="94.5" thickBot="1" x14ac:dyDescent="0.3">
      <c r="B69" s="74" t="s">
        <v>42</v>
      </c>
      <c r="C69" s="75" t="s">
        <v>98</v>
      </c>
      <c r="D69" s="161" t="s">
        <v>100</v>
      </c>
      <c r="E69" s="198">
        <f>SUM(E70)</f>
        <v>408</v>
      </c>
      <c r="F69" s="199">
        <f>SUM(F70:F72)</f>
        <v>136</v>
      </c>
      <c r="G69" s="169">
        <f>SUM(G70:G72)</f>
        <v>380</v>
      </c>
      <c r="H69" s="170">
        <f t="shared" ref="H69:Q69" si="15">SUM(H70:H72)</f>
        <v>286</v>
      </c>
      <c r="I69" s="168">
        <f t="shared" si="15"/>
        <v>20</v>
      </c>
      <c r="J69" s="169">
        <f t="shared" si="15"/>
        <v>0</v>
      </c>
      <c r="K69" s="153">
        <f t="shared" si="15"/>
        <v>0</v>
      </c>
      <c r="L69" s="169">
        <f t="shared" si="15"/>
        <v>0</v>
      </c>
      <c r="M69" s="153">
        <f t="shared" si="15"/>
        <v>0</v>
      </c>
      <c r="N69" s="60">
        <f>SUM(N70:N72)</f>
        <v>32</v>
      </c>
      <c r="O69" s="168">
        <f>SUM(O70:O72)</f>
        <v>348</v>
      </c>
      <c r="P69" s="60">
        <f t="shared" si="15"/>
        <v>0</v>
      </c>
      <c r="Q69" s="168">
        <f t="shared" si="15"/>
        <v>0</v>
      </c>
    </row>
    <row r="70" spans="2:17" ht="72" x14ac:dyDescent="0.25">
      <c r="B70" s="52" t="s">
        <v>43</v>
      </c>
      <c r="C70" s="191" t="s">
        <v>99</v>
      </c>
      <c r="D70" s="160" t="s">
        <v>74</v>
      </c>
      <c r="E70" s="174">
        <f>PRODUCT(G70,1.5)</f>
        <v>408</v>
      </c>
      <c r="F70" s="128">
        <f>E70-G70</f>
        <v>136</v>
      </c>
      <c r="G70" s="43">
        <f>SUM(K70:Q70)</f>
        <v>272</v>
      </c>
      <c r="H70" s="135">
        <v>178</v>
      </c>
      <c r="I70" s="116">
        <v>20</v>
      </c>
      <c r="J70" s="85"/>
      <c r="K70" s="78"/>
      <c r="L70" s="108"/>
      <c r="M70" s="94"/>
      <c r="N70" s="211">
        <v>32</v>
      </c>
      <c r="O70" s="94">
        <v>240</v>
      </c>
      <c r="P70" s="150"/>
      <c r="Q70" s="94"/>
    </row>
    <row r="71" spans="2:17" ht="18" x14ac:dyDescent="0.25">
      <c r="B71" s="47" t="s">
        <v>44</v>
      </c>
      <c r="C71" s="46" t="s">
        <v>39</v>
      </c>
      <c r="D71" s="156"/>
      <c r="E71" s="45"/>
      <c r="F71" s="45"/>
      <c r="G71" s="43">
        <f>SUM(K71:Q71)</f>
        <v>0</v>
      </c>
      <c r="H71" s="45"/>
      <c r="I71" s="117"/>
      <c r="J71" s="87"/>
      <c r="K71" s="79"/>
      <c r="L71" s="112"/>
      <c r="M71" s="113"/>
      <c r="N71" s="105"/>
      <c r="O71" s="95"/>
      <c r="P71" s="105"/>
      <c r="Q71" s="95"/>
    </row>
    <row r="72" spans="2:17" ht="18.75" thickBot="1" x14ac:dyDescent="0.3">
      <c r="B72" s="130" t="s">
        <v>45</v>
      </c>
      <c r="C72" s="131" t="s">
        <v>41</v>
      </c>
      <c r="D72" s="158" t="s">
        <v>73</v>
      </c>
      <c r="E72" s="48"/>
      <c r="F72" s="48"/>
      <c r="G72" s="216">
        <f>SUM(K72:Q72)</f>
        <v>108</v>
      </c>
      <c r="H72" s="126">
        <f>G72</f>
        <v>108</v>
      </c>
      <c r="I72" s="122"/>
      <c r="J72" s="63"/>
      <c r="K72" s="102"/>
      <c r="L72" s="104"/>
      <c r="M72" s="111"/>
      <c r="N72" s="104"/>
      <c r="O72" s="97">
        <v>108</v>
      </c>
      <c r="P72" s="104"/>
      <c r="Q72" s="97"/>
    </row>
    <row r="73" spans="2:17" ht="57" thickBot="1" x14ac:dyDescent="0.3">
      <c r="B73" s="74" t="s">
        <v>46</v>
      </c>
      <c r="C73" s="75" t="s">
        <v>111</v>
      </c>
      <c r="D73" s="161" t="s">
        <v>100</v>
      </c>
      <c r="E73" s="192">
        <f>SUM(E74:E74)</f>
        <v>288</v>
      </c>
      <c r="F73" s="192">
        <f>SUM(F74:F74)</f>
        <v>96</v>
      </c>
      <c r="G73" s="170">
        <f>SUM(G74:G76)</f>
        <v>264</v>
      </c>
      <c r="H73" s="170">
        <f t="shared" ref="H73:Q73" si="16">SUM(H74:H76)</f>
        <v>216</v>
      </c>
      <c r="I73" s="153">
        <f t="shared" si="16"/>
        <v>20</v>
      </c>
      <c r="J73" s="76">
        <f t="shared" si="16"/>
        <v>0</v>
      </c>
      <c r="K73" s="153">
        <f t="shared" si="16"/>
        <v>0</v>
      </c>
      <c r="L73" s="76">
        <f t="shared" si="16"/>
        <v>0</v>
      </c>
      <c r="M73" s="153">
        <f t="shared" si="16"/>
        <v>0</v>
      </c>
      <c r="N73" s="76">
        <f t="shared" si="16"/>
        <v>0</v>
      </c>
      <c r="O73" s="153">
        <f t="shared" si="16"/>
        <v>72</v>
      </c>
      <c r="P73" s="76">
        <f t="shared" si="16"/>
        <v>192</v>
      </c>
      <c r="Q73" s="153">
        <f t="shared" si="16"/>
        <v>0</v>
      </c>
    </row>
    <row r="74" spans="2:17" ht="36" x14ac:dyDescent="0.25">
      <c r="B74" s="190" t="s">
        <v>47</v>
      </c>
      <c r="C74" s="191" t="s">
        <v>112</v>
      </c>
      <c r="D74" s="160" t="s">
        <v>74</v>
      </c>
      <c r="E74" s="174">
        <f>PRODUCT(G74,1.5)</f>
        <v>288</v>
      </c>
      <c r="F74" s="128">
        <f>E74-G74</f>
        <v>96</v>
      </c>
      <c r="G74" s="140">
        <f>SUM(K74:Q74)</f>
        <v>192</v>
      </c>
      <c r="H74" s="140">
        <v>144</v>
      </c>
      <c r="I74" s="86">
        <v>20</v>
      </c>
      <c r="J74" s="43"/>
      <c r="K74" s="86"/>
      <c r="L74" s="218"/>
      <c r="M74" s="219"/>
      <c r="N74" s="218"/>
      <c r="O74" s="94">
        <v>72</v>
      </c>
      <c r="P74" s="218">
        <v>120</v>
      </c>
      <c r="Q74" s="94"/>
    </row>
    <row r="75" spans="2:17" ht="18" x14ac:dyDescent="0.25">
      <c r="B75" s="184" t="s">
        <v>113</v>
      </c>
      <c r="C75" s="46" t="s">
        <v>39</v>
      </c>
      <c r="D75" s="156"/>
      <c r="E75" s="45"/>
      <c r="F75" s="45"/>
      <c r="G75" s="136">
        <f>SUM(K75:Q75)</f>
        <v>0</v>
      </c>
      <c r="H75" s="136"/>
      <c r="I75" s="88"/>
      <c r="J75" s="45"/>
      <c r="K75" s="88"/>
      <c r="L75" s="105"/>
      <c r="M75" s="113"/>
      <c r="N75" s="105"/>
      <c r="O75" s="95"/>
      <c r="P75" s="105"/>
      <c r="Q75" s="95"/>
    </row>
    <row r="76" spans="2:17" ht="18.75" thickBot="1" x14ac:dyDescent="0.3">
      <c r="B76" s="207" t="s">
        <v>114</v>
      </c>
      <c r="C76" s="131" t="s">
        <v>41</v>
      </c>
      <c r="D76" s="158" t="s">
        <v>73</v>
      </c>
      <c r="E76" s="48"/>
      <c r="F76" s="48"/>
      <c r="G76" s="216">
        <f>SUM(K76:Q76)</f>
        <v>72</v>
      </c>
      <c r="H76" s="216">
        <f>G76</f>
        <v>72</v>
      </c>
      <c r="I76" s="102"/>
      <c r="J76" s="126"/>
      <c r="K76" s="102"/>
      <c r="L76" s="104"/>
      <c r="M76" s="111"/>
      <c r="N76" s="104"/>
      <c r="O76" s="97"/>
      <c r="P76" s="104">
        <v>72</v>
      </c>
      <c r="Q76" s="97"/>
    </row>
    <row r="77" spans="2:17" ht="38.25" thickBot="1" x14ac:dyDescent="0.3">
      <c r="B77" s="74" t="s">
        <v>115</v>
      </c>
      <c r="C77" s="75" t="s">
        <v>119</v>
      </c>
      <c r="D77" s="161" t="s">
        <v>100</v>
      </c>
      <c r="E77" s="192">
        <f>SUM(E78:E78)</f>
        <v>306</v>
      </c>
      <c r="F77" s="192">
        <f>SUM(F78:F78)</f>
        <v>102</v>
      </c>
      <c r="G77" s="208">
        <f>SUM(G78:G80)</f>
        <v>276</v>
      </c>
      <c r="H77" s="208">
        <f t="shared" ref="H77:Q77" si="17">SUM(H78:H80)</f>
        <v>202</v>
      </c>
      <c r="I77" s="209">
        <f t="shared" si="17"/>
        <v>0</v>
      </c>
      <c r="J77" s="217">
        <f t="shared" si="17"/>
        <v>0</v>
      </c>
      <c r="K77" s="209">
        <f t="shared" si="17"/>
        <v>0</v>
      </c>
      <c r="L77" s="217">
        <f t="shared" si="17"/>
        <v>0</v>
      </c>
      <c r="M77" s="209">
        <f t="shared" si="17"/>
        <v>0</v>
      </c>
      <c r="N77" s="210">
        <f>SUM(N78:N80)</f>
        <v>0</v>
      </c>
      <c r="O77" s="209">
        <f>SUM(O78:O80)</f>
        <v>0</v>
      </c>
      <c r="P77" s="210">
        <f t="shared" si="17"/>
        <v>0</v>
      </c>
      <c r="Q77" s="153">
        <f t="shared" si="17"/>
        <v>276</v>
      </c>
    </row>
    <row r="78" spans="2:17" ht="36" x14ac:dyDescent="0.25">
      <c r="B78" s="190" t="s">
        <v>116</v>
      </c>
      <c r="C78" s="191" t="s">
        <v>120</v>
      </c>
      <c r="D78" s="160" t="s">
        <v>74</v>
      </c>
      <c r="E78" s="174">
        <f>PRODUCT(G78,1.5)</f>
        <v>306</v>
      </c>
      <c r="F78" s="128">
        <f>E78-G78</f>
        <v>102</v>
      </c>
      <c r="G78" s="43">
        <f>SUM(K78:Q78)</f>
        <v>204</v>
      </c>
      <c r="H78" s="135">
        <v>130</v>
      </c>
      <c r="I78" s="116"/>
      <c r="J78" s="85"/>
      <c r="K78" s="78"/>
      <c r="L78" s="108"/>
      <c r="M78" s="94"/>
      <c r="N78" s="150"/>
      <c r="O78" s="94"/>
      <c r="P78" s="211">
        <v>0</v>
      </c>
      <c r="Q78" s="94">
        <v>204</v>
      </c>
    </row>
    <row r="79" spans="2:17" ht="18" x14ac:dyDescent="0.25">
      <c r="B79" s="184" t="s">
        <v>117</v>
      </c>
      <c r="C79" s="46" t="s">
        <v>39</v>
      </c>
      <c r="D79" s="156"/>
      <c r="E79" s="45"/>
      <c r="F79" s="45"/>
      <c r="G79" s="43">
        <f>SUM(K79:Q79)</f>
        <v>0</v>
      </c>
      <c r="H79" s="45"/>
      <c r="I79" s="117"/>
      <c r="J79" s="87"/>
      <c r="K79" s="79"/>
      <c r="L79" s="112"/>
      <c r="M79" s="113"/>
      <c r="N79" s="105"/>
      <c r="O79" s="95"/>
      <c r="P79" s="105"/>
      <c r="Q79" s="95"/>
    </row>
    <row r="80" spans="2:17" ht="18.75" thickBot="1" x14ac:dyDescent="0.3">
      <c r="B80" s="207" t="s">
        <v>118</v>
      </c>
      <c r="C80" s="131" t="s">
        <v>41</v>
      </c>
      <c r="D80" s="156" t="s">
        <v>73</v>
      </c>
      <c r="E80" s="48"/>
      <c r="F80" s="48"/>
      <c r="G80" s="43">
        <f>SUM(K80:Q80)</f>
        <v>72</v>
      </c>
      <c r="H80" s="48">
        <f>G80</f>
        <v>72</v>
      </c>
      <c r="I80" s="118"/>
      <c r="J80" s="89"/>
      <c r="K80" s="80"/>
      <c r="L80" s="132"/>
      <c r="M80" s="133"/>
      <c r="N80" s="134"/>
      <c r="O80" s="96"/>
      <c r="P80" s="134"/>
      <c r="Q80" s="96">
        <v>72</v>
      </c>
    </row>
    <row r="81" spans="2:19" ht="18.75" thickBot="1" x14ac:dyDescent="0.3">
      <c r="B81" s="429" t="s">
        <v>48</v>
      </c>
      <c r="C81" s="430"/>
      <c r="D81" s="56" t="s">
        <v>158</v>
      </c>
      <c r="E81" s="273">
        <f t="shared" ref="E81:Q81" si="18">SUM(E29,E36,E41,E63,E12)</f>
        <v>7398</v>
      </c>
      <c r="F81" s="273">
        <f t="shared" si="18"/>
        <v>2466</v>
      </c>
      <c r="G81" s="273">
        <f t="shared" si="18"/>
        <v>5292</v>
      </c>
      <c r="H81" s="273">
        <f t="shared" si="18"/>
        <v>2956</v>
      </c>
      <c r="I81" s="273">
        <f t="shared" si="18"/>
        <v>60</v>
      </c>
      <c r="J81" s="273">
        <f t="shared" si="18"/>
        <v>612</v>
      </c>
      <c r="K81" s="273">
        <f t="shared" si="18"/>
        <v>792</v>
      </c>
      <c r="L81" s="273">
        <f t="shared" si="18"/>
        <v>576</v>
      </c>
      <c r="M81" s="273">
        <f t="shared" si="18"/>
        <v>828</v>
      </c>
      <c r="N81" s="273">
        <f t="shared" si="18"/>
        <v>576</v>
      </c>
      <c r="O81" s="273">
        <f t="shared" si="18"/>
        <v>828</v>
      </c>
      <c r="P81" s="273">
        <f t="shared" si="18"/>
        <v>576</v>
      </c>
      <c r="Q81" s="273">
        <f t="shared" si="18"/>
        <v>504</v>
      </c>
      <c r="S81" s="272"/>
    </row>
    <row r="82" spans="2:19" ht="18" x14ac:dyDescent="0.25">
      <c r="B82" s="416" t="s">
        <v>49</v>
      </c>
      <c r="C82" s="418" t="s">
        <v>50</v>
      </c>
      <c r="D82" s="85"/>
      <c r="E82" s="43"/>
      <c r="F82" s="43"/>
      <c r="G82" s="43"/>
      <c r="H82" s="43"/>
      <c r="I82" s="116"/>
      <c r="J82" s="85"/>
      <c r="K82" s="86"/>
      <c r="L82" s="108"/>
      <c r="M82" s="94"/>
      <c r="N82" s="99"/>
      <c r="O82" s="142"/>
      <c r="P82" s="99"/>
      <c r="Q82" s="142" t="s">
        <v>69</v>
      </c>
    </row>
    <row r="83" spans="2:19" ht="18.75" thickBot="1" x14ac:dyDescent="0.3">
      <c r="B83" s="417"/>
      <c r="C83" s="399"/>
      <c r="D83" s="89"/>
      <c r="E83" s="48"/>
      <c r="F83" s="48"/>
      <c r="G83" s="48"/>
      <c r="H83" s="48"/>
      <c r="I83" s="118"/>
      <c r="J83" s="89"/>
      <c r="K83" s="90"/>
      <c r="L83" s="151"/>
      <c r="M83" s="152"/>
      <c r="N83" s="188"/>
      <c r="O83" s="189"/>
      <c r="P83" s="188"/>
      <c r="Q83" s="189"/>
    </row>
    <row r="84" spans="2:19" ht="18" x14ac:dyDescent="0.25">
      <c r="B84" s="422" t="s">
        <v>51</v>
      </c>
      <c r="C84" s="398" t="s">
        <v>52</v>
      </c>
      <c r="D84" s="61"/>
      <c r="E84" s="127"/>
      <c r="F84" s="127"/>
      <c r="G84" s="127"/>
      <c r="H84" s="127"/>
      <c r="I84" s="123"/>
      <c r="J84" s="61"/>
      <c r="K84" s="114"/>
      <c r="L84" s="124"/>
      <c r="M84" s="62"/>
      <c r="N84" s="106"/>
      <c r="O84" s="223"/>
      <c r="P84" s="106"/>
      <c r="Q84" s="445" t="s">
        <v>70</v>
      </c>
    </row>
    <row r="85" spans="2:19" ht="22.5" customHeight="1" thickBot="1" x14ac:dyDescent="0.3">
      <c r="B85" s="417"/>
      <c r="C85" s="399"/>
      <c r="D85" s="63"/>
      <c r="E85" s="126"/>
      <c r="F85" s="126"/>
      <c r="G85" s="126"/>
      <c r="H85" s="126"/>
      <c r="I85" s="122"/>
      <c r="J85" s="63"/>
      <c r="K85" s="102"/>
      <c r="L85" s="125"/>
      <c r="M85" s="64"/>
      <c r="N85" s="107"/>
      <c r="O85" s="222"/>
      <c r="P85" s="107"/>
      <c r="Q85" s="446"/>
    </row>
    <row r="86" spans="2:19" ht="18" x14ac:dyDescent="0.25">
      <c r="B86" s="73" t="s">
        <v>152</v>
      </c>
      <c r="C86" s="65"/>
      <c r="D86" s="66"/>
      <c r="E86" s="66"/>
      <c r="F86" s="383" t="s">
        <v>53</v>
      </c>
      <c r="G86" s="434" t="s">
        <v>54</v>
      </c>
      <c r="H86" s="435"/>
      <c r="I86" s="436"/>
      <c r="J86" s="143">
        <v>576</v>
      </c>
      <c r="K86" s="144">
        <v>828</v>
      </c>
      <c r="L86" s="173">
        <v>576</v>
      </c>
      <c r="M86" s="144">
        <v>720</v>
      </c>
      <c r="N86" s="173">
        <v>576</v>
      </c>
      <c r="O86" s="144">
        <v>720</v>
      </c>
      <c r="P86" s="173">
        <v>504</v>
      </c>
      <c r="Q86" s="144">
        <v>288</v>
      </c>
    </row>
    <row r="87" spans="2:19" ht="18" x14ac:dyDescent="0.25">
      <c r="B87" s="67" t="s">
        <v>52</v>
      </c>
      <c r="C87" s="68"/>
      <c r="D87" s="2"/>
      <c r="E87" s="2"/>
      <c r="F87" s="384"/>
      <c r="G87" s="431" t="s">
        <v>55</v>
      </c>
      <c r="H87" s="432"/>
      <c r="I87" s="433"/>
      <c r="J87" s="164" t="s">
        <v>75</v>
      </c>
      <c r="K87" s="165" t="s">
        <v>75</v>
      </c>
      <c r="L87" s="171"/>
      <c r="M87" s="165" t="s">
        <v>104</v>
      </c>
      <c r="N87" s="171"/>
      <c r="O87" s="165"/>
      <c r="P87" s="171"/>
      <c r="Q87" s="165" t="s">
        <v>75</v>
      </c>
    </row>
    <row r="88" spans="2:19" ht="18" x14ac:dyDescent="0.25">
      <c r="B88" s="67" t="s">
        <v>56</v>
      </c>
      <c r="C88" s="68"/>
      <c r="D88" s="2"/>
      <c r="E88" s="2"/>
      <c r="F88" s="384"/>
      <c r="G88" s="439" t="s">
        <v>57</v>
      </c>
      <c r="H88" s="440"/>
      <c r="I88" s="441"/>
      <c r="J88" s="450" t="s">
        <v>75</v>
      </c>
      <c r="K88" s="379" t="s">
        <v>75</v>
      </c>
      <c r="L88" s="447" t="s">
        <v>75</v>
      </c>
      <c r="M88" s="379" t="s">
        <v>75</v>
      </c>
      <c r="N88" s="447" t="s">
        <v>75</v>
      </c>
      <c r="O88" s="379" t="s">
        <v>104</v>
      </c>
      <c r="P88" s="447" t="s">
        <v>153</v>
      </c>
      <c r="Q88" s="379" t="s">
        <v>154</v>
      </c>
    </row>
    <row r="89" spans="2:19" ht="18" x14ac:dyDescent="0.25">
      <c r="B89" s="69" t="s">
        <v>58</v>
      </c>
      <c r="C89" s="68"/>
      <c r="D89" s="2"/>
      <c r="E89" s="2"/>
      <c r="F89" s="384"/>
      <c r="G89" s="439"/>
      <c r="H89" s="440"/>
      <c r="I89" s="441"/>
      <c r="J89" s="450"/>
      <c r="K89" s="379"/>
      <c r="L89" s="447"/>
      <c r="M89" s="379"/>
      <c r="N89" s="447"/>
      <c r="O89" s="379"/>
      <c r="P89" s="447"/>
      <c r="Q89" s="379"/>
    </row>
    <row r="90" spans="2:19" ht="18" x14ac:dyDescent="0.25">
      <c r="B90" s="69" t="s">
        <v>59</v>
      </c>
      <c r="C90" s="68"/>
      <c r="D90" s="2"/>
      <c r="E90" s="2"/>
      <c r="F90" s="384"/>
      <c r="G90" s="439"/>
      <c r="H90" s="440"/>
      <c r="I90" s="441"/>
      <c r="J90" s="450"/>
      <c r="K90" s="379"/>
      <c r="L90" s="447"/>
      <c r="M90" s="379"/>
      <c r="N90" s="447"/>
      <c r="O90" s="379"/>
      <c r="P90" s="447"/>
      <c r="Q90" s="379"/>
    </row>
    <row r="91" spans="2:19" ht="18" x14ac:dyDescent="0.25">
      <c r="B91" s="69" t="s">
        <v>60</v>
      </c>
      <c r="C91" s="68"/>
      <c r="D91" s="2"/>
      <c r="E91" s="2"/>
      <c r="F91" s="384"/>
      <c r="G91" s="431" t="s">
        <v>61</v>
      </c>
      <c r="H91" s="432"/>
      <c r="I91" s="433"/>
      <c r="J91" s="164" t="s">
        <v>75</v>
      </c>
      <c r="K91" s="224" t="s">
        <v>77</v>
      </c>
      <c r="L91" s="214" t="s">
        <v>78</v>
      </c>
      <c r="M91" s="215" t="s">
        <v>77</v>
      </c>
      <c r="N91" s="171" t="s">
        <v>76</v>
      </c>
      <c r="O91" s="165" t="s">
        <v>76</v>
      </c>
      <c r="P91" s="214" t="s">
        <v>76</v>
      </c>
      <c r="Q91" s="215" t="s">
        <v>75</v>
      </c>
    </row>
    <row r="92" spans="2:19" ht="18" x14ac:dyDescent="0.25">
      <c r="B92" s="69"/>
      <c r="C92" s="68"/>
      <c r="D92" s="2"/>
      <c r="E92" s="2"/>
      <c r="F92" s="384"/>
      <c r="G92" s="431" t="s">
        <v>62</v>
      </c>
      <c r="H92" s="432"/>
      <c r="I92" s="433"/>
      <c r="J92" s="226" t="s">
        <v>194</v>
      </c>
      <c r="K92" s="225" t="s">
        <v>182</v>
      </c>
      <c r="L92" s="214" t="s">
        <v>182</v>
      </c>
      <c r="M92" s="215" t="s">
        <v>182</v>
      </c>
      <c r="N92" s="214" t="s">
        <v>77</v>
      </c>
      <c r="O92" s="215" t="s">
        <v>182</v>
      </c>
      <c r="P92" s="214" t="s">
        <v>182</v>
      </c>
      <c r="Q92" s="215" t="s">
        <v>77</v>
      </c>
    </row>
    <row r="93" spans="2:19" ht="18.75" thickBot="1" x14ac:dyDescent="0.3">
      <c r="B93" s="70"/>
      <c r="C93" s="71"/>
      <c r="D93" s="72"/>
      <c r="E93" s="72"/>
      <c r="F93" s="385"/>
      <c r="G93" s="413" t="s">
        <v>63</v>
      </c>
      <c r="H93" s="414"/>
      <c r="I93" s="415"/>
      <c r="J93" s="166"/>
      <c r="K93" s="167"/>
      <c r="L93" s="172"/>
      <c r="M93" s="167"/>
      <c r="N93" s="172"/>
      <c r="O93" s="167"/>
      <c r="P93" s="172"/>
      <c r="Q93" s="167"/>
    </row>
    <row r="98" spans="3:3" x14ac:dyDescent="0.25">
      <c r="C98" s="2"/>
    </row>
    <row r="116" spans="3:13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3:13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3:13" ht="18" x14ac:dyDescent="0.25">
      <c r="C118" s="266"/>
      <c r="D118" s="267"/>
      <c r="E118" s="268"/>
      <c r="F118" s="269"/>
      <c r="G118" s="269"/>
      <c r="H118" s="270"/>
      <c r="I118" s="269"/>
      <c r="J118" s="269"/>
      <c r="K118" s="269"/>
      <c r="L118" s="269"/>
      <c r="M118" s="2"/>
    </row>
    <row r="119" spans="3:13" ht="18" x14ac:dyDescent="0.25">
      <c r="C119" s="266"/>
      <c r="D119" s="266"/>
      <c r="E119" s="268"/>
      <c r="F119" s="269"/>
      <c r="G119" s="269"/>
      <c r="H119" s="270"/>
      <c r="I119" s="269"/>
      <c r="J119" s="269"/>
      <c r="K119" s="269"/>
      <c r="L119" s="269"/>
      <c r="M119" s="2"/>
    </row>
    <row r="120" spans="3:13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92" spans="3:6" x14ac:dyDescent="0.25">
      <c r="C192" s="2"/>
      <c r="D192" s="2"/>
      <c r="E192" s="2"/>
      <c r="F192" s="2"/>
    </row>
    <row r="193" spans="3:6" x14ac:dyDescent="0.25">
      <c r="C193" s="2"/>
      <c r="D193" s="2"/>
      <c r="E193" s="2"/>
      <c r="F193" s="2"/>
    </row>
    <row r="194" spans="3:6" x14ac:dyDescent="0.25">
      <c r="C194" s="2"/>
      <c r="D194" s="2"/>
      <c r="E194" s="2"/>
      <c r="F194" s="2"/>
    </row>
    <row r="195" spans="3:6" x14ac:dyDescent="0.25">
      <c r="C195" s="2"/>
      <c r="D195" s="2"/>
      <c r="E195" s="2"/>
      <c r="F195" s="2"/>
    </row>
    <row r="196" spans="3:6" x14ac:dyDescent="0.25">
      <c r="C196" s="2"/>
      <c r="D196" s="2"/>
      <c r="E196" s="2"/>
      <c r="F196" s="2"/>
    </row>
    <row r="197" spans="3:6" x14ac:dyDescent="0.25">
      <c r="C197" s="2"/>
      <c r="D197" s="2"/>
      <c r="E197" s="2"/>
      <c r="F197" s="2"/>
    </row>
    <row r="198" spans="3:6" x14ac:dyDescent="0.25">
      <c r="C198" s="2"/>
      <c r="D198" s="2"/>
      <c r="E198" s="2"/>
      <c r="F198" s="2"/>
    </row>
    <row r="199" spans="3:6" x14ac:dyDescent="0.25">
      <c r="C199" s="2"/>
      <c r="D199" s="2"/>
      <c r="E199" s="2"/>
      <c r="F199" s="2"/>
    </row>
    <row r="200" spans="3:6" x14ac:dyDescent="0.25">
      <c r="C200" s="2"/>
      <c r="D200" s="2"/>
      <c r="E200" s="2"/>
      <c r="F200" s="2"/>
    </row>
    <row r="201" spans="3:6" x14ac:dyDescent="0.25">
      <c r="C201" s="2"/>
      <c r="D201" s="2"/>
      <c r="E201" s="2"/>
      <c r="F201" s="2"/>
    </row>
    <row r="202" spans="3:6" x14ac:dyDescent="0.25">
      <c r="C202" s="2"/>
      <c r="D202" s="2"/>
      <c r="E202" s="2"/>
      <c r="F202" s="2"/>
    </row>
    <row r="203" spans="3:6" x14ac:dyDescent="0.25">
      <c r="C203" s="2"/>
      <c r="D203" s="2"/>
      <c r="E203" s="2"/>
      <c r="F203" s="2"/>
    </row>
    <row r="204" spans="3:6" x14ac:dyDescent="0.25">
      <c r="C204" s="2"/>
      <c r="D204" s="2"/>
      <c r="E204" s="2"/>
      <c r="F204" s="2"/>
    </row>
    <row r="205" spans="3:6" x14ac:dyDescent="0.25">
      <c r="C205" s="2"/>
      <c r="D205" s="2"/>
      <c r="E205" s="2"/>
      <c r="F205" s="2"/>
    </row>
    <row r="206" spans="3:6" x14ac:dyDescent="0.25">
      <c r="C206" s="2"/>
      <c r="D206" s="2"/>
      <c r="E206" s="2"/>
      <c r="F206" s="2"/>
    </row>
    <row r="207" spans="3:6" x14ac:dyDescent="0.25">
      <c r="C207" s="2"/>
      <c r="D207" s="2"/>
      <c r="E207" s="2"/>
      <c r="F207" s="2"/>
    </row>
    <row r="208" spans="3:6" x14ac:dyDescent="0.25">
      <c r="C208" s="2"/>
      <c r="D208" s="2"/>
      <c r="E208" s="2"/>
      <c r="F208" s="2"/>
    </row>
    <row r="209" spans="3:6" x14ac:dyDescent="0.25">
      <c r="C209" s="2"/>
      <c r="D209" s="2"/>
      <c r="E209" s="2"/>
      <c r="F209" s="2"/>
    </row>
    <row r="210" spans="3:6" x14ac:dyDescent="0.25">
      <c r="C210" s="2"/>
      <c r="D210" s="2"/>
      <c r="E210" s="2"/>
      <c r="F210" s="2"/>
    </row>
    <row r="211" spans="3:6" x14ac:dyDescent="0.25">
      <c r="C211" s="2"/>
      <c r="D211" s="2"/>
      <c r="E211" s="2"/>
      <c r="F211" s="2"/>
    </row>
    <row r="212" spans="3:6" x14ac:dyDescent="0.25">
      <c r="C212" s="2"/>
      <c r="D212" s="2"/>
      <c r="E212" s="2"/>
      <c r="F212" s="2"/>
    </row>
    <row r="213" spans="3:6" x14ac:dyDescent="0.25">
      <c r="C213" s="2"/>
      <c r="D213" s="2"/>
      <c r="E213" s="2"/>
      <c r="F213" s="2"/>
    </row>
    <row r="214" spans="3:6" x14ac:dyDescent="0.25">
      <c r="C214" s="2"/>
      <c r="D214" s="2"/>
      <c r="E214" s="2"/>
      <c r="F214" s="2"/>
    </row>
    <row r="215" spans="3:6" x14ac:dyDescent="0.25">
      <c r="C215" s="2"/>
      <c r="D215" s="2"/>
      <c r="E215" s="2"/>
      <c r="F215" s="2"/>
    </row>
    <row r="216" spans="3:6" x14ac:dyDescent="0.25">
      <c r="C216" s="2"/>
      <c r="D216" s="2"/>
      <c r="E216" s="2"/>
      <c r="F216" s="2"/>
    </row>
    <row r="217" spans="3:6" x14ac:dyDescent="0.25">
      <c r="C217" s="2"/>
      <c r="D217" s="2"/>
      <c r="E217" s="2"/>
      <c r="F217" s="2"/>
    </row>
    <row r="218" spans="3:6" x14ac:dyDescent="0.25">
      <c r="C218" s="2"/>
      <c r="D218" s="2"/>
      <c r="E218" s="2"/>
      <c r="F218" s="2"/>
    </row>
    <row r="219" spans="3:6" x14ac:dyDescent="0.25">
      <c r="C219" s="2"/>
      <c r="D219" s="2"/>
      <c r="E219" s="2"/>
      <c r="F219" s="2"/>
    </row>
    <row r="220" spans="3:6" x14ac:dyDescent="0.25">
      <c r="C220" s="2"/>
      <c r="D220" s="2"/>
      <c r="E220" s="2"/>
      <c r="F220" s="2"/>
    </row>
    <row r="221" spans="3:6" x14ac:dyDescent="0.25">
      <c r="C221" s="2"/>
      <c r="D221" s="2"/>
      <c r="E221" s="2"/>
      <c r="F221" s="2"/>
    </row>
    <row r="222" spans="3:6" x14ac:dyDescent="0.25">
      <c r="C222" s="2"/>
      <c r="D222" s="2"/>
      <c r="E222" s="2"/>
      <c r="F222" s="2"/>
    </row>
    <row r="223" spans="3:6" x14ac:dyDescent="0.25">
      <c r="C223" s="2"/>
      <c r="D223" s="2"/>
      <c r="E223" s="2"/>
      <c r="F223" s="2"/>
    </row>
    <row r="224" spans="3:6" x14ac:dyDescent="0.25">
      <c r="C224" s="2"/>
      <c r="D224" s="2"/>
      <c r="E224" s="2"/>
      <c r="F224" s="2"/>
    </row>
    <row r="225" spans="3:6" x14ac:dyDescent="0.25">
      <c r="C225" s="2"/>
      <c r="D225" s="2"/>
      <c r="E225" s="2"/>
      <c r="F225" s="2"/>
    </row>
    <row r="226" spans="3:6" x14ac:dyDescent="0.25">
      <c r="C226" s="2"/>
      <c r="D226" s="2"/>
      <c r="E226" s="2"/>
      <c r="F226" s="2"/>
    </row>
    <row r="227" spans="3:6" x14ac:dyDescent="0.25">
      <c r="C227" s="2"/>
      <c r="D227" s="2"/>
      <c r="E227" s="2"/>
      <c r="F227" s="2"/>
    </row>
    <row r="228" spans="3:6" x14ac:dyDescent="0.25">
      <c r="C228" s="2"/>
      <c r="D228" s="2"/>
      <c r="E228" s="2"/>
      <c r="F228" s="2"/>
    </row>
    <row r="229" spans="3:6" x14ac:dyDescent="0.25">
      <c r="C229" s="2"/>
      <c r="D229" s="2"/>
      <c r="E229" s="2"/>
      <c r="F229" s="2"/>
    </row>
    <row r="230" spans="3:6" x14ac:dyDescent="0.25">
      <c r="C230" s="2"/>
      <c r="D230" s="2"/>
      <c r="E230" s="2"/>
      <c r="F230" s="2"/>
    </row>
    <row r="231" spans="3:6" x14ac:dyDescent="0.25">
      <c r="C231" s="2"/>
      <c r="D231" s="2"/>
      <c r="E231" s="2"/>
      <c r="F231" s="2"/>
    </row>
    <row r="232" spans="3:6" x14ac:dyDescent="0.25">
      <c r="C232" s="2"/>
      <c r="D232" s="2"/>
      <c r="E232" s="2"/>
      <c r="F232" s="2"/>
    </row>
    <row r="233" spans="3:6" x14ac:dyDescent="0.25">
      <c r="C233" s="2"/>
      <c r="D233" s="2"/>
      <c r="E233" s="2"/>
      <c r="F233" s="2"/>
    </row>
    <row r="234" spans="3:6" x14ac:dyDescent="0.25">
      <c r="C234" s="2"/>
      <c r="D234" s="2"/>
      <c r="E234" s="2"/>
      <c r="F234" s="2"/>
    </row>
    <row r="235" spans="3:6" x14ac:dyDescent="0.25">
      <c r="C235" s="2"/>
      <c r="D235" s="2"/>
      <c r="E235" s="2"/>
      <c r="F235" s="2"/>
    </row>
    <row r="236" spans="3:6" x14ac:dyDescent="0.25">
      <c r="C236" s="2"/>
      <c r="D236" s="2"/>
      <c r="E236" s="2"/>
      <c r="F236" s="2"/>
    </row>
    <row r="237" spans="3:6" x14ac:dyDescent="0.25">
      <c r="C237" s="2"/>
      <c r="D237" s="2"/>
      <c r="E237" s="2"/>
      <c r="F237" s="2"/>
    </row>
  </sheetData>
  <mergeCells count="46">
    <mergeCell ref="N4:O4"/>
    <mergeCell ref="N7:N10"/>
    <mergeCell ref="O7:O10"/>
    <mergeCell ref="N88:N90"/>
    <mergeCell ref="O88:O90"/>
    <mergeCell ref="K88:K90"/>
    <mergeCell ref="G7:G10"/>
    <mergeCell ref="G88:I90"/>
    <mergeCell ref="Q88:Q90"/>
    <mergeCell ref="K7:K10"/>
    <mergeCell ref="Q84:Q85"/>
    <mergeCell ref="P88:P90"/>
    <mergeCell ref="H9:H10"/>
    <mergeCell ref="J88:J90"/>
    <mergeCell ref="L7:L10"/>
    <mergeCell ref="L88:L90"/>
    <mergeCell ref="M7:M10"/>
    <mergeCell ref="F4:F10"/>
    <mergeCell ref="G91:I91"/>
    <mergeCell ref="G86:I86"/>
    <mergeCell ref="G87:I87"/>
    <mergeCell ref="G92:I92"/>
    <mergeCell ref="G4:I4"/>
    <mergeCell ref="B82:B83"/>
    <mergeCell ref="C82:C83"/>
    <mergeCell ref="B3:B10"/>
    <mergeCell ref="B84:B85"/>
    <mergeCell ref="D3:D10"/>
    <mergeCell ref="C3:C10"/>
    <mergeCell ref="B81:C81"/>
    <mergeCell ref="C2:I2"/>
    <mergeCell ref="M88:M90"/>
    <mergeCell ref="J7:J10"/>
    <mergeCell ref="F86:F93"/>
    <mergeCell ref="J3:Q3"/>
    <mergeCell ref="L4:M4"/>
    <mergeCell ref="P4:Q4"/>
    <mergeCell ref="P7:P10"/>
    <mergeCell ref="Q7:Q10"/>
    <mergeCell ref="C84:C85"/>
    <mergeCell ref="E4:E10"/>
    <mergeCell ref="E3:I3"/>
    <mergeCell ref="I9:I10"/>
    <mergeCell ref="H7:I8"/>
    <mergeCell ref="J4:K4"/>
    <mergeCell ref="G93:I93"/>
  </mergeCells>
  <phoneticPr fontId="0" type="noConversion"/>
  <printOptions horizontalCentered="1"/>
  <pageMargins left="0.39370078740157483" right="0.39370078740157483" top="0.19685039370078741" bottom="0.23622047244094491" header="0.15748031496062992" footer="0.31496062992125984"/>
  <pageSetup paperSize="9" scale="71" fitToHeight="3" orientation="landscape" blackAndWhite="1" horizontalDpi="300" verticalDpi="300" r:id="rId1"/>
  <headerFooter alignWithMargins="0"/>
  <rowBreaks count="1" manualBreakCount="1">
    <brk id="38" max="16383" man="1"/>
  </rowBreaks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</vt:lpstr>
      <vt:lpstr>План!Область_печати</vt:lpstr>
    </vt:vector>
  </TitlesOfParts>
  <Company>TMK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 В.В.</dc:creator>
  <cp:lastModifiedBy>Пользователь Windows</cp:lastModifiedBy>
  <cp:lastPrinted>2022-02-21T10:35:57Z</cp:lastPrinted>
  <dcterms:created xsi:type="dcterms:W3CDTF">1999-11-01T15:23:58Z</dcterms:created>
  <dcterms:modified xsi:type="dcterms:W3CDTF">2022-02-21T10:36:24Z</dcterms:modified>
</cp:coreProperties>
</file>