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EED" lockStructure="1"/>
  <bookViews>
    <workbookView xWindow="360" yWindow="300" windowWidth="14910" windowHeight="7950" tabRatio="0"/>
  </bookViews>
  <sheets>
    <sheet name=" шк.7" sheetId="1" r:id="rId1"/>
  </sheets>
  <calcPr calcId="145621"/>
</workbook>
</file>

<file path=xl/calcChain.xml><?xml version="1.0" encoding="utf-8"?>
<calcChain xmlns="http://schemas.openxmlformats.org/spreadsheetml/2006/main">
  <c r="F6" i="1" l="1"/>
  <c r="G6" i="1"/>
  <c r="C44" i="1" l="1"/>
  <c r="C47" i="1"/>
  <c r="C40" i="1"/>
  <c r="C39" i="1"/>
  <c r="C19" i="1"/>
  <c r="E37" i="1" l="1"/>
  <c r="D37" i="1"/>
  <c r="F47" i="1" l="1"/>
  <c r="F20" i="1" l="1"/>
  <c r="F22" i="1"/>
  <c r="F30" i="1"/>
  <c r="F27" i="1" l="1"/>
  <c r="F51" i="1" l="1"/>
  <c r="F50" i="1"/>
  <c r="F49" i="1"/>
  <c r="F48" i="1"/>
  <c r="F46" i="1"/>
  <c r="F45" i="1"/>
  <c r="F44" i="1"/>
  <c r="E43" i="1"/>
  <c r="D43" i="1"/>
  <c r="C43" i="1"/>
  <c r="F42" i="1"/>
  <c r="F41" i="1"/>
  <c r="F40" i="1"/>
  <c r="F39" i="1"/>
  <c r="F38" i="1"/>
  <c r="C37" i="1"/>
  <c r="F36" i="1"/>
  <c r="F35" i="1"/>
  <c r="E34" i="1"/>
  <c r="D34" i="1"/>
  <c r="C34" i="1"/>
  <c r="F33" i="1"/>
  <c r="F32" i="1"/>
  <c r="F31" i="1"/>
  <c r="F29" i="1"/>
  <c r="F28" i="1"/>
  <c r="F26" i="1"/>
  <c r="F25" i="1"/>
  <c r="F24" i="1"/>
  <c r="F23" i="1"/>
  <c r="F21" i="1"/>
  <c r="F19" i="1"/>
  <c r="F18" i="1"/>
  <c r="E17" i="1"/>
  <c r="D17" i="1"/>
  <c r="D52" i="1" s="1"/>
  <c r="C17" i="1"/>
  <c r="F16" i="1"/>
  <c r="F15" i="1"/>
  <c r="F14" i="1"/>
  <c r="F13" i="1"/>
  <c r="F12" i="1"/>
  <c r="E52" i="1" l="1"/>
  <c r="C52" i="1"/>
  <c r="F37" i="1"/>
  <c r="F34" i="1"/>
  <c r="F43" i="1"/>
  <c r="F17" i="1"/>
  <c r="C7" i="1"/>
  <c r="H7" i="1"/>
  <c r="H6" i="1"/>
  <c r="C6" i="1"/>
  <c r="H5" i="1"/>
  <c r="C5" i="1"/>
  <c r="F52" i="1" l="1"/>
</calcChain>
</file>

<file path=xl/sharedStrings.xml><?xml version="1.0" encoding="utf-8"?>
<sst xmlns="http://schemas.openxmlformats.org/spreadsheetml/2006/main" count="59" uniqueCount="57">
  <si>
    <t>Источник финансирования</t>
  </si>
  <si>
    <t>Субсидия на выполнение муниципального задания</t>
  </si>
  <si>
    <t>Субсидия на иные цели</t>
  </si>
  <si>
    <t>Средства от приносящей доход деятельности</t>
  </si>
  <si>
    <t xml:space="preserve"> Расходование финансовых средств</t>
  </si>
  <si>
    <t>Направление расхода</t>
  </si>
  <si>
    <t>Статья</t>
  </si>
  <si>
    <t>Субсидия на выполнение муниц. задания</t>
  </si>
  <si>
    <t>Ср-ва от приносящей доход деят-ти</t>
  </si>
  <si>
    <t>Итого</t>
  </si>
  <si>
    <t>Заработная плата</t>
  </si>
  <si>
    <t>Начисления на выплаты по оплате труда</t>
  </si>
  <si>
    <t>Услуги связи</t>
  </si>
  <si>
    <t>Арендная плата за пользование имуществом</t>
  </si>
  <si>
    <t>Работы, услуги по содержанию имущества:</t>
  </si>
  <si>
    <t>* ТО тревожной сигнализации</t>
  </si>
  <si>
    <t>* сервисное обслуживание системы доочистки воды</t>
  </si>
  <si>
    <t>* ТО узла учета тепловой энергии</t>
  </si>
  <si>
    <t>* эксплуатационно-техническое обслуживание системы передачи извещений о пожаре, подключенной к системе пожарной сигнализации</t>
  </si>
  <si>
    <t>Прочие расходы</t>
  </si>
  <si>
    <t>* компенсация з/пл</t>
  </si>
  <si>
    <t>Основные средства:</t>
  </si>
  <si>
    <t>*  учебники</t>
  </si>
  <si>
    <t>Материальные запасы:</t>
  </si>
  <si>
    <t>*  канцелярские товары</t>
  </si>
  <si>
    <t>Всего</t>
  </si>
  <si>
    <t>Страхование</t>
  </si>
  <si>
    <t>Социальные пособия</t>
  </si>
  <si>
    <t>*  интерактивное и компьютерное оборудование</t>
  </si>
  <si>
    <t>* ТО систем контроля управления доступом (турникет, домофон, видеонаблюдение)</t>
  </si>
  <si>
    <t xml:space="preserve">* ТО компьютерной техники  </t>
  </si>
  <si>
    <t>* заправка и восстановление картриджей</t>
  </si>
  <si>
    <t>* АДО, АТО газового оборудования</t>
  </si>
  <si>
    <t>Остаток средств на лицевом счете на 01.01.2021</t>
  </si>
  <si>
    <t>Прочие работы,услуги</t>
  </si>
  <si>
    <t>* Налоги, пошлины,сборы, штрафы</t>
  </si>
  <si>
    <t>Коммунальные услуги,вывоз ТБО</t>
  </si>
  <si>
    <t>* ремонтные работы на  кровле</t>
  </si>
  <si>
    <t>* учебное оборудование</t>
  </si>
  <si>
    <t>*  аттестаты, медали,грамоты</t>
  </si>
  <si>
    <t>*  чистящие,моющие и дезинфицирующие средства</t>
  </si>
  <si>
    <t xml:space="preserve">Сведения о поступлении и расходовании финансовых и материальных средств по итогам 2021 года по МБОУ школа № 7 </t>
  </si>
  <si>
    <t>Лимиты 2021 г.</t>
  </si>
  <si>
    <t>Фактический расход 2021 г.</t>
  </si>
  <si>
    <t>Поступления 2021 г.</t>
  </si>
  <si>
    <t>Кассовый расход 2021 г.</t>
  </si>
  <si>
    <t>Остаток средств на лицевом счете на 01.01.2022</t>
  </si>
  <si>
    <t>*  ткань</t>
  </si>
  <si>
    <t>* Утилизация ртутных ламп</t>
  </si>
  <si>
    <t>* Демонтаж/монтаж кнопки экстренного вызова полиции</t>
  </si>
  <si>
    <t>* Испытание и измерение силового и осветительного оборудования</t>
  </si>
  <si>
    <t>* дератизация, дезинсекция,аккарицидная обработка</t>
  </si>
  <si>
    <t>* шторы рулонные</t>
  </si>
  <si>
    <t>*  кухонное оборудование</t>
  </si>
  <si>
    <t>*  картриджи</t>
  </si>
  <si>
    <t>*  строительные и лакокрасоччные материалы,линолеум</t>
  </si>
  <si>
    <t>* оборудование для системы видеонаблюдения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</si>
</sst>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5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4" fillId="0" borderId="1" xfId="0" applyFont="1" applyBorder="1" applyAlignment="1">
      <alignment horizontal="left" vertical="center" wrapText="1" indent="2"/>
    </xf>
    <xf numFmtId="0" fontId="8" fillId="0" borderId="0" xfId="0" applyFont="1"/>
    <xf numFmtId="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52"/>
  <sheetViews>
    <sheetView tabSelected="1" view="pageBreakPreview" zoomScale="90" zoomScaleSheetLayoutView="90" workbookViewId="0">
      <selection activeCell="D7" sqref="D7"/>
    </sheetView>
  </sheetViews>
  <sheetFormatPr defaultColWidth="9.140625" defaultRowHeight="15" x14ac:dyDescent="0.25"/>
  <cols>
    <col min="1" max="1" width="35.85546875" customWidth="1"/>
    <col min="2" max="2" width="19.7109375" customWidth="1"/>
    <col min="3" max="3" width="17" customWidth="1"/>
    <col min="4" max="4" width="18.5703125" customWidth="1"/>
    <col min="5" max="5" width="14.85546875" customWidth="1"/>
    <col min="6" max="6" width="16.5703125" customWidth="1"/>
    <col min="7" max="7" width="15.7109375" customWidth="1"/>
    <col min="8" max="8" width="15" customWidth="1"/>
    <col min="9" max="9" width="11.42578125" bestFit="1" customWidth="1"/>
    <col min="11" max="11" width="10" bestFit="1" customWidth="1"/>
  </cols>
  <sheetData>
    <row r="2" spans="1:11" ht="27" customHeight="1" x14ac:dyDescent="0.25">
      <c r="A2" s="22" t="s">
        <v>41</v>
      </c>
      <c r="B2" s="22"/>
      <c r="C2" s="22"/>
      <c r="D2" s="22"/>
      <c r="E2" s="22"/>
      <c r="F2" s="22"/>
      <c r="G2" s="22"/>
      <c r="H2" s="22"/>
    </row>
    <row r="3" spans="1:11" x14ac:dyDescent="0.25">
      <c r="A3" s="1"/>
      <c r="B3" s="1"/>
      <c r="C3" s="1"/>
      <c r="D3" s="1"/>
      <c r="E3" s="1"/>
      <c r="F3" s="1"/>
    </row>
    <row r="4" spans="1:11" ht="60" x14ac:dyDescent="0.25">
      <c r="A4" s="23" t="s">
        <v>0</v>
      </c>
      <c r="B4" s="23"/>
      <c r="C4" s="20" t="s">
        <v>42</v>
      </c>
      <c r="D4" s="20" t="s">
        <v>43</v>
      </c>
      <c r="E4" s="20" t="s">
        <v>33</v>
      </c>
      <c r="F4" s="20" t="s">
        <v>44</v>
      </c>
      <c r="G4" s="20" t="s">
        <v>45</v>
      </c>
      <c r="H4" s="20" t="s">
        <v>46</v>
      </c>
    </row>
    <row r="5" spans="1:11" x14ac:dyDescent="0.25">
      <c r="A5" s="24" t="s">
        <v>1</v>
      </c>
      <c r="B5" s="24"/>
      <c r="C5" s="10">
        <f>E5+F5</f>
        <v>47993085.000000015</v>
      </c>
      <c r="D5" s="2">
        <v>42965564.719999999</v>
      </c>
      <c r="E5" s="2">
        <v>2016731.0800000131</v>
      </c>
      <c r="F5" s="2">
        <v>45976353.920000002</v>
      </c>
      <c r="G5" s="2">
        <v>42965564.719999999</v>
      </c>
      <c r="H5" s="2">
        <f>E5+F5-G5</f>
        <v>5027520.2800000161</v>
      </c>
    </row>
    <row r="6" spans="1:11" x14ac:dyDescent="0.25">
      <c r="A6" s="24" t="s">
        <v>2</v>
      </c>
      <c r="B6" s="24"/>
      <c r="C6" s="10">
        <f>E6+F6</f>
        <v>9950624.0300000012</v>
      </c>
      <c r="D6" s="2">
        <v>6433113.2299999995</v>
      </c>
      <c r="E6" s="2">
        <v>1189529.8899999997</v>
      </c>
      <c r="F6" s="2">
        <f>9523365.68-762271.54</f>
        <v>8761094.1400000006</v>
      </c>
      <c r="G6" s="2">
        <f>7195384.77-762271.54</f>
        <v>6433113.2299999995</v>
      </c>
      <c r="H6" s="2">
        <f>E6+F6-G6</f>
        <v>3517510.8000000017</v>
      </c>
    </row>
    <row r="7" spans="1:11" ht="15" customHeight="1" x14ac:dyDescent="0.25">
      <c r="A7" s="26" t="s">
        <v>3</v>
      </c>
      <c r="B7" s="27"/>
      <c r="C7" s="10">
        <f>E7+F7</f>
        <v>612272.19999999995</v>
      </c>
      <c r="D7" s="2">
        <v>523274.89</v>
      </c>
      <c r="E7" s="2">
        <v>186325.18</v>
      </c>
      <c r="F7" s="2">
        <v>425947.02</v>
      </c>
      <c r="G7" s="2">
        <v>523274.89</v>
      </c>
      <c r="H7" s="2">
        <f>E7+F7-G7</f>
        <v>88997.309999999939</v>
      </c>
    </row>
    <row r="8" spans="1:11" x14ac:dyDescent="0.25">
      <c r="A8" s="25"/>
      <c r="B8" s="25"/>
      <c r="C8" s="25"/>
      <c r="D8" s="25"/>
      <c r="E8" s="25"/>
      <c r="F8" s="25"/>
      <c r="G8" s="25"/>
      <c r="H8" s="25"/>
    </row>
    <row r="9" spans="1:11" x14ac:dyDescent="0.25">
      <c r="A9" s="21" t="s">
        <v>4</v>
      </c>
      <c r="B9" s="21"/>
      <c r="C9" s="21"/>
      <c r="D9" s="21"/>
      <c r="E9" s="21"/>
      <c r="F9" s="21"/>
      <c r="G9" s="21"/>
      <c r="H9" s="21"/>
    </row>
    <row r="10" spans="1:11" x14ac:dyDescent="0.25">
      <c r="A10" s="3"/>
    </row>
    <row r="11" spans="1:11" ht="45" x14ac:dyDescent="0.25">
      <c r="A11" s="11" t="s">
        <v>5</v>
      </c>
      <c r="B11" s="11" t="s">
        <v>6</v>
      </c>
      <c r="C11" s="11" t="s">
        <v>7</v>
      </c>
      <c r="D11" s="11" t="s">
        <v>2</v>
      </c>
      <c r="E11" s="11" t="s">
        <v>8</v>
      </c>
      <c r="F11" s="11" t="s">
        <v>9</v>
      </c>
    </row>
    <row r="12" spans="1:11" x14ac:dyDescent="0.25">
      <c r="A12" s="4" t="s">
        <v>10</v>
      </c>
      <c r="B12" s="5">
        <v>211</v>
      </c>
      <c r="C12" s="6">
        <v>28618646.18</v>
      </c>
      <c r="D12" s="6">
        <v>1877095.34</v>
      </c>
      <c r="E12" s="6">
        <v>304757.93</v>
      </c>
      <c r="F12" s="6">
        <f>SUM(C12:E12)</f>
        <v>30800499.449999999</v>
      </c>
      <c r="K12" s="7"/>
    </row>
    <row r="13" spans="1:11" ht="28.5" x14ac:dyDescent="0.25">
      <c r="A13" s="4" t="s">
        <v>11</v>
      </c>
      <c r="B13" s="5">
        <v>213</v>
      </c>
      <c r="C13" s="6">
        <v>7731292.46</v>
      </c>
      <c r="D13" s="6">
        <v>566697.34</v>
      </c>
      <c r="E13" s="6">
        <v>92036.91</v>
      </c>
      <c r="F13" s="6">
        <f t="shared" ref="F13:F51" si="0">SUM(C13:E13)</f>
        <v>8390026.709999999</v>
      </c>
    </row>
    <row r="14" spans="1:11" x14ac:dyDescent="0.25">
      <c r="A14" s="4" t="s">
        <v>12</v>
      </c>
      <c r="B14" s="5">
        <v>221</v>
      </c>
      <c r="C14" s="6">
        <v>62538.75</v>
      </c>
      <c r="D14" s="6"/>
      <c r="E14" s="6"/>
      <c r="F14" s="6">
        <f t="shared" si="0"/>
        <v>62538.75</v>
      </c>
    </row>
    <row r="15" spans="1:11" x14ac:dyDescent="0.25">
      <c r="A15" s="4" t="s">
        <v>36</v>
      </c>
      <c r="B15" s="5">
        <v>223</v>
      </c>
      <c r="C15" s="6">
        <v>2997497.78</v>
      </c>
      <c r="D15" s="6"/>
      <c r="E15" s="6">
        <v>5005</v>
      </c>
      <c r="F15" s="6">
        <f t="shared" si="0"/>
        <v>3002502.78</v>
      </c>
    </row>
    <row r="16" spans="1:11" ht="28.5" x14ac:dyDescent="0.25">
      <c r="A16" s="4" t="s">
        <v>13</v>
      </c>
      <c r="B16" s="5">
        <v>224</v>
      </c>
      <c r="C16" s="6"/>
      <c r="D16" s="6"/>
      <c r="E16" s="6"/>
      <c r="F16" s="6">
        <f t="shared" si="0"/>
        <v>0</v>
      </c>
      <c r="I16" s="7"/>
    </row>
    <row r="17" spans="1:9" ht="28.5" x14ac:dyDescent="0.25">
      <c r="A17" s="4" t="s">
        <v>14</v>
      </c>
      <c r="B17" s="5">
        <v>225</v>
      </c>
      <c r="C17" s="6">
        <f>SUM(C18:C30)</f>
        <v>243112.19</v>
      </c>
      <c r="D17" s="6">
        <f>SUM(D18:D30)</f>
        <v>0</v>
      </c>
      <c r="E17" s="6">
        <f>SUM(E18:E30)</f>
        <v>0</v>
      </c>
      <c r="F17" s="6">
        <f>SUM(F18:F30)</f>
        <v>243112.19</v>
      </c>
    </row>
    <row r="18" spans="1:9" x14ac:dyDescent="0.25">
      <c r="A18" s="8" t="s">
        <v>48</v>
      </c>
      <c r="B18" s="5"/>
      <c r="C18" s="2">
        <v>6000</v>
      </c>
      <c r="D18" s="2"/>
      <c r="E18" s="2"/>
      <c r="F18" s="2">
        <f t="shared" si="0"/>
        <v>6000</v>
      </c>
    </row>
    <row r="19" spans="1:9" ht="45" x14ac:dyDescent="0.25">
      <c r="A19" s="8" t="s">
        <v>51</v>
      </c>
      <c r="B19" s="5"/>
      <c r="C19" s="13">
        <f>4273.43+967.39</f>
        <v>5240.8200000000006</v>
      </c>
      <c r="D19" s="2"/>
      <c r="E19" s="2"/>
      <c r="F19" s="2">
        <f t="shared" si="0"/>
        <v>5240.8200000000006</v>
      </c>
    </row>
    <row r="20" spans="1:9" ht="24" customHeight="1" x14ac:dyDescent="0.25">
      <c r="A20" s="8" t="s">
        <v>32</v>
      </c>
      <c r="B20" s="5"/>
      <c r="C20" s="13">
        <v>17326.259999999998</v>
      </c>
      <c r="D20" s="2"/>
      <c r="E20" s="2"/>
      <c r="F20" s="2">
        <f t="shared" ref="F20" si="1">SUM(C20:E20)</f>
        <v>17326.259999999998</v>
      </c>
    </row>
    <row r="21" spans="1:9" x14ac:dyDescent="0.25">
      <c r="A21" s="8" t="s">
        <v>30</v>
      </c>
      <c r="B21" s="5"/>
      <c r="C21" s="13">
        <v>6760</v>
      </c>
      <c r="D21" s="2"/>
      <c r="E21" s="2"/>
      <c r="F21" s="2">
        <f t="shared" si="0"/>
        <v>6760</v>
      </c>
    </row>
    <row r="22" spans="1:9" ht="30" x14ac:dyDescent="0.25">
      <c r="A22" s="8" t="s">
        <v>31</v>
      </c>
      <c r="B22" s="5"/>
      <c r="C22" s="13">
        <v>44928.369999999995</v>
      </c>
      <c r="D22" s="2"/>
      <c r="E22" s="2"/>
      <c r="F22" s="2">
        <f t="shared" ref="F22" si="2">SUM(C22:E22)</f>
        <v>44928.369999999995</v>
      </c>
    </row>
    <row r="23" spans="1:9" ht="30" x14ac:dyDescent="0.25">
      <c r="A23" s="8" t="s">
        <v>49</v>
      </c>
      <c r="B23" s="11"/>
      <c r="C23" s="13">
        <v>18170</v>
      </c>
      <c r="D23" s="2"/>
      <c r="E23" s="2"/>
      <c r="F23" s="2">
        <f t="shared" si="0"/>
        <v>18170</v>
      </c>
    </row>
    <row r="24" spans="1:9" ht="30" x14ac:dyDescent="0.25">
      <c r="A24" s="8" t="s">
        <v>50</v>
      </c>
      <c r="B24" s="11"/>
      <c r="C24" s="13">
        <v>22136.74</v>
      </c>
      <c r="D24" s="2"/>
      <c r="E24" s="2"/>
      <c r="F24" s="2">
        <f t="shared" si="0"/>
        <v>22136.74</v>
      </c>
    </row>
    <row r="25" spans="1:9" x14ac:dyDescent="0.25">
      <c r="A25" s="8" t="s">
        <v>15</v>
      </c>
      <c r="B25" s="11"/>
      <c r="C25" s="13"/>
      <c r="D25" s="2"/>
      <c r="E25" s="2"/>
      <c r="F25" s="2">
        <f t="shared" si="0"/>
        <v>0</v>
      </c>
    </row>
    <row r="26" spans="1:9" ht="30" x14ac:dyDescent="0.25">
      <c r="A26" s="8" t="s">
        <v>16</v>
      </c>
      <c r="B26" s="11"/>
      <c r="C26" s="13">
        <v>25200</v>
      </c>
      <c r="D26" s="2"/>
      <c r="E26" s="2"/>
      <c r="F26" s="2">
        <f t="shared" si="0"/>
        <v>25200</v>
      </c>
      <c r="I26" s="7"/>
    </row>
    <row r="27" spans="1:9" x14ac:dyDescent="0.25">
      <c r="A27" s="8" t="s">
        <v>37</v>
      </c>
      <c r="B27" s="12"/>
      <c r="C27" s="13"/>
      <c r="D27" s="2"/>
      <c r="E27" s="2"/>
      <c r="F27" s="2">
        <f t="shared" ref="F27" si="3">SUM(C27:E27)</f>
        <v>0</v>
      </c>
      <c r="I27" s="7"/>
    </row>
    <row r="28" spans="1:9" x14ac:dyDescent="0.25">
      <c r="A28" s="8" t="s">
        <v>17</v>
      </c>
      <c r="B28" s="11"/>
      <c r="C28" s="13">
        <v>26550</v>
      </c>
      <c r="D28" s="2"/>
      <c r="E28" s="2"/>
      <c r="F28" s="2">
        <f t="shared" si="0"/>
        <v>26550</v>
      </c>
      <c r="I28" s="7"/>
    </row>
    <row r="29" spans="1:9" ht="64.5" customHeight="1" x14ac:dyDescent="0.25">
      <c r="A29" s="8" t="s">
        <v>18</v>
      </c>
      <c r="B29" s="11"/>
      <c r="C29" s="13">
        <v>24000</v>
      </c>
      <c r="D29" s="2"/>
      <c r="E29" s="2"/>
      <c r="F29" s="2">
        <f t="shared" si="0"/>
        <v>24000</v>
      </c>
    </row>
    <row r="30" spans="1:9" ht="45" x14ac:dyDescent="0.25">
      <c r="A30" s="8" t="s">
        <v>29</v>
      </c>
      <c r="B30" s="12"/>
      <c r="C30" s="2">
        <v>46800</v>
      </c>
      <c r="D30" s="2"/>
      <c r="E30" s="2"/>
      <c r="F30" s="2">
        <f t="shared" si="0"/>
        <v>46800</v>
      </c>
    </row>
    <row r="31" spans="1:9" x14ac:dyDescent="0.25">
      <c r="A31" s="4" t="s">
        <v>34</v>
      </c>
      <c r="B31" s="5">
        <v>226</v>
      </c>
      <c r="C31" s="6">
        <v>376325.34</v>
      </c>
      <c r="D31" s="6">
        <v>3861287.93</v>
      </c>
      <c r="E31" s="6">
        <v>83915.41</v>
      </c>
      <c r="F31" s="6">
        <f t="shared" si="0"/>
        <v>4321528.6800000006</v>
      </c>
    </row>
    <row r="32" spans="1:9" x14ac:dyDescent="0.25">
      <c r="A32" s="4" t="s">
        <v>26</v>
      </c>
      <c r="B32" s="5">
        <v>227</v>
      </c>
      <c r="C32" s="6">
        <v>6420</v>
      </c>
      <c r="D32" s="6"/>
      <c r="E32" s="6"/>
      <c r="F32" s="6">
        <f t="shared" si="0"/>
        <v>6420</v>
      </c>
    </row>
    <row r="33" spans="1:6" x14ac:dyDescent="0.25">
      <c r="A33" s="4" t="s">
        <v>27</v>
      </c>
      <c r="B33" s="5">
        <v>266</v>
      </c>
      <c r="C33" s="6">
        <v>73725.47</v>
      </c>
      <c r="D33" s="6"/>
      <c r="E33" s="6"/>
      <c r="F33" s="6">
        <f t="shared" si="0"/>
        <v>73725.47</v>
      </c>
    </row>
    <row r="34" spans="1:6" x14ac:dyDescent="0.25">
      <c r="A34" s="4" t="s">
        <v>19</v>
      </c>
      <c r="B34" s="5">
        <v>290</v>
      </c>
      <c r="C34" s="6">
        <f>SUM(C35:C36)</f>
        <v>108809</v>
      </c>
      <c r="D34" s="6">
        <f>SUM(D35:D36)</f>
        <v>0</v>
      </c>
      <c r="E34" s="6">
        <f>SUM(E35:E36)</f>
        <v>274.64</v>
      </c>
      <c r="F34" s="6">
        <f t="shared" si="0"/>
        <v>109083.64</v>
      </c>
    </row>
    <row r="35" spans="1:6" x14ac:dyDescent="0.25">
      <c r="A35" s="8" t="s">
        <v>35</v>
      </c>
      <c r="B35" s="5"/>
      <c r="C35" s="2">
        <v>108809</v>
      </c>
      <c r="D35" s="2"/>
      <c r="E35" s="2"/>
      <c r="F35" s="2">
        <f>SUM(C35:E35)</f>
        <v>108809</v>
      </c>
    </row>
    <row r="36" spans="1:6" x14ac:dyDescent="0.25">
      <c r="A36" s="8" t="s">
        <v>20</v>
      </c>
      <c r="B36" s="5"/>
      <c r="C36" s="2"/>
      <c r="D36" s="2"/>
      <c r="E36" s="2">
        <v>274.64</v>
      </c>
      <c r="F36" s="2">
        <f t="shared" si="0"/>
        <v>274.64</v>
      </c>
    </row>
    <row r="37" spans="1:6" x14ac:dyDescent="0.25">
      <c r="A37" s="4" t="s">
        <v>21</v>
      </c>
      <c r="B37" s="5">
        <v>310</v>
      </c>
      <c r="C37" s="6">
        <f>SUM(C38:C42)</f>
        <v>2482203.98</v>
      </c>
      <c r="D37" s="6">
        <f>SUM(D38:D42)</f>
        <v>0</v>
      </c>
      <c r="E37" s="6">
        <f>SUM(E38:E42)</f>
        <v>0</v>
      </c>
      <c r="F37" s="6">
        <f t="shared" si="0"/>
        <v>2482203.98</v>
      </c>
    </row>
    <row r="38" spans="1:6" x14ac:dyDescent="0.25">
      <c r="A38" s="8" t="s">
        <v>53</v>
      </c>
      <c r="B38" s="11"/>
      <c r="C38" s="2">
        <v>193370</v>
      </c>
      <c r="D38" s="2"/>
      <c r="E38" s="2"/>
      <c r="F38" s="2">
        <f t="shared" si="0"/>
        <v>193370</v>
      </c>
    </row>
    <row r="39" spans="1:6" x14ac:dyDescent="0.25">
      <c r="A39" s="8" t="s">
        <v>22</v>
      </c>
      <c r="B39" s="11"/>
      <c r="C39" s="2">
        <f>1246281.3+64652.32</f>
        <v>1310933.6200000001</v>
      </c>
      <c r="D39" s="2"/>
      <c r="E39" s="2"/>
      <c r="F39" s="2">
        <f t="shared" si="0"/>
        <v>1310933.6200000001</v>
      </c>
    </row>
    <row r="40" spans="1:6" ht="30" x14ac:dyDescent="0.25">
      <c r="A40" s="8" t="s">
        <v>28</v>
      </c>
      <c r="B40" s="11"/>
      <c r="C40" s="2">
        <f>911500.36+15000</f>
        <v>926500.36</v>
      </c>
      <c r="D40" s="2"/>
      <c r="E40" s="2"/>
      <c r="F40" s="2">
        <f t="shared" si="0"/>
        <v>926500.36</v>
      </c>
    </row>
    <row r="41" spans="1:6" x14ac:dyDescent="0.25">
      <c r="A41" s="8" t="s">
        <v>52</v>
      </c>
      <c r="B41" s="11"/>
      <c r="C41" s="2">
        <v>36400</v>
      </c>
      <c r="D41" s="2"/>
      <c r="E41" s="2"/>
      <c r="F41" s="2">
        <f t="shared" si="0"/>
        <v>36400</v>
      </c>
    </row>
    <row r="42" spans="1:6" x14ac:dyDescent="0.25">
      <c r="A42" s="8" t="s">
        <v>38</v>
      </c>
      <c r="B42" s="11"/>
      <c r="C42" s="2">
        <v>15000</v>
      </c>
      <c r="D42" s="2"/>
      <c r="E42" s="2"/>
      <c r="F42" s="2">
        <f t="shared" si="0"/>
        <v>15000</v>
      </c>
    </row>
    <row r="43" spans="1:6" x14ac:dyDescent="0.25">
      <c r="A43" s="4" t="s">
        <v>23</v>
      </c>
      <c r="B43" s="5">
        <v>340</v>
      </c>
      <c r="C43" s="6">
        <f>SUM(C44:C51)</f>
        <v>264993.57</v>
      </c>
      <c r="D43" s="6">
        <f>SUM(D44:D51)</f>
        <v>128032.62</v>
      </c>
      <c r="E43" s="6">
        <f>SUM(E44:E51)</f>
        <v>37285</v>
      </c>
      <c r="F43" s="6">
        <f t="shared" si="0"/>
        <v>430311.19</v>
      </c>
    </row>
    <row r="44" spans="1:6" x14ac:dyDescent="0.25">
      <c r="A44" s="8" t="s">
        <v>24</v>
      </c>
      <c r="B44" s="11"/>
      <c r="C44" s="2">
        <f>55020.55+21844.05+6200</f>
        <v>83064.600000000006</v>
      </c>
      <c r="D44" s="2"/>
      <c r="E44" s="2"/>
      <c r="F44" s="2">
        <f t="shared" si="0"/>
        <v>83064.600000000006</v>
      </c>
    </row>
    <row r="45" spans="1:6" x14ac:dyDescent="0.25">
      <c r="A45" s="8" t="s">
        <v>54</v>
      </c>
      <c r="B45" s="11"/>
      <c r="C45" s="2">
        <v>2127</v>
      </c>
      <c r="D45" s="2"/>
      <c r="E45" s="2"/>
      <c r="F45" s="2">
        <f t="shared" si="0"/>
        <v>2127</v>
      </c>
    </row>
    <row r="46" spans="1:6" x14ac:dyDescent="0.25">
      <c r="A46" s="8" t="s">
        <v>47</v>
      </c>
      <c r="B46" s="11"/>
      <c r="C46" s="2"/>
      <c r="D46" s="2"/>
      <c r="E46" s="2">
        <v>22685</v>
      </c>
      <c r="F46" s="2">
        <f t="shared" si="0"/>
        <v>22685</v>
      </c>
    </row>
    <row r="47" spans="1:6" ht="30" x14ac:dyDescent="0.25">
      <c r="A47" s="8" t="s">
        <v>55</v>
      </c>
      <c r="B47" s="12"/>
      <c r="C47" s="2">
        <f>66837+2801</f>
        <v>69638</v>
      </c>
      <c r="D47" s="2"/>
      <c r="E47" s="2">
        <v>14600</v>
      </c>
      <c r="F47" s="2">
        <f t="shared" si="0"/>
        <v>84238</v>
      </c>
    </row>
    <row r="48" spans="1:6" ht="27" customHeight="1" x14ac:dyDescent="0.25">
      <c r="A48" s="8" t="s">
        <v>40</v>
      </c>
      <c r="B48" s="11"/>
      <c r="C48" s="2">
        <v>49948.07</v>
      </c>
      <c r="D48" s="2"/>
      <c r="E48" s="2"/>
      <c r="F48" s="2">
        <f t="shared" si="0"/>
        <v>49948.07</v>
      </c>
    </row>
    <row r="49" spans="1:8" x14ac:dyDescent="0.25">
      <c r="A49" s="8" t="s">
        <v>39</v>
      </c>
      <c r="B49" s="11"/>
      <c r="C49" s="2">
        <v>24275.9</v>
      </c>
      <c r="D49" s="2"/>
      <c r="E49" s="2"/>
      <c r="F49" s="2">
        <f t="shared" si="0"/>
        <v>24275.9</v>
      </c>
    </row>
    <row r="50" spans="1:8" x14ac:dyDescent="0.25">
      <c r="A50" s="8" t="s">
        <v>38</v>
      </c>
      <c r="B50" s="11"/>
      <c r="C50" s="2">
        <v>35940</v>
      </c>
      <c r="D50" s="2"/>
      <c r="E50" s="2"/>
      <c r="F50" s="2">
        <f t="shared" si="0"/>
        <v>35940</v>
      </c>
    </row>
    <row r="51" spans="1:8" ht="30.75" thickBot="1" x14ac:dyDescent="0.3">
      <c r="A51" s="14" t="s">
        <v>56</v>
      </c>
      <c r="B51" s="15"/>
      <c r="C51" s="16"/>
      <c r="D51" s="16">
        <v>128032.62</v>
      </c>
      <c r="E51" s="16"/>
      <c r="F51" s="16">
        <f t="shared" si="0"/>
        <v>128032.62</v>
      </c>
      <c r="G51" s="9"/>
      <c r="H51" s="9"/>
    </row>
    <row r="52" spans="1:8" ht="15.75" thickBot="1" x14ac:dyDescent="0.3">
      <c r="A52" s="17" t="s">
        <v>25</v>
      </c>
      <c r="B52" s="18"/>
      <c r="C52" s="19">
        <f>C43+C37+C34+C33+C32+C31+C17+C16+C15+C14+C13+C12</f>
        <v>42965564.719999999</v>
      </c>
      <c r="D52" s="19">
        <f t="shared" ref="D52:F52" si="4">D43+D37+D34+D33+D32+D31+D17+D16+D15+D14+D13+D12</f>
        <v>6433113.2300000004</v>
      </c>
      <c r="E52" s="19">
        <f t="shared" si="4"/>
        <v>523274.89</v>
      </c>
      <c r="F52" s="19">
        <f t="shared" si="4"/>
        <v>49921952.840000004</v>
      </c>
    </row>
  </sheetData>
  <sheetProtection password="CE28" sheet="1" objects="1" scenarios="1"/>
  <mergeCells count="7">
    <mergeCell ref="A9:H9"/>
    <mergeCell ref="A2:H2"/>
    <mergeCell ref="A4:B4"/>
    <mergeCell ref="A5:B5"/>
    <mergeCell ref="A6:B6"/>
    <mergeCell ref="A8:H8"/>
    <mergeCell ref="A7:B7"/>
  </mergeCells>
  <pageMargins left="0.19685039370078741" right="0.19685039370078741" top="0.19685039370078741" bottom="0.19685039370078741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шк.7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belozerova.lv</dc:creator>
  <cp:lastModifiedBy>Наталья Валерьевна Пошивалова</cp:lastModifiedBy>
  <cp:lastPrinted>2022-01-19T13:55:36Z</cp:lastPrinted>
  <dcterms:created xsi:type="dcterms:W3CDTF">2017-02-08T11:13:06Z</dcterms:created>
  <dcterms:modified xsi:type="dcterms:W3CDTF">2022-01-25T13:05:18Z</dcterms:modified>
</cp:coreProperties>
</file>