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9 кл Сварщик 2023 " sheetId="1" r:id="rId1"/>
  </sheets>
  <externalReferences>
    <externalReference r:id="rId2"/>
  </externalReferences>
  <definedNames>
    <definedName name="_xlnm.Print_Area" localSheetId="0">'9 кл Сварщик 2023 '!$A$1:$L$84</definedName>
    <definedName name="Экз1Весна">[1]Титул!$BU$29</definedName>
    <definedName name="Экз1Осень">[1]Титул!$BU$28</definedName>
    <definedName name="Экз2Весна">[1]Титул!$BU$31</definedName>
    <definedName name="Экз2Осень">[1]Титул!$BU$30</definedName>
    <definedName name="Экз3Весна">[1]Титул!$BU$33</definedName>
    <definedName name="Экз3Осень">[1]Титул!$BU$32</definedName>
    <definedName name="Экз4Осень">[1]Титул!$BU$34</definedName>
  </definedNames>
  <calcPr calcId="145621"/>
</workbook>
</file>

<file path=xl/calcChain.xml><?xml version="1.0" encoding="utf-8"?>
<calcChain xmlns="http://schemas.openxmlformats.org/spreadsheetml/2006/main">
  <c r="D61" i="1" l="1"/>
  <c r="D62" i="1"/>
  <c r="D63" i="1"/>
  <c r="D64" i="1"/>
  <c r="D65" i="1"/>
  <c r="F77" i="1"/>
  <c r="F74" i="1"/>
  <c r="D74" i="1" s="1"/>
  <c r="J21" i="1"/>
  <c r="L80" i="1"/>
  <c r="L79" i="1"/>
  <c r="F72" i="1"/>
  <c r="F73" i="1"/>
  <c r="F71" i="1"/>
  <c r="F67" i="1"/>
  <c r="F61" i="1"/>
  <c r="F62" i="1"/>
  <c r="F63" i="1"/>
  <c r="F64" i="1"/>
  <c r="F65" i="1"/>
  <c r="F60" i="1"/>
  <c r="F49" i="1"/>
  <c r="I58" i="1"/>
  <c r="J58" i="1"/>
  <c r="E70" i="1"/>
  <c r="G70" i="1"/>
  <c r="H70" i="1"/>
  <c r="H58" i="1" s="1"/>
  <c r="I70" i="1"/>
  <c r="J70" i="1"/>
  <c r="K70" i="1"/>
  <c r="L70" i="1"/>
  <c r="E66" i="1"/>
  <c r="G66" i="1"/>
  <c r="H66" i="1"/>
  <c r="I66" i="1"/>
  <c r="J66" i="1"/>
  <c r="K66" i="1"/>
  <c r="L66" i="1"/>
  <c r="E59" i="1"/>
  <c r="G59" i="1"/>
  <c r="G58" i="1" s="1"/>
  <c r="H59" i="1"/>
  <c r="I59" i="1"/>
  <c r="J59" i="1"/>
  <c r="K59" i="1"/>
  <c r="L59" i="1"/>
  <c r="D53" i="1"/>
  <c r="D56" i="1"/>
  <c r="F51" i="1"/>
  <c r="F52" i="1"/>
  <c r="F53" i="1"/>
  <c r="F54" i="1"/>
  <c r="D54" i="1" s="1"/>
  <c r="F55" i="1"/>
  <c r="D55" i="1" s="1"/>
  <c r="F56" i="1"/>
  <c r="F57" i="1"/>
  <c r="D57" i="1" s="1"/>
  <c r="F50" i="1"/>
  <c r="G49" i="1"/>
  <c r="H49" i="1"/>
  <c r="I49" i="1"/>
  <c r="J49" i="1"/>
  <c r="J48" i="1" s="1"/>
  <c r="K49" i="1"/>
  <c r="L49" i="1"/>
  <c r="H48" i="1" l="1"/>
  <c r="H77" i="1" s="1"/>
  <c r="E58" i="1"/>
  <c r="I48" i="1"/>
  <c r="G48" i="1"/>
  <c r="L58" i="1"/>
  <c r="K58" i="1"/>
  <c r="K48" i="1" s="1"/>
  <c r="K77" i="1" l="1"/>
  <c r="K78" i="1" s="1"/>
  <c r="L48" i="1"/>
  <c r="L78" i="1" l="1"/>
  <c r="L77" i="1"/>
  <c r="F45" i="1" l="1"/>
  <c r="G45" i="1"/>
  <c r="H45" i="1"/>
  <c r="I45" i="1"/>
  <c r="J45" i="1"/>
  <c r="K45" i="1"/>
  <c r="L45" i="1"/>
  <c r="F32" i="1"/>
  <c r="G32" i="1"/>
  <c r="H32" i="1"/>
  <c r="I32" i="1"/>
  <c r="J32" i="1"/>
  <c r="K32" i="1"/>
  <c r="K31" i="1" s="1"/>
  <c r="L32" i="1"/>
  <c r="L31" i="1" l="1"/>
  <c r="F31" i="1"/>
  <c r="J31" i="1"/>
  <c r="J77" i="1" s="1"/>
  <c r="J78" i="1" s="1"/>
  <c r="H31" i="1"/>
  <c r="I31" i="1"/>
  <c r="I77" i="1" s="1"/>
  <c r="G31" i="1"/>
  <c r="G77" i="1" s="1"/>
  <c r="F75" i="1"/>
  <c r="D75" i="1" s="1"/>
  <c r="J20" i="1"/>
  <c r="H22" i="1"/>
  <c r="I22" i="1"/>
  <c r="E43" i="1"/>
  <c r="D43" i="1" s="1"/>
  <c r="D42" i="1"/>
  <c r="E37" i="1"/>
  <c r="D37" i="1" s="1"/>
  <c r="C22" i="1" l="1"/>
  <c r="B22" i="1"/>
  <c r="D51" i="1" l="1"/>
  <c r="D52" i="1"/>
  <c r="D72" i="1"/>
  <c r="D73" i="1"/>
  <c r="F70" i="1"/>
  <c r="F68" i="1"/>
  <c r="D68" i="1" s="1"/>
  <c r="F69" i="1"/>
  <c r="D69" i="1" s="1"/>
  <c r="F59" i="1"/>
  <c r="D67" i="1" l="1"/>
  <c r="D66" i="1" s="1"/>
  <c r="F66" i="1"/>
  <c r="F58" i="1" s="1"/>
  <c r="F48" i="1" s="1"/>
  <c r="E49" i="1"/>
  <c r="E48" i="1" s="1"/>
  <c r="E77" i="1" s="1"/>
  <c r="D50" i="1"/>
  <c r="D71" i="1"/>
  <c r="D70" i="1" s="1"/>
  <c r="D60" i="1"/>
  <c r="D59" i="1" s="1"/>
  <c r="F76" i="1"/>
  <c r="D76" i="1" s="1"/>
  <c r="E34" i="1"/>
  <c r="D34" i="1" s="1"/>
  <c r="E35" i="1"/>
  <c r="D35" i="1" s="1"/>
  <c r="E36" i="1"/>
  <c r="D36" i="1" s="1"/>
  <c r="E38" i="1"/>
  <c r="D38" i="1" s="1"/>
  <c r="D40" i="1"/>
  <c r="D41" i="1"/>
  <c r="D44" i="1"/>
  <c r="D39" i="1"/>
  <c r="D47" i="1"/>
  <c r="E33" i="1"/>
  <c r="D58" i="1" l="1"/>
  <c r="D33" i="1"/>
  <c r="D32" i="1" s="1"/>
  <c r="E32" i="1"/>
  <c r="E46" i="1"/>
  <c r="D46" i="1" l="1"/>
  <c r="D45" i="1" s="1"/>
  <c r="D31" i="1" s="1"/>
  <c r="E45" i="1"/>
  <c r="E31" i="1" s="1"/>
  <c r="D49" i="1"/>
  <c r="D48" i="1" s="1"/>
  <c r="D77" i="1" s="1"/>
  <c r="F22" i="1"/>
  <c r="J22" i="1" l="1"/>
  <c r="I78" i="1" l="1"/>
</calcChain>
</file>

<file path=xl/sharedStrings.xml><?xml version="1.0" encoding="utf-8"?>
<sst xmlns="http://schemas.openxmlformats.org/spreadsheetml/2006/main" count="203" uniqueCount="161">
  <si>
    <t>УЧЕБНЫЙ ПЛАН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</si>
  <si>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</si>
  <si>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ГБПОУ " Каслинский промышленно-гуманитарный техникум"       </t>
  </si>
  <si>
    <t>по программе базовой подготовки</t>
  </si>
  <si>
    <t xml:space="preserve">Форма обучения: очная </t>
  </si>
  <si>
    <t xml:space="preserve">На базе основного общего образования 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</si>
  <si>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</si>
  <si>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</si>
  <si>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</si>
  <si>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</si>
  <si>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</si>
  <si>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</si>
  <si>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Государственная итоговая  аттестация</t>
  </si>
  <si>
    <t>Всего        (по курсам)</t>
  </si>
  <si>
    <t>I курс</t>
  </si>
  <si>
    <t>0</t>
  </si>
  <si>
    <t>-</t>
  </si>
  <si>
    <t>II курс</t>
  </si>
  <si>
    <t>Всего</t>
  </si>
  <si>
    <t>2. План учебного процесса (по ППССЗ)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</si>
  <si>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</si>
  <si>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</si>
  <si>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</si>
  <si>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</si>
  <si>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учебной нагрузки (включая обязательную аудиторную нагрузку и все виды практики в составе профессиональных модулей) по курсам и семестрам (час. в семестр)</t>
  </si>
  <si>
    <t xml:space="preserve"> Максимальная нагрузка</t>
  </si>
  <si>
    <t xml:space="preserve">самостоятельная учебная работа </t>
  </si>
  <si>
    <t>Обязательная</t>
  </si>
  <si>
    <t>всего занятий</t>
  </si>
  <si>
    <t>Практическая подготовка</t>
  </si>
  <si>
    <t xml:space="preserve">в т. ч. </t>
  </si>
  <si>
    <t>1 сем.</t>
  </si>
  <si>
    <t>2 сем.</t>
  </si>
  <si>
    <t>3 сем.</t>
  </si>
  <si>
    <t>4 сем.</t>
  </si>
  <si>
    <t>лаб. и практ. занятий</t>
  </si>
  <si>
    <t>нед.</t>
  </si>
  <si>
    <t>О.00</t>
  </si>
  <si>
    <t>Общеобразовательный цикл</t>
  </si>
  <si>
    <t>0/10ДЗ/3Э</t>
  </si>
  <si>
    <t>0/6ДЗ/1Э</t>
  </si>
  <si>
    <t>Русский язык</t>
  </si>
  <si>
    <t>-,Э</t>
  </si>
  <si>
    <t>Литература</t>
  </si>
  <si>
    <t>Иностранный язык</t>
  </si>
  <si>
    <t>-,ДЗ</t>
  </si>
  <si>
    <t>История</t>
  </si>
  <si>
    <t>З,ДЗ</t>
  </si>
  <si>
    <t>Основы безопасности жизнедеятельности</t>
  </si>
  <si>
    <t>Химия</t>
  </si>
  <si>
    <t>ДЗ</t>
  </si>
  <si>
    <t>0/1ДЗ/2Э</t>
  </si>
  <si>
    <t>Физика</t>
  </si>
  <si>
    <t>Математика</t>
  </si>
  <si>
    <t>Информатика</t>
  </si>
  <si>
    <t>0/18ДЗ/15Э</t>
  </si>
  <si>
    <t>0/10ДЗ/6Э</t>
  </si>
  <si>
    <t>ОП.01</t>
  </si>
  <si>
    <t>ОП.02</t>
  </si>
  <si>
    <t>ОП.03</t>
  </si>
  <si>
    <t>Э</t>
  </si>
  <si>
    <t>Безопасность жизнедеятельности</t>
  </si>
  <si>
    <t>0/8ДЗ/9Э</t>
  </si>
  <si>
    <t>ПМ.01</t>
  </si>
  <si>
    <t>Э(к)</t>
  </si>
  <si>
    <t>МДК.01.01</t>
  </si>
  <si>
    <t>УП.01</t>
  </si>
  <si>
    <t>ПП.01</t>
  </si>
  <si>
    <t>ПМ.02</t>
  </si>
  <si>
    <t>МДК.02.01</t>
  </si>
  <si>
    <t>УП.02</t>
  </si>
  <si>
    <t>ПП.02</t>
  </si>
  <si>
    <t>ПМ.04</t>
  </si>
  <si>
    <t>МДК.04.01</t>
  </si>
  <si>
    <t>УП.04</t>
  </si>
  <si>
    <t>ПП.04</t>
  </si>
  <si>
    <t>ГИА</t>
  </si>
  <si>
    <t>Государственная  итоговая  аттестация</t>
  </si>
  <si>
    <t xml:space="preserve">Консультации на учебную группу  в течение года  из расчета 4 часа в год на каждого студента   </t>
  </si>
  <si>
    <t>дисциплин и МДК</t>
  </si>
  <si>
    <t>учебной практики</t>
  </si>
  <si>
    <t>производств. практики</t>
  </si>
  <si>
    <t>экзаменов (в т. ч. Э(к))</t>
  </si>
  <si>
    <t>дифференцированных зачетов</t>
  </si>
  <si>
    <t xml:space="preserve">Базовые общеобразовательные учебные дисциплины 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</si>
  <si>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</si>
  <si>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</si>
  <si>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</si>
  <si>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</si>
  <si>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</si>
  <si>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</si>
  <si>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</si>
  <si>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</si>
  <si>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</si>
  <si>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Проектная деятельность</t>
  </si>
  <si>
    <t>ООД.09</t>
  </si>
  <si>
    <t>ООД.11</t>
  </si>
  <si>
    <t>ООД.10</t>
  </si>
  <si>
    <t>ООД.12</t>
  </si>
  <si>
    <t>ООД.13</t>
  </si>
  <si>
    <t>ООД.14</t>
  </si>
  <si>
    <t>Основы бережливого производства</t>
  </si>
  <si>
    <t xml:space="preserve">Обязательный профессиональный блок </t>
  </si>
  <si>
    <t>ИТОГО:</t>
  </si>
  <si>
    <t>Государственная  итоговая  аттестация - демонстрационный экзамен</t>
  </si>
  <si>
    <t xml:space="preserve">Профиль получаемого профессионального образования:  технологический                  </t>
  </si>
  <si>
    <t>Начало освоения: 01.09.2023</t>
  </si>
  <si>
    <t>Физическая культура ( в т.ч. адаптированная)</t>
  </si>
  <si>
    <t xml:space="preserve">Нормативный срок обучения 1 год 10 месяцев                   </t>
  </si>
  <si>
    <t xml:space="preserve">образовательной программы </t>
  </si>
  <si>
    <t>среднего профессионального образования (программа подготовки квалифицированных рабочих, служащих)</t>
  </si>
  <si>
    <t>ДЗ*</t>
  </si>
  <si>
    <t>зачетов (ФИЗКУЛЬТУРА)</t>
  </si>
  <si>
    <t>Обществознание</t>
  </si>
  <si>
    <t>География</t>
  </si>
  <si>
    <t>Базовые общеобразовательные учебные дисциплины (углубленная подготовка)</t>
  </si>
  <si>
    <t>Биология</t>
  </si>
  <si>
    <t>Общепрофессиональный цикл</t>
  </si>
  <si>
    <t xml:space="preserve">Профессиональный цикл </t>
  </si>
  <si>
    <t>ПЦ.00</t>
  </si>
  <si>
    <t>Каникулы</t>
  </si>
  <si>
    <t>22/2</t>
  </si>
  <si>
    <t>ПА</t>
  </si>
  <si>
    <t>УТВЕРЖДАЮ:</t>
  </si>
  <si>
    <t xml:space="preserve">Директор ГБПОУ "КПГТ" </t>
  </si>
  <si>
    <t>____________________________ Т.А. Гвоздева</t>
  </si>
  <si>
    <t>Приказ № _____ от ____ июня 2023г.</t>
  </si>
  <si>
    <t xml:space="preserve"> по профессии 15.01.05 Сварщик (ручной и частично механизированной сварки (наплавки)</t>
  </si>
  <si>
    <t>Квалификация квалифицированного рабочего: Сварщик ручной дуговой сварки плавящимся покрытым электродом</t>
  </si>
  <si>
    <t>Свазщик частично механизированной сварки плавлением</t>
  </si>
  <si>
    <t>ОП.00</t>
  </si>
  <si>
    <t>Основы инжинерной графики</t>
  </si>
  <si>
    <t>Основы электротехники</t>
  </si>
  <si>
    <t>Основы материаловедения</t>
  </si>
  <si>
    <t>Допуски и технические измерения</t>
  </si>
  <si>
    <t>Основы экономики</t>
  </si>
  <si>
    <t>Основы финаносовй грамотности</t>
  </si>
  <si>
    <t>Подготовительно-сварочные работы  и  контроль качества сварных швов после сварки</t>
  </si>
  <si>
    <t xml:space="preserve">Основы технологии сварки и сварочное оборудование </t>
  </si>
  <si>
    <t>МДК.01.02</t>
  </si>
  <si>
    <t>Технология производства сварных конструкций</t>
  </si>
  <si>
    <t>МДК.01.03</t>
  </si>
  <si>
    <t xml:space="preserve">Подготовительные и сборочные операции перед сваркой </t>
  </si>
  <si>
    <t>МДК.01.04</t>
  </si>
  <si>
    <t xml:space="preserve">Контроль качества сварных соединений </t>
  </si>
  <si>
    <t xml:space="preserve">Учебная практика </t>
  </si>
  <si>
    <t xml:space="preserve">Производственная практика </t>
  </si>
  <si>
    <t xml:space="preserve">Ручная дуговая сварка (наплавка, резка) плавящимся покрытым электродом
</t>
  </si>
  <si>
    <t xml:space="preserve">Техника и технология ручной дуговой сварки (наплавки, резки) покрытыми электродами 
ГАРАНТ.РУ: http://www.garant.ru/products/ipo/prime/doc/71240212/#ixzz4DVKQQmz4
</t>
  </si>
  <si>
    <t xml:space="preserve">Частично механизированная сварка (наплавка) плавлением </t>
  </si>
  <si>
    <t xml:space="preserve">Техника и технология  частично механизированной  сварки (наплавки)  плавлением   в защитном газе </t>
  </si>
  <si>
    <t>ОП.04</t>
  </si>
  <si>
    <t>ОП.05</t>
  </si>
  <si>
    <t>ОП.06</t>
  </si>
  <si>
    <t>ОП.07</t>
  </si>
  <si>
    <t>ОП.08</t>
  </si>
  <si>
    <t>17</t>
  </si>
  <si>
    <t>21/1/2</t>
  </si>
  <si>
    <t>ФК.00</t>
  </si>
  <si>
    <t>ДЗ**</t>
  </si>
  <si>
    <t>ДЗ***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</si>
</sst>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7.5"/>
      <name val="Times New Roman"/>
      <family val="1"/>
      <charset val="204"/>
    </font>
    <font>
      <b/>
      <sz val="10"/>
      <name val="Arial Cyr"/>
      <charset val="204"/>
    </font>
    <font>
      <sz val="10"/>
      <color indexed="48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2" fillId="0" borderId="0" xfId="1" applyFill="1"/>
    <xf numFmtId="0" fontId="2" fillId="0" borderId="0" xfId="1" applyFill="1" applyBorder="1"/>
    <xf numFmtId="0" fontId="2" fillId="0" borderId="0" xfId="1" applyFill="1" applyAlignment="1">
      <alignment vertical="center"/>
    </xf>
    <xf numFmtId="0" fontId="2" fillId="0" borderId="0" xfId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1" fillId="0" borderId="0" xfId="1" applyFont="1" applyFill="1"/>
    <xf numFmtId="49" fontId="3" fillId="2" borderId="1" xfId="1" applyNumberFormat="1" applyFont="1" applyFill="1" applyBorder="1" applyAlignment="1">
      <alignment horizontal="center" vertical="center" wrapText="1"/>
    </xf>
    <xf numFmtId="0" fontId="12" fillId="0" borderId="0" xfId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0" xfId="1" applyFont="1" applyFill="1"/>
    <xf numFmtId="49" fontId="2" fillId="2" borderId="0" xfId="1" applyNumberFormat="1" applyFont="1" applyFill="1"/>
    <xf numFmtId="0" fontId="4" fillId="2" borderId="0" xfId="1" applyFont="1" applyFill="1" applyAlignment="1"/>
    <xf numFmtId="0" fontId="3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6" fillId="2" borderId="0" xfId="1" applyFont="1" applyFill="1"/>
    <xf numFmtId="0" fontId="5" fillId="2" borderId="0" xfId="1" applyFont="1" applyFill="1"/>
    <xf numFmtId="0" fontId="3" fillId="2" borderId="0" xfId="1" applyFont="1" applyFill="1" applyAlignment="1"/>
    <xf numFmtId="0" fontId="4" fillId="2" borderId="0" xfId="1" applyFont="1" applyFill="1"/>
    <xf numFmtId="49" fontId="4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2" borderId="0" xfId="1" applyFont="1" applyFill="1" applyBorder="1" applyAlignment="1"/>
    <xf numFmtId="0" fontId="2" fillId="2" borderId="0" xfId="1" applyFont="1" applyFill="1" applyBorder="1"/>
    <xf numFmtId="0" fontId="9" fillId="2" borderId="0" xfId="1" applyFont="1" applyFill="1" applyBorder="1"/>
    <xf numFmtId="0" fontId="9" fillId="2" borderId="0" xfId="1" applyFont="1" applyFill="1" applyBorder="1" applyAlignment="1">
      <alignment horizontal="left" indent="1"/>
    </xf>
    <xf numFmtId="0" fontId="6" fillId="2" borderId="0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 vertical="top"/>
    </xf>
    <xf numFmtId="49" fontId="2" fillId="2" borderId="0" xfId="1" applyNumberFormat="1" applyFont="1" applyFill="1" applyBorder="1"/>
    <xf numFmtId="0" fontId="2" fillId="2" borderId="11" xfId="1" applyFont="1" applyFill="1" applyBorder="1"/>
    <xf numFmtId="0" fontId="3" fillId="2" borderId="7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49" fontId="4" fillId="3" borderId="8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3" borderId="0" xfId="1" applyFill="1" applyBorder="1"/>
    <xf numFmtId="0" fontId="2" fillId="3" borderId="0" xfId="1" applyFill="1"/>
    <xf numFmtId="49" fontId="4" fillId="3" borderId="1" xfId="1" applyNumberFormat="1" applyFont="1" applyFill="1" applyBorder="1" applyAlignment="1">
      <alignment horizontal="center" vertical="center" wrapText="1"/>
    </xf>
    <xf numFmtId="0" fontId="11" fillId="3" borderId="0" xfId="1" applyFont="1" applyFill="1" applyBorder="1"/>
    <xf numFmtId="0" fontId="11" fillId="3" borderId="0" xfId="1" applyFont="1" applyFill="1"/>
    <xf numFmtId="0" fontId="4" fillId="4" borderId="1" xfId="1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2" fillId="4" borderId="0" xfId="1" applyFill="1"/>
    <xf numFmtId="0" fontId="4" fillId="5" borderId="1" xfId="1" applyFont="1" applyFill="1" applyBorder="1" applyAlignment="1">
      <alignment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0" fontId="11" fillId="5" borderId="0" xfId="1" applyFont="1" applyFill="1"/>
    <xf numFmtId="1" fontId="3" fillId="2" borderId="8" xfId="1" applyNumberFormat="1" applyFont="1" applyFill="1" applyBorder="1" applyAlignment="1" applyProtection="1">
      <alignment horizontal="center" vertical="center"/>
      <protection locked="0"/>
    </xf>
    <xf numFmtId="1" fontId="4" fillId="3" borderId="1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4" borderId="1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4" fillId="0" borderId="16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3" fillId="0" borderId="16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/>
    </xf>
    <xf numFmtId="0" fontId="4" fillId="5" borderId="16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vertical="top" wrapText="1"/>
    </xf>
    <xf numFmtId="0" fontId="3" fillId="0" borderId="16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4" fillId="5" borderId="16" xfId="1" applyFont="1" applyFill="1" applyBorder="1" applyAlignment="1">
      <alignment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7" fillId="2" borderId="9" xfId="1" applyFont="1" applyFill="1" applyBorder="1" applyAlignment="1">
      <alignment horizontal="center" vertical="center" textRotation="90" wrapText="1"/>
    </xf>
    <xf numFmtId="0" fontId="4" fillId="2" borderId="13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14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textRotation="90" wrapText="1"/>
    </xf>
    <xf numFmtId="0" fontId="8" fillId="2" borderId="10" xfId="1" applyFont="1" applyFill="1" applyBorder="1" applyAlignment="1">
      <alignment horizontal="center" vertical="center" textRotation="90" wrapText="1"/>
    </xf>
    <xf numFmtId="0" fontId="8" fillId="2" borderId="7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wrapText="1"/>
    </xf>
    <xf numFmtId="0" fontId="7" fillId="2" borderId="4" xfId="1" applyFont="1" applyFill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 vertical="center" textRotation="90" wrapText="1"/>
    </xf>
    <xf numFmtId="0" fontId="4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 vertical="top" wrapText="1"/>
    </xf>
    <xf numFmtId="49" fontId="7" fillId="2" borderId="1" xfId="1" applyNumberFormat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MMIS%20Lab\Plany\mainplm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лан"/>
      <sheetName val="Спец."/>
      <sheetName val="Практики"/>
      <sheetName val="Нормы"/>
      <sheetName val="Каф"/>
      <sheetName val="Курс1"/>
      <sheetName val="Курс2"/>
      <sheetName val="Курс3"/>
      <sheetName val="Курс4"/>
      <sheetName val="Курс5"/>
      <sheetName val="Курс6"/>
      <sheetName val="Курс7"/>
      <sheetName val="Свод"/>
      <sheetName val="Рабочий"/>
    </sheetNames>
    <sheetDataSet>
      <sheetData sheetId="0">
        <row r="28">
          <cell r="BU28">
            <v>0</v>
          </cell>
        </row>
        <row r="29">
          <cell r="BU29">
            <v>0</v>
          </cell>
        </row>
        <row r="30">
          <cell r="BU30">
            <v>0</v>
          </cell>
        </row>
        <row r="31">
          <cell r="BU31">
            <v>0</v>
          </cell>
        </row>
        <row r="32">
          <cell r="BU32">
            <v>0</v>
          </cell>
        </row>
        <row r="33">
          <cell r="BU33">
            <v>0</v>
          </cell>
        </row>
        <row r="34">
          <cell r="BU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view="pageBreakPreview" topLeftCell="A58" zoomScale="112" zoomScaleSheetLayoutView="112" workbookViewId="0">
      <selection activeCell="G79" sqref="G79:H79"/>
    </sheetView>
  </sheetViews>
  <sheetFormatPr defaultRowHeight="12.75" x14ac:dyDescent="0.2"/>
  <cols>
    <col min="1" max="1" width="8.28515625" style="17" customWidth="1"/>
    <col min="2" max="2" width="39.42578125" style="17" customWidth="1"/>
    <col min="3" max="3" width="8.5703125" style="18" customWidth="1"/>
    <col min="4" max="4" width="10.28515625" style="17" customWidth="1"/>
    <col min="5" max="5" width="11.28515625" style="17" customWidth="1"/>
    <col min="6" max="6" width="6.28515625" style="17" customWidth="1"/>
    <col min="7" max="7" width="8.140625" style="17" customWidth="1"/>
    <col min="8" max="8" width="7.85546875" style="17" customWidth="1"/>
    <col min="9" max="9" width="7.7109375" style="17" customWidth="1"/>
    <col min="10" max="10" width="7" style="17" customWidth="1"/>
    <col min="11" max="11" width="8.42578125" style="17" customWidth="1"/>
    <col min="12" max="12" width="9.42578125" style="17" customWidth="1"/>
    <col min="13" max="13" width="9.140625" style="2" customWidth="1"/>
    <col min="14" max="14" width="9.140625" style="1" customWidth="1"/>
    <col min="15" max="16384" width="9.140625" style="1"/>
  </cols>
  <sheetData>
    <row r="1" spans="1:12" x14ac:dyDescent="0.2">
      <c r="I1" s="106" t="s">
        <v>123</v>
      </c>
      <c r="J1" s="106"/>
      <c r="K1" s="106"/>
      <c r="L1" s="106"/>
    </row>
    <row r="2" spans="1:12" x14ac:dyDescent="0.2">
      <c r="I2" s="106" t="s">
        <v>124</v>
      </c>
      <c r="J2" s="106"/>
      <c r="K2" s="106"/>
      <c r="L2" s="106"/>
    </row>
    <row r="3" spans="1:12" ht="10.5" customHeight="1" x14ac:dyDescent="0.2">
      <c r="B3" s="144" t="s">
        <v>0</v>
      </c>
      <c r="C3" s="144"/>
      <c r="D3" s="144"/>
      <c r="E3" s="144"/>
      <c r="F3" s="144"/>
      <c r="G3" s="144"/>
      <c r="H3" s="144"/>
      <c r="I3" s="32" t="s">
        <v>125</v>
      </c>
      <c r="J3" s="32"/>
      <c r="K3" s="32"/>
      <c r="L3" s="32"/>
    </row>
    <row r="4" spans="1:12" ht="10.5" customHeight="1" x14ac:dyDescent="0.2">
      <c r="B4" s="20"/>
      <c r="C4" s="25" t="s">
        <v>109</v>
      </c>
      <c r="D4" s="25"/>
      <c r="E4" s="25"/>
      <c r="F4" s="25"/>
      <c r="G4" s="51"/>
      <c r="H4" s="51"/>
      <c r="I4" s="107" t="s">
        <v>126</v>
      </c>
      <c r="J4" s="107"/>
      <c r="K4" s="107"/>
      <c r="L4" s="107"/>
    </row>
    <row r="5" spans="1:12" ht="10.5" customHeight="1" x14ac:dyDescent="0.2">
      <c r="B5" s="20"/>
      <c r="C5" s="25" t="s">
        <v>110</v>
      </c>
      <c r="D5" s="25"/>
      <c r="E5" s="25"/>
      <c r="F5" s="25"/>
      <c r="G5" s="51"/>
      <c r="H5" s="51"/>
      <c r="I5" s="51"/>
      <c r="J5" s="20"/>
      <c r="K5" s="20"/>
      <c r="L5" s="19"/>
    </row>
    <row r="6" spans="1:12" ht="10.5" customHeight="1" x14ac:dyDescent="0.2">
      <c r="A6" s="19" t="s">
        <v>1</v>
      </c>
      <c r="B6" s="19"/>
      <c r="C6" s="51" t="s">
        <v>2</v>
      </c>
      <c r="D6" s="51"/>
      <c r="E6" s="51"/>
      <c r="F6" s="51"/>
      <c r="G6" s="51"/>
      <c r="H6" s="51"/>
      <c r="I6" s="51"/>
      <c r="J6" s="51"/>
      <c r="K6" s="21"/>
      <c r="L6" s="22"/>
    </row>
    <row r="7" spans="1:12" ht="10.5" customHeight="1" x14ac:dyDescent="0.2">
      <c r="A7" s="112"/>
      <c r="B7" s="112"/>
      <c r="C7" s="112" t="s">
        <v>127</v>
      </c>
      <c r="D7" s="112"/>
      <c r="E7" s="112"/>
      <c r="F7" s="112"/>
      <c r="G7" s="112"/>
      <c r="H7" s="112"/>
      <c r="I7" s="112"/>
      <c r="J7" s="51"/>
      <c r="K7" s="21"/>
      <c r="L7" s="21"/>
    </row>
    <row r="8" spans="1:12" ht="10.5" customHeight="1" x14ac:dyDescent="0.2">
      <c r="B8" s="23"/>
      <c r="C8" s="112" t="s">
        <v>3</v>
      </c>
      <c r="D8" s="112"/>
      <c r="E8" s="112"/>
      <c r="F8" s="112"/>
      <c r="G8" s="51"/>
      <c r="H8" s="51"/>
      <c r="I8" s="51"/>
      <c r="J8" s="20"/>
      <c r="K8" s="24"/>
      <c r="L8" s="24"/>
    </row>
    <row r="9" spans="1:12" ht="10.5" customHeight="1" x14ac:dyDescent="0.2">
      <c r="B9" s="23"/>
      <c r="C9" s="25" t="s">
        <v>128</v>
      </c>
      <c r="D9" s="25"/>
      <c r="E9" s="25"/>
      <c r="F9" s="25"/>
      <c r="G9" s="25"/>
      <c r="H9" s="25"/>
      <c r="I9" s="25"/>
      <c r="J9" s="25"/>
      <c r="K9" s="24"/>
      <c r="L9" s="24"/>
    </row>
    <row r="10" spans="1:12" ht="10.5" customHeight="1" x14ac:dyDescent="0.2">
      <c r="B10" s="23"/>
      <c r="C10" s="89"/>
      <c r="D10" s="89"/>
      <c r="E10" s="89"/>
      <c r="F10" s="89" t="s">
        <v>129</v>
      </c>
      <c r="G10" s="89"/>
      <c r="H10" s="89"/>
      <c r="I10" s="89"/>
      <c r="J10" s="89"/>
      <c r="K10" s="24"/>
      <c r="L10" s="24"/>
    </row>
    <row r="11" spans="1:12" ht="10.5" customHeight="1" x14ac:dyDescent="0.2">
      <c r="B11" s="23"/>
      <c r="C11" s="112" t="s">
        <v>4</v>
      </c>
      <c r="D11" s="112"/>
      <c r="E11" s="112"/>
      <c r="F11" s="112"/>
      <c r="G11" s="51"/>
      <c r="H11" s="51"/>
      <c r="I11" s="51"/>
      <c r="J11" s="20"/>
      <c r="K11" s="25"/>
      <c r="L11" s="25"/>
    </row>
    <row r="12" spans="1:12" ht="10.5" customHeight="1" x14ac:dyDescent="0.2">
      <c r="B12" s="23"/>
      <c r="C12" s="51" t="s">
        <v>108</v>
      </c>
      <c r="D12" s="51"/>
      <c r="E12" s="51"/>
      <c r="F12" s="51"/>
      <c r="G12" s="51"/>
      <c r="H12" s="51"/>
      <c r="I12" s="51"/>
      <c r="J12" s="20"/>
      <c r="K12" s="25"/>
      <c r="L12" s="25"/>
    </row>
    <row r="13" spans="1:12" ht="10.5" customHeight="1" x14ac:dyDescent="0.2">
      <c r="B13" s="23"/>
      <c r="C13" s="112" t="s">
        <v>5</v>
      </c>
      <c r="D13" s="112"/>
      <c r="E13" s="112"/>
      <c r="F13" s="112"/>
      <c r="G13" s="112"/>
      <c r="H13" s="112"/>
      <c r="I13" s="51"/>
      <c r="J13" s="20"/>
      <c r="K13" s="25"/>
      <c r="L13" s="25"/>
    </row>
    <row r="14" spans="1:12" ht="10.5" customHeight="1" x14ac:dyDescent="0.2">
      <c r="B14" s="23"/>
      <c r="C14" s="79" t="s">
        <v>105</v>
      </c>
      <c r="D14" s="51"/>
      <c r="E14" s="51"/>
      <c r="F14" s="51"/>
      <c r="G14" s="51"/>
      <c r="H14" s="51"/>
      <c r="I14" s="51"/>
      <c r="J14" s="25"/>
      <c r="K14" s="24"/>
      <c r="L14" s="24"/>
    </row>
    <row r="15" spans="1:12" ht="10.5" customHeight="1" x14ac:dyDescent="0.2">
      <c r="B15" s="23"/>
      <c r="C15" s="51" t="s">
        <v>106</v>
      </c>
      <c r="D15" s="51"/>
      <c r="E15" s="51"/>
      <c r="F15" s="51"/>
      <c r="G15" s="51"/>
      <c r="H15" s="51"/>
      <c r="I15" s="51"/>
      <c r="J15" s="25"/>
      <c r="K15" s="24"/>
      <c r="L15" s="24"/>
    </row>
    <row r="16" spans="1:12" ht="10.5" customHeight="1" x14ac:dyDescent="0.2">
      <c r="A16" s="26" t="s">
        <v>6</v>
      </c>
      <c r="C16" s="113"/>
      <c r="D16" s="113"/>
      <c r="E16" s="113"/>
      <c r="F16" s="113"/>
      <c r="G16" s="113"/>
      <c r="H16" s="113"/>
      <c r="I16" s="113"/>
      <c r="J16" s="113"/>
      <c r="K16" s="52"/>
      <c r="L16" s="52"/>
    </row>
    <row r="17" spans="1:13" ht="12.75" customHeight="1" x14ac:dyDescent="0.2">
      <c r="A17" s="145" t="s">
        <v>7</v>
      </c>
      <c r="B17" s="145" t="s">
        <v>8</v>
      </c>
      <c r="C17" s="146" t="s">
        <v>9</v>
      </c>
      <c r="D17" s="108" t="s">
        <v>10</v>
      </c>
      <c r="E17" s="109"/>
      <c r="F17" s="108" t="s">
        <v>11</v>
      </c>
      <c r="G17" s="109"/>
      <c r="H17" s="147" t="s">
        <v>120</v>
      </c>
      <c r="I17" s="145" t="s">
        <v>12</v>
      </c>
      <c r="J17" s="142" t="s">
        <v>13</v>
      </c>
      <c r="K17" s="140"/>
      <c r="L17" s="140"/>
    </row>
    <row r="18" spans="1:13" ht="30.75" customHeight="1" x14ac:dyDescent="0.2">
      <c r="A18" s="145"/>
      <c r="B18" s="145"/>
      <c r="C18" s="146"/>
      <c r="D18" s="110"/>
      <c r="E18" s="111"/>
      <c r="F18" s="110"/>
      <c r="G18" s="111"/>
      <c r="H18" s="148"/>
      <c r="I18" s="145"/>
      <c r="J18" s="143"/>
      <c r="K18" s="141"/>
      <c r="L18" s="141"/>
    </row>
    <row r="19" spans="1:13" s="3" customFormat="1" ht="10.5" customHeight="1" x14ac:dyDescent="0.25">
      <c r="A19" s="5">
        <v>1</v>
      </c>
      <c r="B19" s="5">
        <v>2</v>
      </c>
      <c r="C19" s="27">
        <v>3</v>
      </c>
      <c r="D19" s="100"/>
      <c r="E19" s="101"/>
      <c r="F19" s="100">
        <v>6</v>
      </c>
      <c r="G19" s="101"/>
      <c r="H19" s="85">
        <v>7</v>
      </c>
      <c r="I19" s="5">
        <v>8</v>
      </c>
      <c r="J19" s="5">
        <v>9</v>
      </c>
      <c r="K19" s="28"/>
      <c r="L19" s="29"/>
      <c r="M19" s="4"/>
    </row>
    <row r="20" spans="1:13" ht="11.25" customHeight="1" x14ac:dyDescent="0.2">
      <c r="A20" s="30" t="s">
        <v>14</v>
      </c>
      <c r="B20" s="31">
        <v>39</v>
      </c>
      <c r="C20" s="31" t="s">
        <v>15</v>
      </c>
      <c r="D20" s="102">
        <v>0</v>
      </c>
      <c r="E20" s="103"/>
      <c r="F20" s="102">
        <v>2</v>
      </c>
      <c r="G20" s="103"/>
      <c r="H20" s="84">
        <v>11</v>
      </c>
      <c r="I20" s="31" t="s">
        <v>16</v>
      </c>
      <c r="J20" s="31">
        <f>SUM(B20:I20)</f>
        <v>52</v>
      </c>
      <c r="K20" s="29"/>
      <c r="L20" s="32"/>
    </row>
    <row r="21" spans="1:13" ht="10.5" customHeight="1" x14ac:dyDescent="0.2">
      <c r="A21" s="30" t="s">
        <v>17</v>
      </c>
      <c r="B21" s="31">
        <v>16</v>
      </c>
      <c r="C21" s="31">
        <v>6</v>
      </c>
      <c r="D21" s="102">
        <v>16</v>
      </c>
      <c r="E21" s="103"/>
      <c r="F21" s="102">
        <v>1</v>
      </c>
      <c r="G21" s="103"/>
      <c r="H21" s="84">
        <v>2</v>
      </c>
      <c r="I21" s="31">
        <v>2</v>
      </c>
      <c r="J21" s="31">
        <f>SUM(B21:I21)</f>
        <v>43</v>
      </c>
      <c r="K21" s="33"/>
      <c r="L21" s="35"/>
    </row>
    <row r="22" spans="1:13" ht="11.25" customHeight="1" x14ac:dyDescent="0.2">
      <c r="A22" s="38" t="s">
        <v>18</v>
      </c>
      <c r="B22" s="39">
        <f>SUM(B20:B21)</f>
        <v>55</v>
      </c>
      <c r="C22" s="39">
        <f>SUM(C21)</f>
        <v>6</v>
      </c>
      <c r="D22" s="104">
        <v>16</v>
      </c>
      <c r="E22" s="105"/>
      <c r="F22" s="104">
        <f>SUM(F20:F21)</f>
        <v>3</v>
      </c>
      <c r="G22" s="105"/>
      <c r="H22" s="84">
        <f>SUM(H20:H21)</f>
        <v>13</v>
      </c>
      <c r="I22" s="39">
        <f>SUM(I20:I21)</f>
        <v>2</v>
      </c>
      <c r="J22" s="31">
        <f t="shared" ref="J22" si="0">SUM(B22:I22)</f>
        <v>95</v>
      </c>
      <c r="K22" s="36"/>
      <c r="L22" s="37"/>
    </row>
    <row r="23" spans="1:13" ht="10.5" customHeight="1" x14ac:dyDescent="0.2">
      <c r="A23" s="40" t="s">
        <v>19</v>
      </c>
      <c r="C23" s="41"/>
      <c r="D23" s="34"/>
      <c r="E23" s="34"/>
      <c r="F23" s="34"/>
      <c r="G23" s="34"/>
      <c r="H23" s="34"/>
      <c r="I23" s="34"/>
      <c r="J23" s="34"/>
      <c r="K23" s="42"/>
      <c r="L23" s="34"/>
    </row>
    <row r="24" spans="1:13" ht="30.75" customHeight="1" x14ac:dyDescent="0.2">
      <c r="A24" s="131" t="s">
        <v>20</v>
      </c>
      <c r="B24" s="132" t="s">
        <v>21</v>
      </c>
      <c r="C24" s="133" t="s">
        <v>22</v>
      </c>
      <c r="D24" s="134" t="s">
        <v>23</v>
      </c>
      <c r="E24" s="134"/>
      <c r="F24" s="134"/>
      <c r="G24" s="134"/>
      <c r="H24" s="134"/>
      <c r="I24" s="134" t="s">
        <v>24</v>
      </c>
      <c r="J24" s="134"/>
      <c r="K24" s="135"/>
      <c r="L24" s="134"/>
    </row>
    <row r="25" spans="1:13" ht="9" customHeight="1" x14ac:dyDescent="0.2">
      <c r="A25" s="131"/>
      <c r="B25" s="132"/>
      <c r="C25" s="133"/>
      <c r="D25" s="136" t="s">
        <v>25</v>
      </c>
      <c r="E25" s="131" t="s">
        <v>26</v>
      </c>
      <c r="F25" s="134" t="s">
        <v>27</v>
      </c>
      <c r="G25" s="134"/>
      <c r="H25" s="134"/>
      <c r="I25" s="139" t="s">
        <v>14</v>
      </c>
      <c r="J25" s="139"/>
      <c r="K25" s="139" t="s">
        <v>17</v>
      </c>
      <c r="L25" s="139"/>
    </row>
    <row r="26" spans="1:13" ht="12" customHeight="1" x14ac:dyDescent="0.2">
      <c r="A26" s="131"/>
      <c r="B26" s="132"/>
      <c r="C26" s="133"/>
      <c r="D26" s="137"/>
      <c r="E26" s="131"/>
      <c r="F26" s="131" t="s">
        <v>28</v>
      </c>
      <c r="G26" s="131" t="s">
        <v>29</v>
      </c>
      <c r="H26" s="80" t="s">
        <v>30</v>
      </c>
      <c r="I26" s="132" t="s">
        <v>31</v>
      </c>
      <c r="J26" s="132" t="s">
        <v>32</v>
      </c>
      <c r="K26" s="132" t="s">
        <v>33</v>
      </c>
      <c r="L26" s="132" t="s">
        <v>34</v>
      </c>
    </row>
    <row r="27" spans="1:13" ht="0.75" hidden="1" customHeight="1" x14ac:dyDescent="0.2">
      <c r="A27" s="131"/>
      <c r="B27" s="132"/>
      <c r="C27" s="133"/>
      <c r="D27" s="137"/>
      <c r="E27" s="131"/>
      <c r="F27" s="131"/>
      <c r="G27" s="131"/>
      <c r="H27" s="134" t="s">
        <v>35</v>
      </c>
      <c r="I27" s="132"/>
      <c r="J27" s="132"/>
      <c r="K27" s="132"/>
      <c r="L27" s="132"/>
    </row>
    <row r="28" spans="1:13" ht="12" customHeight="1" x14ac:dyDescent="0.2">
      <c r="A28" s="131"/>
      <c r="B28" s="132"/>
      <c r="C28" s="133"/>
      <c r="D28" s="137"/>
      <c r="E28" s="131"/>
      <c r="F28" s="131"/>
      <c r="G28" s="131"/>
      <c r="H28" s="134"/>
      <c r="I28" s="53">
        <v>17</v>
      </c>
      <c r="J28" s="11" t="s">
        <v>121</v>
      </c>
      <c r="K28" s="11" t="s">
        <v>156</v>
      </c>
      <c r="L28" s="11" t="s">
        <v>157</v>
      </c>
    </row>
    <row r="29" spans="1:13" ht="20.25" customHeight="1" x14ac:dyDescent="0.2">
      <c r="A29" s="131"/>
      <c r="B29" s="132"/>
      <c r="C29" s="133"/>
      <c r="D29" s="138"/>
      <c r="E29" s="131"/>
      <c r="F29" s="131"/>
      <c r="G29" s="131"/>
      <c r="H29" s="134"/>
      <c r="I29" s="16" t="s">
        <v>36</v>
      </c>
      <c r="J29" s="16" t="s">
        <v>36</v>
      </c>
      <c r="K29" s="16" t="s">
        <v>36</v>
      </c>
      <c r="L29" s="43" t="s">
        <v>36</v>
      </c>
    </row>
    <row r="30" spans="1:13" ht="10.5" customHeight="1" x14ac:dyDescent="0.2">
      <c r="A30" s="44">
        <v>1</v>
      </c>
      <c r="B30" s="44">
        <v>2</v>
      </c>
      <c r="C30" s="45">
        <v>3</v>
      </c>
      <c r="D30" s="44">
        <v>4</v>
      </c>
      <c r="E30" s="44">
        <v>5</v>
      </c>
      <c r="F30" s="44">
        <v>6</v>
      </c>
      <c r="G30" s="44"/>
      <c r="H30" s="44">
        <v>7</v>
      </c>
      <c r="I30" s="46">
        <v>9</v>
      </c>
      <c r="J30" s="46">
        <v>10</v>
      </c>
      <c r="K30" s="46">
        <v>11</v>
      </c>
      <c r="L30" s="46">
        <v>12</v>
      </c>
    </row>
    <row r="31" spans="1:13" s="62" customFormat="1" ht="9.75" customHeight="1" x14ac:dyDescent="0.2">
      <c r="A31" s="57" t="s">
        <v>37</v>
      </c>
      <c r="B31" s="58" t="s">
        <v>38</v>
      </c>
      <c r="C31" s="59" t="s">
        <v>39</v>
      </c>
      <c r="D31" s="73">
        <f>D32+D45</f>
        <v>2021.7999999999997</v>
      </c>
      <c r="E31" s="73">
        <f t="shared" ref="E31:L31" si="1">E32+E45</f>
        <v>617.80000000000007</v>
      </c>
      <c r="F31" s="73">
        <f t="shared" si="1"/>
        <v>1404</v>
      </c>
      <c r="G31" s="73">
        <f t="shared" si="1"/>
        <v>490</v>
      </c>
      <c r="H31" s="73">
        <f t="shared" si="1"/>
        <v>554</v>
      </c>
      <c r="I31" s="73">
        <f t="shared" si="1"/>
        <v>612</v>
      </c>
      <c r="J31" s="73">
        <f t="shared" si="1"/>
        <v>726</v>
      </c>
      <c r="K31" s="73">
        <f t="shared" si="1"/>
        <v>66</v>
      </c>
      <c r="L31" s="73">
        <f t="shared" si="1"/>
        <v>0</v>
      </c>
      <c r="M31" s="61"/>
    </row>
    <row r="32" spans="1:13" s="10" customFormat="1" ht="19.5" customHeight="1" x14ac:dyDescent="0.2">
      <c r="A32" s="47" t="s">
        <v>85</v>
      </c>
      <c r="B32" s="48" t="s">
        <v>84</v>
      </c>
      <c r="C32" s="8" t="s">
        <v>40</v>
      </c>
      <c r="D32" s="55">
        <f>SUM(D33:D44)</f>
        <v>1365.3999999999999</v>
      </c>
      <c r="E32" s="55">
        <f t="shared" ref="E32:L32" si="2">SUM(E33:E44)</f>
        <v>437.40000000000003</v>
      </c>
      <c r="F32" s="55">
        <f t="shared" si="2"/>
        <v>928</v>
      </c>
      <c r="G32" s="55">
        <f t="shared" si="2"/>
        <v>314</v>
      </c>
      <c r="H32" s="55">
        <f t="shared" si="2"/>
        <v>462</v>
      </c>
      <c r="I32" s="55">
        <f t="shared" si="2"/>
        <v>426</v>
      </c>
      <c r="J32" s="55">
        <f t="shared" si="2"/>
        <v>436</v>
      </c>
      <c r="K32" s="55">
        <f t="shared" si="2"/>
        <v>66</v>
      </c>
      <c r="L32" s="55">
        <f t="shared" si="2"/>
        <v>0</v>
      </c>
      <c r="M32" s="9"/>
    </row>
    <row r="33" spans="1:13" ht="9.75" customHeight="1" x14ac:dyDescent="0.2">
      <c r="A33" s="6" t="s">
        <v>86</v>
      </c>
      <c r="B33" s="6" t="s">
        <v>41</v>
      </c>
      <c r="C33" s="7" t="s">
        <v>42</v>
      </c>
      <c r="D33" s="56">
        <f>E33+F33</f>
        <v>100.8</v>
      </c>
      <c r="E33" s="72">
        <f>F33*40/100</f>
        <v>28.8</v>
      </c>
      <c r="F33" s="88">
        <v>72</v>
      </c>
      <c r="G33" s="53">
        <v>22</v>
      </c>
      <c r="H33" s="53">
        <v>30</v>
      </c>
      <c r="I33" s="53">
        <v>34</v>
      </c>
      <c r="J33" s="15">
        <v>38</v>
      </c>
      <c r="K33" s="53"/>
      <c r="L33" s="53"/>
    </row>
    <row r="34" spans="1:13" ht="9.75" customHeight="1" x14ac:dyDescent="0.2">
      <c r="A34" s="6" t="s">
        <v>87</v>
      </c>
      <c r="B34" s="6" t="s">
        <v>43</v>
      </c>
      <c r="C34" s="7" t="s">
        <v>45</v>
      </c>
      <c r="D34" s="56">
        <f t="shared" ref="D34:D44" si="3">E34+F34</f>
        <v>151.19999999999999</v>
      </c>
      <c r="E34" s="72">
        <f t="shared" ref="E34:E38" si="4">F34*40/100</f>
        <v>43.2</v>
      </c>
      <c r="F34" s="88">
        <v>108</v>
      </c>
      <c r="G34" s="53">
        <v>34</v>
      </c>
      <c r="H34" s="53">
        <v>40</v>
      </c>
      <c r="I34" s="53">
        <v>68</v>
      </c>
      <c r="J34" s="15">
        <v>40</v>
      </c>
      <c r="K34" s="53"/>
      <c r="L34" s="53"/>
    </row>
    <row r="35" spans="1:13" ht="9.75" customHeight="1" x14ac:dyDescent="0.2">
      <c r="A35" s="6" t="s">
        <v>88</v>
      </c>
      <c r="B35" s="6" t="s">
        <v>46</v>
      </c>
      <c r="C35" s="7" t="s">
        <v>45</v>
      </c>
      <c r="D35" s="56">
        <f t="shared" si="3"/>
        <v>151.19999999999999</v>
      </c>
      <c r="E35" s="72">
        <f t="shared" si="4"/>
        <v>43.2</v>
      </c>
      <c r="F35" s="88">
        <v>108</v>
      </c>
      <c r="G35" s="53">
        <v>34</v>
      </c>
      <c r="H35" s="53">
        <v>46</v>
      </c>
      <c r="I35" s="53">
        <v>34</v>
      </c>
      <c r="J35" s="15">
        <v>44</v>
      </c>
      <c r="K35" s="53">
        <v>30</v>
      </c>
      <c r="L35" s="53"/>
    </row>
    <row r="36" spans="1:13" ht="9.75" customHeight="1" x14ac:dyDescent="0.2">
      <c r="A36" s="6" t="s">
        <v>89</v>
      </c>
      <c r="B36" s="83" t="s">
        <v>113</v>
      </c>
      <c r="C36" s="7" t="s">
        <v>45</v>
      </c>
      <c r="D36" s="56">
        <f t="shared" si="3"/>
        <v>100.8</v>
      </c>
      <c r="E36" s="72">
        <f t="shared" si="4"/>
        <v>28.8</v>
      </c>
      <c r="F36" s="88">
        <v>72</v>
      </c>
      <c r="G36" s="53">
        <v>22</v>
      </c>
      <c r="H36" s="53">
        <v>22</v>
      </c>
      <c r="I36" s="53"/>
      <c r="J36" s="15">
        <v>72</v>
      </c>
      <c r="K36" s="53"/>
      <c r="L36" s="53"/>
    </row>
    <row r="37" spans="1:13" ht="9.75" customHeight="1" x14ac:dyDescent="0.2">
      <c r="A37" s="6" t="s">
        <v>90</v>
      </c>
      <c r="B37" s="83" t="s">
        <v>114</v>
      </c>
      <c r="C37" s="7" t="s">
        <v>45</v>
      </c>
      <c r="D37" s="56">
        <f t="shared" si="3"/>
        <v>100.8</v>
      </c>
      <c r="E37" s="72">
        <f t="shared" si="4"/>
        <v>28.8</v>
      </c>
      <c r="F37" s="88">
        <v>72</v>
      </c>
      <c r="G37" s="82">
        <v>22</v>
      </c>
      <c r="H37" s="82">
        <v>20</v>
      </c>
      <c r="I37" s="82"/>
      <c r="J37" s="15">
        <v>36</v>
      </c>
      <c r="K37" s="82">
        <v>36</v>
      </c>
      <c r="L37" s="82"/>
    </row>
    <row r="38" spans="1:13" ht="9.75" customHeight="1" x14ac:dyDescent="0.2">
      <c r="A38" s="6" t="s">
        <v>91</v>
      </c>
      <c r="B38" s="6" t="s">
        <v>44</v>
      </c>
      <c r="C38" s="7" t="s">
        <v>45</v>
      </c>
      <c r="D38" s="56">
        <f t="shared" si="3"/>
        <v>100.8</v>
      </c>
      <c r="E38" s="72">
        <f t="shared" si="4"/>
        <v>28.8</v>
      </c>
      <c r="F38" s="88">
        <v>72</v>
      </c>
      <c r="G38" s="53">
        <v>22</v>
      </c>
      <c r="H38" s="53">
        <v>70</v>
      </c>
      <c r="I38" s="53">
        <v>38</v>
      </c>
      <c r="J38" s="15">
        <v>34</v>
      </c>
      <c r="K38" s="53"/>
      <c r="L38" s="53"/>
    </row>
    <row r="39" spans="1:13" ht="9.75" customHeight="1" x14ac:dyDescent="0.2">
      <c r="A39" s="6" t="s">
        <v>92</v>
      </c>
      <c r="B39" s="6" t="s">
        <v>54</v>
      </c>
      <c r="C39" s="7" t="s">
        <v>45</v>
      </c>
      <c r="D39" s="56">
        <f>E39+F39</f>
        <v>151</v>
      </c>
      <c r="E39" s="72">
        <v>43</v>
      </c>
      <c r="F39" s="88">
        <v>108</v>
      </c>
      <c r="G39" s="53">
        <v>40</v>
      </c>
      <c r="H39" s="53">
        <v>80</v>
      </c>
      <c r="I39" s="13">
        <v>62</v>
      </c>
      <c r="J39" s="14">
        <v>46</v>
      </c>
      <c r="K39" s="88"/>
      <c r="L39" s="88"/>
    </row>
    <row r="40" spans="1:13" ht="9.75" customHeight="1" x14ac:dyDescent="0.2">
      <c r="A40" s="6" t="s">
        <v>93</v>
      </c>
      <c r="B40" s="6" t="s">
        <v>107</v>
      </c>
      <c r="C40" s="7" t="s">
        <v>47</v>
      </c>
      <c r="D40" s="56">
        <f t="shared" si="3"/>
        <v>144</v>
      </c>
      <c r="E40" s="72">
        <v>72</v>
      </c>
      <c r="F40" s="88">
        <v>72</v>
      </c>
      <c r="G40" s="53">
        <v>22</v>
      </c>
      <c r="H40" s="53">
        <v>62</v>
      </c>
      <c r="I40" s="53">
        <v>34</v>
      </c>
      <c r="J40" s="15">
        <v>38</v>
      </c>
      <c r="K40" s="53"/>
      <c r="L40" s="53"/>
    </row>
    <row r="41" spans="1:13" ht="9.75" customHeight="1" x14ac:dyDescent="0.2">
      <c r="A41" s="6" t="s">
        <v>95</v>
      </c>
      <c r="B41" s="6" t="s">
        <v>48</v>
      </c>
      <c r="C41" s="7" t="s">
        <v>45</v>
      </c>
      <c r="D41" s="56">
        <f t="shared" si="3"/>
        <v>98</v>
      </c>
      <c r="E41" s="72">
        <v>30</v>
      </c>
      <c r="F41" s="88">
        <v>68</v>
      </c>
      <c r="G41" s="53">
        <v>20</v>
      </c>
      <c r="H41" s="53">
        <v>36</v>
      </c>
      <c r="I41" s="53">
        <v>34</v>
      </c>
      <c r="J41" s="15">
        <v>34</v>
      </c>
      <c r="K41" s="53"/>
      <c r="L41" s="53"/>
    </row>
    <row r="42" spans="1:13" ht="9.75" customHeight="1" x14ac:dyDescent="0.2">
      <c r="A42" s="6" t="s">
        <v>97</v>
      </c>
      <c r="B42" s="6" t="s">
        <v>49</v>
      </c>
      <c r="C42" s="7" t="s">
        <v>45</v>
      </c>
      <c r="D42" s="56">
        <f t="shared" si="3"/>
        <v>102</v>
      </c>
      <c r="E42" s="72">
        <v>30</v>
      </c>
      <c r="F42" s="88">
        <v>72</v>
      </c>
      <c r="G42" s="82">
        <v>22</v>
      </c>
      <c r="H42" s="82">
        <v>34</v>
      </c>
      <c r="I42" s="82">
        <v>34</v>
      </c>
      <c r="J42" s="15">
        <v>38</v>
      </c>
      <c r="K42" s="82"/>
      <c r="L42" s="82"/>
    </row>
    <row r="43" spans="1:13" ht="9.75" customHeight="1" x14ac:dyDescent="0.2">
      <c r="A43" s="6" t="s">
        <v>96</v>
      </c>
      <c r="B43" s="6" t="s">
        <v>116</v>
      </c>
      <c r="C43" s="7" t="s">
        <v>45</v>
      </c>
      <c r="D43" s="56">
        <f t="shared" si="3"/>
        <v>100.8</v>
      </c>
      <c r="E43" s="72">
        <f t="shared" ref="E43" si="5">F43*40/100</f>
        <v>28.8</v>
      </c>
      <c r="F43" s="88">
        <v>72</v>
      </c>
      <c r="G43" s="82">
        <v>22</v>
      </c>
      <c r="H43" s="82">
        <v>22</v>
      </c>
      <c r="I43" s="82">
        <v>72</v>
      </c>
      <c r="J43" s="15"/>
      <c r="K43" s="82"/>
      <c r="L43" s="82"/>
    </row>
    <row r="44" spans="1:13" ht="9.75" customHeight="1" x14ac:dyDescent="0.2">
      <c r="A44" s="6" t="s">
        <v>98</v>
      </c>
      <c r="B44" s="6" t="s">
        <v>94</v>
      </c>
      <c r="C44" s="7" t="s">
        <v>45</v>
      </c>
      <c r="D44" s="56">
        <f t="shared" si="3"/>
        <v>64</v>
      </c>
      <c r="E44" s="72">
        <v>32</v>
      </c>
      <c r="F44" s="88">
        <v>32</v>
      </c>
      <c r="G44" s="53">
        <v>32</v>
      </c>
      <c r="H44" s="53">
        <v>0</v>
      </c>
      <c r="I44" s="53">
        <v>16</v>
      </c>
      <c r="J44" s="15">
        <v>16</v>
      </c>
      <c r="K44" s="53"/>
      <c r="L44" s="53"/>
    </row>
    <row r="45" spans="1:13" s="10" customFormat="1" ht="22.5" customHeight="1" x14ac:dyDescent="0.2">
      <c r="A45" s="100" t="s">
        <v>115</v>
      </c>
      <c r="B45" s="101"/>
      <c r="C45" s="8" t="s">
        <v>51</v>
      </c>
      <c r="D45" s="55">
        <f>SUM(D46:D47)</f>
        <v>656.4</v>
      </c>
      <c r="E45" s="55">
        <f t="shared" ref="E45:L45" si="6">SUM(E46:E47)</f>
        <v>180.4</v>
      </c>
      <c r="F45" s="55">
        <f t="shared" si="6"/>
        <v>476</v>
      </c>
      <c r="G45" s="55">
        <f t="shared" si="6"/>
        <v>176</v>
      </c>
      <c r="H45" s="55">
        <f t="shared" si="6"/>
        <v>92</v>
      </c>
      <c r="I45" s="55">
        <f t="shared" si="6"/>
        <v>186</v>
      </c>
      <c r="J45" s="55">
        <f t="shared" si="6"/>
        <v>290</v>
      </c>
      <c r="K45" s="55">
        <f t="shared" si="6"/>
        <v>0</v>
      </c>
      <c r="L45" s="55">
        <f t="shared" si="6"/>
        <v>0</v>
      </c>
      <c r="M45" s="2"/>
    </row>
    <row r="46" spans="1:13" ht="9.75" customHeight="1" x14ac:dyDescent="0.2">
      <c r="A46" s="6" t="s">
        <v>99</v>
      </c>
      <c r="B46" s="6" t="s">
        <v>53</v>
      </c>
      <c r="C46" s="7" t="s">
        <v>42</v>
      </c>
      <c r="D46" s="56">
        <f>E46+F46</f>
        <v>414.4</v>
      </c>
      <c r="E46" s="72">
        <f>F46*40/100</f>
        <v>118.4</v>
      </c>
      <c r="F46" s="88">
        <v>296</v>
      </c>
      <c r="G46" s="53">
        <v>88</v>
      </c>
      <c r="H46" s="53">
        <v>58</v>
      </c>
      <c r="I46" s="13">
        <v>102</v>
      </c>
      <c r="J46" s="14">
        <v>194</v>
      </c>
      <c r="K46" s="53"/>
      <c r="L46" s="53"/>
    </row>
    <row r="47" spans="1:13" ht="9.75" customHeight="1" x14ac:dyDescent="0.2">
      <c r="A47" s="6" t="s">
        <v>100</v>
      </c>
      <c r="B47" s="78" t="s">
        <v>52</v>
      </c>
      <c r="C47" s="7" t="s">
        <v>42</v>
      </c>
      <c r="D47" s="56">
        <f t="shared" ref="D47" si="7">E47+F47</f>
        <v>242</v>
      </c>
      <c r="E47" s="72">
        <v>62</v>
      </c>
      <c r="F47" s="88">
        <v>180</v>
      </c>
      <c r="G47" s="53">
        <v>88</v>
      </c>
      <c r="H47" s="53">
        <v>34</v>
      </c>
      <c r="I47" s="53">
        <v>84</v>
      </c>
      <c r="J47" s="15">
        <v>96</v>
      </c>
      <c r="K47" s="53"/>
      <c r="L47" s="53"/>
    </row>
    <row r="48" spans="1:13" s="62" customFormat="1" ht="10.5" customHeight="1" x14ac:dyDescent="0.2">
      <c r="A48" s="57" t="s">
        <v>130</v>
      </c>
      <c r="B48" s="57" t="s">
        <v>102</v>
      </c>
      <c r="C48" s="63" t="s">
        <v>55</v>
      </c>
      <c r="D48" s="73">
        <f>D49+D58</f>
        <v>1692</v>
      </c>
      <c r="E48" s="73">
        <f t="shared" ref="E48:L48" si="8">E49+E58</f>
        <v>356</v>
      </c>
      <c r="F48" s="73">
        <f t="shared" si="8"/>
        <v>1336</v>
      </c>
      <c r="G48" s="73">
        <f t="shared" si="8"/>
        <v>386</v>
      </c>
      <c r="H48" s="73">
        <f t="shared" si="8"/>
        <v>272</v>
      </c>
      <c r="I48" s="73">
        <f t="shared" si="8"/>
        <v>0</v>
      </c>
      <c r="J48" s="73">
        <f t="shared" si="8"/>
        <v>66</v>
      </c>
      <c r="K48" s="73">
        <f t="shared" si="8"/>
        <v>530</v>
      </c>
      <c r="L48" s="73">
        <f t="shared" si="8"/>
        <v>740</v>
      </c>
      <c r="M48" s="2"/>
    </row>
    <row r="49" spans="1:13" s="68" customFormat="1" ht="24.75" customHeight="1" x14ac:dyDescent="0.2">
      <c r="A49" s="66" t="s">
        <v>130</v>
      </c>
      <c r="B49" s="66" t="s">
        <v>117</v>
      </c>
      <c r="C49" s="67" t="s">
        <v>56</v>
      </c>
      <c r="D49" s="75">
        <f>SUM(D50:D57)</f>
        <v>316</v>
      </c>
      <c r="E49" s="75">
        <f t="shared" ref="E49:L49" si="9">SUM(E50:E57)</f>
        <v>88</v>
      </c>
      <c r="F49" s="75">
        <f>SUM(F50:F57)</f>
        <v>228</v>
      </c>
      <c r="G49" s="75">
        <f t="shared" si="9"/>
        <v>146</v>
      </c>
      <c r="H49" s="75">
        <f t="shared" si="9"/>
        <v>102</v>
      </c>
      <c r="I49" s="75">
        <f t="shared" si="9"/>
        <v>0</v>
      </c>
      <c r="J49" s="75">
        <f t="shared" si="9"/>
        <v>66</v>
      </c>
      <c r="K49" s="75">
        <f t="shared" si="9"/>
        <v>96</v>
      </c>
      <c r="L49" s="75">
        <f t="shared" si="9"/>
        <v>66</v>
      </c>
      <c r="M49" s="2"/>
    </row>
    <row r="50" spans="1:13" s="12" customFormat="1" ht="9.75" customHeight="1" x14ac:dyDescent="0.2">
      <c r="A50" s="6" t="s">
        <v>57</v>
      </c>
      <c r="B50" s="6" t="s">
        <v>131</v>
      </c>
      <c r="C50" s="11" t="s">
        <v>60</v>
      </c>
      <c r="D50" s="56">
        <f>E50+F50</f>
        <v>52</v>
      </c>
      <c r="E50" s="56">
        <v>14</v>
      </c>
      <c r="F50" s="53">
        <f>SUM(I50:L50)</f>
        <v>38</v>
      </c>
      <c r="G50" s="53">
        <v>28</v>
      </c>
      <c r="H50" s="53">
        <v>28</v>
      </c>
      <c r="I50" s="53"/>
      <c r="J50" s="53"/>
      <c r="K50" s="53">
        <v>16</v>
      </c>
      <c r="L50" s="53">
        <v>22</v>
      </c>
      <c r="M50" s="2"/>
    </row>
    <row r="51" spans="1:13" ht="9.75" customHeight="1" x14ac:dyDescent="0.2">
      <c r="A51" s="6" t="s">
        <v>58</v>
      </c>
      <c r="B51" s="6" t="s">
        <v>132</v>
      </c>
      <c r="C51" s="11" t="s">
        <v>50</v>
      </c>
      <c r="D51" s="56">
        <f t="shared" ref="D51:D57" si="10">E51+F51</f>
        <v>52</v>
      </c>
      <c r="E51" s="56">
        <v>14</v>
      </c>
      <c r="F51" s="88">
        <f t="shared" ref="F51:F57" si="11">SUM(I51:L51)</f>
        <v>38</v>
      </c>
      <c r="G51" s="53">
        <v>28</v>
      </c>
      <c r="H51" s="53">
        <v>20</v>
      </c>
      <c r="I51" s="53"/>
      <c r="J51" s="53"/>
      <c r="K51" s="53">
        <v>16</v>
      </c>
      <c r="L51" s="53">
        <v>22</v>
      </c>
    </row>
    <row r="52" spans="1:13" ht="9.75" customHeight="1" x14ac:dyDescent="0.2">
      <c r="A52" s="6" t="s">
        <v>59</v>
      </c>
      <c r="B52" s="6" t="s">
        <v>133</v>
      </c>
      <c r="C52" s="11" t="s">
        <v>50</v>
      </c>
      <c r="D52" s="56">
        <f t="shared" si="10"/>
        <v>40</v>
      </c>
      <c r="E52" s="56">
        <v>10</v>
      </c>
      <c r="F52" s="88">
        <f t="shared" si="11"/>
        <v>30</v>
      </c>
      <c r="G52" s="53">
        <v>20</v>
      </c>
      <c r="H52" s="53">
        <v>10</v>
      </c>
      <c r="I52" s="53"/>
      <c r="J52" s="53">
        <v>30</v>
      </c>
      <c r="K52" s="53"/>
      <c r="L52" s="53"/>
    </row>
    <row r="53" spans="1:13" ht="9.75" customHeight="1" x14ac:dyDescent="0.2">
      <c r="A53" s="6" t="s">
        <v>151</v>
      </c>
      <c r="B53" s="6" t="s">
        <v>134</v>
      </c>
      <c r="C53" s="11" t="s">
        <v>60</v>
      </c>
      <c r="D53" s="56">
        <f t="shared" si="10"/>
        <v>46</v>
      </c>
      <c r="E53" s="56">
        <v>10</v>
      </c>
      <c r="F53" s="88">
        <f t="shared" si="11"/>
        <v>36</v>
      </c>
      <c r="G53" s="88">
        <v>20</v>
      </c>
      <c r="H53" s="88">
        <v>10</v>
      </c>
      <c r="I53" s="88"/>
      <c r="J53" s="88">
        <v>36</v>
      </c>
      <c r="K53" s="88"/>
      <c r="L53" s="88"/>
    </row>
    <row r="54" spans="1:13" ht="9.75" customHeight="1" x14ac:dyDescent="0.2">
      <c r="A54" s="6" t="s">
        <v>152</v>
      </c>
      <c r="B54" s="6" t="s">
        <v>135</v>
      </c>
      <c r="C54" s="11" t="s">
        <v>50</v>
      </c>
      <c r="D54" s="56">
        <f t="shared" si="10"/>
        <v>26</v>
      </c>
      <c r="E54" s="56">
        <v>10</v>
      </c>
      <c r="F54" s="88">
        <f t="shared" si="11"/>
        <v>16</v>
      </c>
      <c r="G54" s="88">
        <v>10</v>
      </c>
      <c r="H54" s="88">
        <v>8</v>
      </c>
      <c r="I54" s="88"/>
      <c r="J54" s="88"/>
      <c r="K54" s="88">
        <v>16</v>
      </c>
      <c r="L54" s="88"/>
    </row>
    <row r="55" spans="1:13" ht="9.75" customHeight="1" x14ac:dyDescent="0.2">
      <c r="A55" s="6" t="s">
        <v>153</v>
      </c>
      <c r="B55" s="6" t="s">
        <v>61</v>
      </c>
      <c r="C55" s="11" t="s">
        <v>50</v>
      </c>
      <c r="D55" s="56">
        <f t="shared" si="10"/>
        <v>48</v>
      </c>
      <c r="E55" s="56">
        <v>10</v>
      </c>
      <c r="F55" s="88">
        <f t="shared" si="11"/>
        <v>38</v>
      </c>
      <c r="G55" s="88">
        <v>20</v>
      </c>
      <c r="H55" s="88">
        <v>10</v>
      </c>
      <c r="I55" s="88"/>
      <c r="J55" s="88"/>
      <c r="K55" s="88">
        <v>16</v>
      </c>
      <c r="L55" s="88">
        <v>22</v>
      </c>
    </row>
    <row r="56" spans="1:13" ht="9.75" customHeight="1" x14ac:dyDescent="0.2">
      <c r="A56" s="6" t="s">
        <v>154</v>
      </c>
      <c r="B56" s="6" t="s">
        <v>101</v>
      </c>
      <c r="C56" s="11" t="s">
        <v>50</v>
      </c>
      <c r="D56" s="56">
        <f t="shared" si="10"/>
        <v>26</v>
      </c>
      <c r="E56" s="56">
        <v>10</v>
      </c>
      <c r="F56" s="88">
        <f t="shared" si="11"/>
        <v>16</v>
      </c>
      <c r="G56" s="88">
        <v>10</v>
      </c>
      <c r="H56" s="88">
        <v>8</v>
      </c>
      <c r="I56" s="88"/>
      <c r="J56" s="88"/>
      <c r="K56" s="88">
        <v>16</v>
      </c>
      <c r="L56" s="88"/>
    </row>
    <row r="57" spans="1:13" ht="9.75" customHeight="1" x14ac:dyDescent="0.2">
      <c r="A57" s="6" t="s">
        <v>155</v>
      </c>
      <c r="B57" s="6" t="s">
        <v>136</v>
      </c>
      <c r="C57" s="11" t="s">
        <v>50</v>
      </c>
      <c r="D57" s="56">
        <f t="shared" si="10"/>
        <v>26</v>
      </c>
      <c r="E57" s="56">
        <v>10</v>
      </c>
      <c r="F57" s="88">
        <f t="shared" si="11"/>
        <v>16</v>
      </c>
      <c r="G57" s="88">
        <v>10</v>
      </c>
      <c r="H57" s="88">
        <v>8</v>
      </c>
      <c r="I57" s="88"/>
      <c r="J57" s="88"/>
      <c r="K57" s="88">
        <v>16</v>
      </c>
      <c r="L57" s="88"/>
    </row>
    <row r="58" spans="1:13" s="68" customFormat="1" ht="10.5" customHeight="1" x14ac:dyDescent="0.2">
      <c r="A58" s="66" t="s">
        <v>119</v>
      </c>
      <c r="B58" s="66" t="s">
        <v>118</v>
      </c>
      <c r="C58" s="67" t="s">
        <v>62</v>
      </c>
      <c r="D58" s="75">
        <f>D59+D66+D70</f>
        <v>1376</v>
      </c>
      <c r="E58" s="75">
        <f t="shared" ref="E58:L58" si="12">E59+E66+E70</f>
        <v>268</v>
      </c>
      <c r="F58" s="75">
        <f t="shared" si="12"/>
        <v>1108</v>
      </c>
      <c r="G58" s="75">
        <f t="shared" si="12"/>
        <v>240</v>
      </c>
      <c r="H58" s="75">
        <f t="shared" si="12"/>
        <v>170</v>
      </c>
      <c r="I58" s="75">
        <f t="shared" si="12"/>
        <v>0</v>
      </c>
      <c r="J58" s="75">
        <f t="shared" si="12"/>
        <v>0</v>
      </c>
      <c r="K58" s="75">
        <f t="shared" si="12"/>
        <v>434</v>
      </c>
      <c r="L58" s="75">
        <f t="shared" si="12"/>
        <v>674</v>
      </c>
      <c r="M58" s="2"/>
    </row>
    <row r="59" spans="1:13" s="71" customFormat="1" ht="22.5" customHeight="1" x14ac:dyDescent="0.2">
      <c r="A59" s="90" t="s">
        <v>63</v>
      </c>
      <c r="B59" s="91" t="s">
        <v>137</v>
      </c>
      <c r="C59" s="70" t="s">
        <v>64</v>
      </c>
      <c r="D59" s="76">
        <f>SUM(D60:D65)</f>
        <v>452</v>
      </c>
      <c r="E59" s="76">
        <f t="shared" ref="E59:L59" si="13">SUM(E60:E65)</f>
        <v>100</v>
      </c>
      <c r="F59" s="76">
        <f t="shared" si="13"/>
        <v>352</v>
      </c>
      <c r="G59" s="76">
        <f t="shared" si="13"/>
        <v>84</v>
      </c>
      <c r="H59" s="76">
        <f t="shared" si="13"/>
        <v>60</v>
      </c>
      <c r="I59" s="76">
        <f t="shared" si="13"/>
        <v>0</v>
      </c>
      <c r="J59" s="76">
        <f t="shared" si="13"/>
        <v>0</v>
      </c>
      <c r="K59" s="76">
        <f t="shared" si="13"/>
        <v>156</v>
      </c>
      <c r="L59" s="76">
        <f t="shared" si="13"/>
        <v>196</v>
      </c>
      <c r="M59" s="2"/>
    </row>
    <row r="60" spans="1:13" ht="14.25" customHeight="1" x14ac:dyDescent="0.2">
      <c r="A60" s="92" t="s">
        <v>65</v>
      </c>
      <c r="B60" s="93" t="s">
        <v>138</v>
      </c>
      <c r="C60" s="11" t="s">
        <v>159</v>
      </c>
      <c r="D60" s="56">
        <f>E60+F60</f>
        <v>63</v>
      </c>
      <c r="E60" s="56">
        <v>25</v>
      </c>
      <c r="F60" s="53">
        <f>SUM(I60:L60)</f>
        <v>38</v>
      </c>
      <c r="G60" s="53">
        <v>22</v>
      </c>
      <c r="H60" s="53">
        <v>18</v>
      </c>
      <c r="I60" s="53"/>
      <c r="J60" s="53"/>
      <c r="K60" s="53">
        <v>16</v>
      </c>
      <c r="L60" s="53">
        <v>22</v>
      </c>
    </row>
    <row r="61" spans="1:13" ht="14.25" customHeight="1" x14ac:dyDescent="0.2">
      <c r="A61" s="92" t="s">
        <v>139</v>
      </c>
      <c r="B61" s="93" t="s">
        <v>140</v>
      </c>
      <c r="C61" s="11" t="s">
        <v>159</v>
      </c>
      <c r="D61" s="56">
        <f t="shared" ref="D61:D65" si="14">E61+F61</f>
        <v>63</v>
      </c>
      <c r="E61" s="56">
        <v>25</v>
      </c>
      <c r="F61" s="88">
        <f t="shared" ref="F61:F65" si="15">SUM(I61:L61)</f>
        <v>38</v>
      </c>
      <c r="G61" s="88">
        <v>22</v>
      </c>
      <c r="H61" s="88">
        <v>18</v>
      </c>
      <c r="I61" s="88"/>
      <c r="J61" s="88"/>
      <c r="K61" s="88">
        <v>16</v>
      </c>
      <c r="L61" s="88">
        <v>22</v>
      </c>
    </row>
    <row r="62" spans="1:13" ht="15" customHeight="1" x14ac:dyDescent="0.2">
      <c r="A62" s="92" t="s">
        <v>141</v>
      </c>
      <c r="B62" s="93" t="s">
        <v>142</v>
      </c>
      <c r="C62" s="11" t="s">
        <v>160</v>
      </c>
      <c r="D62" s="56">
        <f t="shared" si="14"/>
        <v>55</v>
      </c>
      <c r="E62" s="56">
        <v>25</v>
      </c>
      <c r="F62" s="88">
        <f t="shared" si="15"/>
        <v>30</v>
      </c>
      <c r="G62" s="88">
        <v>20</v>
      </c>
      <c r="H62" s="88">
        <v>12</v>
      </c>
      <c r="I62" s="88"/>
      <c r="J62" s="88"/>
      <c r="K62" s="88">
        <v>8</v>
      </c>
      <c r="L62" s="88">
        <v>22</v>
      </c>
    </row>
    <row r="63" spans="1:13" ht="16.5" customHeight="1" x14ac:dyDescent="0.2">
      <c r="A63" s="92" t="s">
        <v>143</v>
      </c>
      <c r="B63" s="93" t="s">
        <v>144</v>
      </c>
      <c r="C63" s="11" t="s">
        <v>160</v>
      </c>
      <c r="D63" s="56">
        <f t="shared" si="14"/>
        <v>55</v>
      </c>
      <c r="E63" s="56">
        <v>25</v>
      </c>
      <c r="F63" s="88">
        <f t="shared" si="15"/>
        <v>30</v>
      </c>
      <c r="G63" s="88">
        <v>20</v>
      </c>
      <c r="H63" s="88">
        <v>12</v>
      </c>
      <c r="I63" s="88"/>
      <c r="J63" s="88"/>
      <c r="K63" s="88">
        <v>8</v>
      </c>
      <c r="L63" s="88">
        <v>22</v>
      </c>
    </row>
    <row r="64" spans="1:13" ht="10.5" customHeight="1" x14ac:dyDescent="0.2">
      <c r="A64" s="92" t="s">
        <v>66</v>
      </c>
      <c r="B64" s="93" t="s">
        <v>145</v>
      </c>
      <c r="C64" s="11" t="s">
        <v>111</v>
      </c>
      <c r="D64" s="56">
        <f t="shared" si="14"/>
        <v>72</v>
      </c>
      <c r="E64" s="56"/>
      <c r="F64" s="88">
        <f t="shared" si="15"/>
        <v>72</v>
      </c>
      <c r="G64" s="53"/>
      <c r="H64" s="53"/>
      <c r="I64" s="53"/>
      <c r="J64" s="53"/>
      <c r="K64" s="53">
        <v>36</v>
      </c>
      <c r="L64" s="53">
        <v>36</v>
      </c>
    </row>
    <row r="65" spans="1:13" ht="10.5" customHeight="1" x14ac:dyDescent="0.2">
      <c r="A65" s="92" t="s">
        <v>67</v>
      </c>
      <c r="B65" s="93" t="s">
        <v>146</v>
      </c>
      <c r="C65" s="11" t="s">
        <v>111</v>
      </c>
      <c r="D65" s="56">
        <f t="shared" si="14"/>
        <v>144</v>
      </c>
      <c r="E65" s="56"/>
      <c r="F65" s="88">
        <f t="shared" si="15"/>
        <v>144</v>
      </c>
      <c r="G65" s="53"/>
      <c r="H65" s="53"/>
      <c r="I65" s="53"/>
      <c r="J65" s="53"/>
      <c r="K65" s="53">
        <v>72</v>
      </c>
      <c r="L65" s="53">
        <v>72</v>
      </c>
    </row>
    <row r="66" spans="1:13" s="71" customFormat="1" ht="26.25" customHeight="1" x14ac:dyDescent="0.2">
      <c r="A66" s="94" t="s">
        <v>68</v>
      </c>
      <c r="B66" s="95" t="s">
        <v>147</v>
      </c>
      <c r="C66" s="70" t="s">
        <v>64</v>
      </c>
      <c r="D66" s="76">
        <f>SUM(D67:D69)</f>
        <v>476</v>
      </c>
      <c r="E66" s="76">
        <f t="shared" ref="E66:L66" si="16">SUM(E67:E69)</f>
        <v>90</v>
      </c>
      <c r="F66" s="76">
        <f t="shared" si="16"/>
        <v>386</v>
      </c>
      <c r="G66" s="76">
        <f t="shared" si="16"/>
        <v>84</v>
      </c>
      <c r="H66" s="76">
        <f t="shared" si="16"/>
        <v>60</v>
      </c>
      <c r="I66" s="76">
        <f t="shared" si="16"/>
        <v>0</v>
      </c>
      <c r="J66" s="76">
        <f t="shared" si="16"/>
        <v>0</v>
      </c>
      <c r="K66" s="76">
        <f t="shared" si="16"/>
        <v>138</v>
      </c>
      <c r="L66" s="76">
        <f t="shared" si="16"/>
        <v>248</v>
      </c>
      <c r="M66" s="2"/>
    </row>
    <row r="67" spans="1:13" ht="22.5" customHeight="1" x14ac:dyDescent="0.2">
      <c r="A67" s="96" t="s">
        <v>69</v>
      </c>
      <c r="B67" s="97" t="s">
        <v>148</v>
      </c>
      <c r="C67" s="11" t="s">
        <v>50</v>
      </c>
      <c r="D67" s="56">
        <f>E67+F67</f>
        <v>188</v>
      </c>
      <c r="E67" s="56">
        <v>90</v>
      </c>
      <c r="F67" s="53">
        <f>SUM(I67:L67)</f>
        <v>98</v>
      </c>
      <c r="G67" s="53">
        <v>84</v>
      </c>
      <c r="H67" s="53">
        <v>60</v>
      </c>
      <c r="I67" s="53"/>
      <c r="J67" s="53"/>
      <c r="K67" s="53">
        <v>30</v>
      </c>
      <c r="L67" s="53">
        <v>68</v>
      </c>
    </row>
    <row r="68" spans="1:13" ht="10.5" customHeight="1" x14ac:dyDescent="0.2">
      <c r="A68" s="6" t="s">
        <v>70</v>
      </c>
      <c r="B68" s="6" t="s">
        <v>9</v>
      </c>
      <c r="C68" s="11" t="s">
        <v>111</v>
      </c>
      <c r="D68" s="56">
        <f t="shared" ref="D68:D69" si="17">E68+F68</f>
        <v>72</v>
      </c>
      <c r="E68" s="56"/>
      <c r="F68" s="53">
        <f>SUM(I68:L68)</f>
        <v>72</v>
      </c>
      <c r="G68" s="53"/>
      <c r="H68" s="53"/>
      <c r="I68" s="53"/>
      <c r="J68" s="53"/>
      <c r="K68" s="53">
        <v>36</v>
      </c>
      <c r="L68" s="53">
        <v>36</v>
      </c>
    </row>
    <row r="69" spans="1:13" ht="10.5" customHeight="1" x14ac:dyDescent="0.2">
      <c r="A69" s="6" t="s">
        <v>71</v>
      </c>
      <c r="B69" s="6" t="s">
        <v>10</v>
      </c>
      <c r="C69" s="11" t="s">
        <v>111</v>
      </c>
      <c r="D69" s="56">
        <f t="shared" si="17"/>
        <v>216</v>
      </c>
      <c r="E69" s="56"/>
      <c r="F69" s="53">
        <f>SUM(I69:L69)</f>
        <v>216</v>
      </c>
      <c r="G69" s="53"/>
      <c r="H69" s="53"/>
      <c r="I69" s="53"/>
      <c r="J69" s="53"/>
      <c r="K69" s="53">
        <v>72</v>
      </c>
      <c r="L69" s="53">
        <v>144</v>
      </c>
    </row>
    <row r="70" spans="1:13" s="71" customFormat="1" ht="24" customHeight="1" x14ac:dyDescent="0.2">
      <c r="A70" s="98" t="s">
        <v>72</v>
      </c>
      <c r="B70" s="69" t="s">
        <v>149</v>
      </c>
      <c r="C70" s="70" t="s">
        <v>64</v>
      </c>
      <c r="D70" s="76">
        <f>SUM(D71:D73)</f>
        <v>448</v>
      </c>
      <c r="E70" s="76">
        <f t="shared" ref="E70:L70" si="18">SUM(E71:E73)</f>
        <v>78</v>
      </c>
      <c r="F70" s="76">
        <f t="shared" si="18"/>
        <v>370</v>
      </c>
      <c r="G70" s="76">
        <f t="shared" si="18"/>
        <v>72</v>
      </c>
      <c r="H70" s="76">
        <f t="shared" si="18"/>
        <v>50</v>
      </c>
      <c r="I70" s="76">
        <f t="shared" si="18"/>
        <v>0</v>
      </c>
      <c r="J70" s="76">
        <f t="shared" si="18"/>
        <v>0</v>
      </c>
      <c r="K70" s="76">
        <f t="shared" si="18"/>
        <v>140</v>
      </c>
      <c r="L70" s="76">
        <f t="shared" si="18"/>
        <v>230</v>
      </c>
      <c r="M70" s="2"/>
    </row>
    <row r="71" spans="1:13" s="10" customFormat="1" ht="23.25" customHeight="1" x14ac:dyDescent="0.2">
      <c r="A71" s="96" t="s">
        <v>73</v>
      </c>
      <c r="B71" s="97" t="s">
        <v>150</v>
      </c>
      <c r="C71" s="11" t="s">
        <v>50</v>
      </c>
      <c r="D71" s="56">
        <f>E71+F71</f>
        <v>160</v>
      </c>
      <c r="E71" s="56">
        <v>78</v>
      </c>
      <c r="F71" s="53">
        <f>SUM(I71:L71)</f>
        <v>82</v>
      </c>
      <c r="G71" s="53">
        <v>72</v>
      </c>
      <c r="H71" s="53">
        <v>50</v>
      </c>
      <c r="I71" s="5"/>
      <c r="J71" s="5"/>
      <c r="K71" s="81">
        <v>32</v>
      </c>
      <c r="L71" s="81">
        <v>50</v>
      </c>
      <c r="M71" s="2"/>
    </row>
    <row r="72" spans="1:13" s="10" customFormat="1" ht="12.75" customHeight="1" x14ac:dyDescent="0.2">
      <c r="A72" s="6" t="s">
        <v>74</v>
      </c>
      <c r="B72" s="6" t="s">
        <v>9</v>
      </c>
      <c r="C72" s="11" t="s">
        <v>111</v>
      </c>
      <c r="D72" s="56">
        <f t="shared" ref="D72:D75" si="19">E72+F72</f>
        <v>72</v>
      </c>
      <c r="E72" s="55"/>
      <c r="F72" s="88">
        <f t="shared" ref="F72:F74" si="20">SUM(I72:L72)</f>
        <v>72</v>
      </c>
      <c r="G72" s="5"/>
      <c r="H72" s="5"/>
      <c r="I72" s="5"/>
      <c r="J72" s="5"/>
      <c r="K72" s="81">
        <v>36</v>
      </c>
      <c r="L72" s="81">
        <v>36</v>
      </c>
      <c r="M72" s="2"/>
    </row>
    <row r="73" spans="1:13" s="10" customFormat="1" ht="12" customHeight="1" x14ac:dyDescent="0.2">
      <c r="A73" s="6" t="s">
        <v>75</v>
      </c>
      <c r="B73" s="6" t="s">
        <v>10</v>
      </c>
      <c r="C73" s="11" t="s">
        <v>111</v>
      </c>
      <c r="D73" s="56">
        <f t="shared" si="19"/>
        <v>216</v>
      </c>
      <c r="E73" s="55"/>
      <c r="F73" s="88">
        <f t="shared" si="20"/>
        <v>216</v>
      </c>
      <c r="G73" s="5"/>
      <c r="H73" s="5"/>
      <c r="I73" s="5"/>
      <c r="J73" s="5"/>
      <c r="K73" s="81">
        <v>72</v>
      </c>
      <c r="L73" s="81">
        <v>144</v>
      </c>
      <c r="M73" s="2"/>
    </row>
    <row r="74" spans="1:13" s="65" customFormat="1" ht="12" customHeight="1" x14ac:dyDescent="0.2">
      <c r="A74" s="86" t="s">
        <v>158</v>
      </c>
      <c r="B74" s="86" t="s">
        <v>107</v>
      </c>
      <c r="C74" s="99" t="s">
        <v>50</v>
      </c>
      <c r="D74" s="73">
        <f t="shared" si="19"/>
        <v>48</v>
      </c>
      <c r="E74" s="73">
        <v>16</v>
      </c>
      <c r="F74" s="60">
        <f t="shared" si="20"/>
        <v>32</v>
      </c>
      <c r="G74" s="60"/>
      <c r="H74" s="60"/>
      <c r="I74" s="60"/>
      <c r="J74" s="60"/>
      <c r="K74" s="60">
        <v>16</v>
      </c>
      <c r="L74" s="60">
        <v>16</v>
      </c>
      <c r="M74" s="64"/>
    </row>
    <row r="75" spans="1:13" s="65" customFormat="1" ht="12" customHeight="1" x14ac:dyDescent="0.2">
      <c r="A75" s="86" t="s">
        <v>122</v>
      </c>
      <c r="B75" s="86" t="s">
        <v>11</v>
      </c>
      <c r="C75" s="63"/>
      <c r="D75" s="73">
        <f t="shared" si="19"/>
        <v>108</v>
      </c>
      <c r="E75" s="73"/>
      <c r="F75" s="60">
        <f>SUM(G75:L75)</f>
        <v>108</v>
      </c>
      <c r="G75" s="60"/>
      <c r="H75" s="60"/>
      <c r="I75" s="60"/>
      <c r="J75" s="60">
        <v>72</v>
      </c>
      <c r="K75" s="60"/>
      <c r="L75" s="60">
        <v>36</v>
      </c>
      <c r="M75" s="2"/>
    </row>
    <row r="76" spans="1:13" s="64" customFormat="1" ht="10.5" customHeight="1" x14ac:dyDescent="0.2">
      <c r="A76" s="86" t="s">
        <v>76</v>
      </c>
      <c r="B76" s="86" t="s">
        <v>77</v>
      </c>
      <c r="C76" s="63"/>
      <c r="D76" s="73">
        <f t="shared" ref="D76" si="21">E76+F76</f>
        <v>72</v>
      </c>
      <c r="E76" s="60"/>
      <c r="F76" s="60">
        <f>SUM(K76:L76)</f>
        <v>72</v>
      </c>
      <c r="G76" s="60"/>
      <c r="H76" s="60"/>
      <c r="I76" s="87"/>
      <c r="J76" s="87"/>
      <c r="K76" s="87"/>
      <c r="L76" s="73">
        <v>72</v>
      </c>
      <c r="M76" s="2"/>
    </row>
    <row r="77" spans="1:13" s="9" customFormat="1" ht="11.25" customHeight="1" x14ac:dyDescent="0.2">
      <c r="A77" s="77"/>
      <c r="B77" s="77" t="s">
        <v>103</v>
      </c>
      <c r="C77" s="49"/>
      <c r="D77" s="74">
        <f>D31+D48+D75+D76+D74</f>
        <v>3941.7999999999997</v>
      </c>
      <c r="E77" s="74">
        <f>E31+E48+E75+E76+E74</f>
        <v>989.80000000000007</v>
      </c>
      <c r="F77" s="74">
        <f>F31+F48+F75+F76+F74</f>
        <v>2952</v>
      </c>
      <c r="G77" s="74">
        <f>G31+G48+G75+G76</f>
        <v>876</v>
      </c>
      <c r="H77" s="74">
        <f>H31+H48+H75+H76</f>
        <v>826</v>
      </c>
      <c r="I77" s="55">
        <f>I31+I48+I75+I76</f>
        <v>612</v>
      </c>
      <c r="J77" s="55">
        <f>J31+J48+J75+J76</f>
        <v>864</v>
      </c>
      <c r="K77" s="55">
        <f>K31+K48+K75+K76+K74</f>
        <v>612</v>
      </c>
      <c r="L77" s="55">
        <f>L31+L48+L75+L76+L74</f>
        <v>864</v>
      </c>
      <c r="M77" s="2"/>
    </row>
    <row r="78" spans="1:13" s="2" customFormat="1" ht="10.5" customHeight="1" x14ac:dyDescent="0.2">
      <c r="A78" s="128" t="s">
        <v>78</v>
      </c>
      <c r="B78" s="129"/>
      <c r="C78" s="129"/>
      <c r="D78" s="129"/>
      <c r="E78" s="130"/>
      <c r="F78" s="114" t="s">
        <v>18</v>
      </c>
      <c r="G78" s="118" t="s">
        <v>79</v>
      </c>
      <c r="H78" s="119"/>
      <c r="I78" s="55">
        <f>I77-I79-I80</f>
        <v>612</v>
      </c>
      <c r="J78" s="55">
        <f>J77-J75</f>
        <v>792</v>
      </c>
      <c r="K78" s="55">
        <f>K77-(K79+K80)</f>
        <v>288</v>
      </c>
      <c r="L78" s="55">
        <f>L77-L75-L76-(L79+L80)</f>
        <v>288</v>
      </c>
    </row>
    <row r="79" spans="1:13" s="2" customFormat="1" ht="10.5" customHeight="1" x14ac:dyDescent="0.2">
      <c r="A79" s="115" t="s">
        <v>104</v>
      </c>
      <c r="B79" s="116"/>
      <c r="C79" s="116"/>
      <c r="D79" s="116"/>
      <c r="E79" s="117"/>
      <c r="F79" s="114"/>
      <c r="G79" s="118" t="s">
        <v>80</v>
      </c>
      <c r="H79" s="119"/>
      <c r="I79" s="5"/>
      <c r="J79" s="5"/>
      <c r="K79" s="5">
        <v>108</v>
      </c>
      <c r="L79" s="5">
        <f>L64+L68+L72</f>
        <v>108</v>
      </c>
    </row>
    <row r="80" spans="1:13" s="2" customFormat="1" ht="10.5" customHeight="1" x14ac:dyDescent="0.2">
      <c r="A80" s="115"/>
      <c r="B80" s="116"/>
      <c r="C80" s="116"/>
      <c r="D80" s="116"/>
      <c r="E80" s="117"/>
      <c r="F80" s="114"/>
      <c r="G80" s="118" t="s">
        <v>81</v>
      </c>
      <c r="H80" s="119"/>
      <c r="I80" s="50"/>
      <c r="J80" s="50"/>
      <c r="K80" s="50">
        <v>216</v>
      </c>
      <c r="L80" s="50">
        <f>L65+L69+L73</f>
        <v>360</v>
      </c>
    </row>
    <row r="81" spans="1:12" s="2" customFormat="1" ht="10.5" customHeight="1" x14ac:dyDescent="0.2">
      <c r="A81" s="125"/>
      <c r="B81" s="126"/>
      <c r="C81" s="126"/>
      <c r="D81" s="126"/>
      <c r="E81" s="127"/>
      <c r="F81" s="114"/>
      <c r="G81" s="118" t="s">
        <v>82</v>
      </c>
      <c r="H81" s="119"/>
      <c r="I81" s="54">
        <v>0</v>
      </c>
      <c r="J81" s="54">
        <v>4</v>
      </c>
      <c r="K81" s="54">
        <v>0</v>
      </c>
      <c r="L81" s="54">
        <v>4</v>
      </c>
    </row>
    <row r="82" spans="1:12" s="2" customFormat="1" ht="10.5" customHeight="1" x14ac:dyDescent="0.2">
      <c r="A82" s="125"/>
      <c r="B82" s="126"/>
      <c r="C82" s="126"/>
      <c r="D82" s="126"/>
      <c r="E82" s="127"/>
      <c r="F82" s="114"/>
      <c r="G82" s="118" t="s">
        <v>83</v>
      </c>
      <c r="H82" s="119"/>
      <c r="I82" s="53">
        <v>1</v>
      </c>
      <c r="J82" s="53">
        <v>8</v>
      </c>
      <c r="K82" s="53">
        <v>5</v>
      </c>
      <c r="L82" s="53">
        <v>9</v>
      </c>
    </row>
    <row r="83" spans="1:12" s="2" customFormat="1" ht="9.75" customHeight="1" x14ac:dyDescent="0.2">
      <c r="A83" s="122"/>
      <c r="B83" s="123"/>
      <c r="C83" s="123"/>
      <c r="D83" s="123"/>
      <c r="E83" s="124"/>
      <c r="F83" s="114"/>
      <c r="G83" s="120" t="s">
        <v>112</v>
      </c>
      <c r="H83" s="121"/>
      <c r="I83" s="53">
        <v>1</v>
      </c>
      <c r="J83" s="53">
        <v>1</v>
      </c>
      <c r="K83" s="53">
        <v>1</v>
      </c>
      <c r="L83" s="53">
        <v>1</v>
      </c>
    </row>
  </sheetData>
  <mergeCells count="59">
    <mergeCell ref="A7:B7"/>
    <mergeCell ref="C7:I7"/>
    <mergeCell ref="C8:F8"/>
    <mergeCell ref="B3:H3"/>
    <mergeCell ref="A17:A18"/>
    <mergeCell ref="B17:B18"/>
    <mergeCell ref="C17:C18"/>
    <mergeCell ref="F17:G18"/>
    <mergeCell ref="I17:I18"/>
    <mergeCell ref="H17:H18"/>
    <mergeCell ref="K26:K27"/>
    <mergeCell ref="K17:L17"/>
    <mergeCell ref="K18:L18"/>
    <mergeCell ref="F19:G19"/>
    <mergeCell ref="F20:G20"/>
    <mergeCell ref="F21:G21"/>
    <mergeCell ref="J17:J18"/>
    <mergeCell ref="A24:A29"/>
    <mergeCell ref="B24:B29"/>
    <mergeCell ref="C24:C29"/>
    <mergeCell ref="D24:H24"/>
    <mergeCell ref="I24:L24"/>
    <mergeCell ref="D25:D29"/>
    <mergeCell ref="E25:E29"/>
    <mergeCell ref="F25:H25"/>
    <mergeCell ref="I25:J25"/>
    <mergeCell ref="K25:L25"/>
    <mergeCell ref="F26:F29"/>
    <mergeCell ref="G26:G29"/>
    <mergeCell ref="H27:H29"/>
    <mergeCell ref="L26:L27"/>
    <mergeCell ref="I26:I27"/>
    <mergeCell ref="J26:J27"/>
    <mergeCell ref="A45:B45"/>
    <mergeCell ref="F78:F83"/>
    <mergeCell ref="A79:E79"/>
    <mergeCell ref="A80:E80"/>
    <mergeCell ref="G78:H78"/>
    <mergeCell ref="G79:H79"/>
    <mergeCell ref="G81:H81"/>
    <mergeCell ref="G82:H82"/>
    <mergeCell ref="G83:H83"/>
    <mergeCell ref="A83:E83"/>
    <mergeCell ref="A81:E81"/>
    <mergeCell ref="A82:E82"/>
    <mergeCell ref="A78:E78"/>
    <mergeCell ref="G80:H80"/>
    <mergeCell ref="D19:E19"/>
    <mergeCell ref="D20:E20"/>
    <mergeCell ref="D21:E21"/>
    <mergeCell ref="D22:E22"/>
    <mergeCell ref="I1:L1"/>
    <mergeCell ref="I2:L2"/>
    <mergeCell ref="I4:L4"/>
    <mergeCell ref="D17:E18"/>
    <mergeCell ref="F22:G22"/>
    <mergeCell ref="C11:F11"/>
    <mergeCell ref="C13:H13"/>
    <mergeCell ref="C16:J16"/>
  </mergeCells>
  <pageMargins left="0.27559055118110237" right="0.19685039370078741" top="0.19685039370078741" bottom="7.874015748031496E-2" header="0" footer="0"/>
  <pageSetup paperSize="8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кл Сварщик 2023 </vt:lpstr>
      <vt:lpstr>'9 кл Сварщик 2023 '!Область_печати</vt:lpstr>
    </vt:vector>
  </TitlesOfParts>
  <Company>КПГТ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Пользователь Windows</cp:lastModifiedBy>
  <cp:lastPrinted>2023-03-09T08:25:04Z</cp:lastPrinted>
  <dcterms:created xsi:type="dcterms:W3CDTF">2021-05-18T04:56:33Z</dcterms:created>
  <dcterms:modified xsi:type="dcterms:W3CDTF">2023-06-06T03:28:48Z</dcterms:modified>
</cp:coreProperties>
</file>