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9 кл Сварщик 2023 " sheetId="1" r:id="rId1"/>
  </sheets>
  <externalReferences>
    <externalReference r:id="rId2"/>
  </externalReferences>
  <definedNames>
    <definedName name="_xlnm.Print_Area" localSheetId="0">'9 кл Сварщик 2023 '!$A$1:$L$80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L76" i="1" l="1"/>
  <c r="L75" i="1"/>
  <c r="K76" i="1"/>
  <c r="K75" i="1"/>
  <c r="E67" i="1"/>
  <c r="G67" i="1"/>
  <c r="H67" i="1"/>
  <c r="I67" i="1"/>
  <c r="J67" i="1"/>
  <c r="K67" i="1"/>
  <c r="L67" i="1"/>
  <c r="E63" i="1"/>
  <c r="F63" i="1"/>
  <c r="G63" i="1"/>
  <c r="H63" i="1"/>
  <c r="I63" i="1"/>
  <c r="J63" i="1"/>
  <c r="K63" i="1"/>
  <c r="L63" i="1"/>
  <c r="D63" i="1"/>
  <c r="E59" i="1"/>
  <c r="G59" i="1"/>
  <c r="H59" i="1"/>
  <c r="H58" i="1" s="1"/>
  <c r="I59" i="1"/>
  <c r="J59" i="1"/>
  <c r="K59" i="1"/>
  <c r="L59" i="1"/>
  <c r="J58" i="1"/>
  <c r="E48" i="1"/>
  <c r="G48" i="1"/>
  <c r="H48" i="1"/>
  <c r="I48" i="1"/>
  <c r="J48" i="1"/>
  <c r="K48" i="1"/>
  <c r="L48" i="1"/>
  <c r="L58" i="1" l="1"/>
  <c r="K58" i="1"/>
  <c r="I58" i="1"/>
  <c r="G58" i="1"/>
  <c r="E58" i="1"/>
  <c r="F57" i="1"/>
  <c r="D57" i="1" s="1"/>
  <c r="J20" i="1"/>
  <c r="F69" i="1"/>
  <c r="F70" i="1"/>
  <c r="F68" i="1"/>
  <c r="F67" i="1" s="1"/>
  <c r="F64" i="1"/>
  <c r="F61" i="1"/>
  <c r="D61" i="1" s="1"/>
  <c r="F62" i="1"/>
  <c r="D62" i="1" s="1"/>
  <c r="F60" i="1"/>
  <c r="F59" i="1" s="1"/>
  <c r="F58" i="1" s="1"/>
  <c r="F50" i="1"/>
  <c r="F51" i="1"/>
  <c r="F52" i="1"/>
  <c r="D52" i="1" s="1"/>
  <c r="F53" i="1"/>
  <c r="D53" i="1" s="1"/>
  <c r="F54" i="1"/>
  <c r="D54" i="1" s="1"/>
  <c r="F55" i="1"/>
  <c r="D55" i="1" s="1"/>
  <c r="F56" i="1"/>
  <c r="D56" i="1" s="1"/>
  <c r="F49" i="1"/>
  <c r="F48" i="1" l="1"/>
  <c r="I47" i="1"/>
  <c r="J47" i="1"/>
  <c r="H47" i="1"/>
  <c r="G47" i="1"/>
  <c r="K47" i="1"/>
  <c r="L47" i="1" l="1"/>
  <c r="F44" i="1" l="1"/>
  <c r="G44" i="1"/>
  <c r="H44" i="1"/>
  <c r="I44" i="1"/>
  <c r="J44" i="1"/>
  <c r="K44" i="1"/>
  <c r="L44" i="1"/>
  <c r="F31" i="1"/>
  <c r="G31" i="1"/>
  <c r="H31" i="1"/>
  <c r="I31" i="1"/>
  <c r="J31" i="1"/>
  <c r="K31" i="1"/>
  <c r="L31" i="1"/>
  <c r="K30" i="1" l="1"/>
  <c r="K73" i="1" s="1"/>
  <c r="K74" i="1" s="1"/>
  <c r="L30" i="1"/>
  <c r="L73" i="1" s="1"/>
  <c r="L74" i="1" s="1"/>
  <c r="F30" i="1"/>
  <c r="J30" i="1"/>
  <c r="J73" i="1" s="1"/>
  <c r="J74" i="1" s="1"/>
  <c r="H30" i="1"/>
  <c r="H73" i="1" s="1"/>
  <c r="I30" i="1"/>
  <c r="I73" i="1" s="1"/>
  <c r="G30" i="1"/>
  <c r="G73" i="1" s="1"/>
  <c r="F71" i="1"/>
  <c r="D71" i="1" s="1"/>
  <c r="J19" i="1"/>
  <c r="H21" i="1"/>
  <c r="I21" i="1"/>
  <c r="E42" i="1"/>
  <c r="D42" i="1" s="1"/>
  <c r="D41" i="1"/>
  <c r="E36" i="1"/>
  <c r="D36" i="1" s="1"/>
  <c r="C21" i="1" l="1"/>
  <c r="B21" i="1"/>
  <c r="D50" i="1" l="1"/>
  <c r="D51" i="1"/>
  <c r="D69" i="1"/>
  <c r="D70" i="1"/>
  <c r="F65" i="1"/>
  <c r="D65" i="1" s="1"/>
  <c r="F66" i="1"/>
  <c r="D66" i="1" s="1"/>
  <c r="D64" i="1" l="1"/>
  <c r="F47" i="1"/>
  <c r="E47" i="1"/>
  <c r="D49" i="1"/>
  <c r="D48" i="1" s="1"/>
  <c r="D68" i="1"/>
  <c r="D67" i="1" s="1"/>
  <c r="D60" i="1"/>
  <c r="D59" i="1" s="1"/>
  <c r="F72" i="1"/>
  <c r="D72" i="1" s="1"/>
  <c r="E33" i="1"/>
  <c r="D33" i="1" s="1"/>
  <c r="E34" i="1"/>
  <c r="D34" i="1" s="1"/>
  <c r="E35" i="1"/>
  <c r="D35" i="1" s="1"/>
  <c r="E37" i="1"/>
  <c r="D37" i="1" s="1"/>
  <c r="D39" i="1"/>
  <c r="D40" i="1"/>
  <c r="D43" i="1"/>
  <c r="D38" i="1"/>
  <c r="D46" i="1"/>
  <c r="E32" i="1"/>
  <c r="D58" i="1" l="1"/>
  <c r="F73" i="1"/>
  <c r="D32" i="1"/>
  <c r="D31" i="1" s="1"/>
  <c r="E31" i="1"/>
  <c r="E45" i="1"/>
  <c r="D45" i="1" l="1"/>
  <c r="D44" i="1" s="1"/>
  <c r="D30" i="1" s="1"/>
  <c r="E44" i="1"/>
  <c r="E30" i="1" s="1"/>
  <c r="E73" i="1" s="1"/>
  <c r="D47" i="1"/>
  <c r="D73" i="1" s="1"/>
  <c r="F21" i="1"/>
  <c r="J21" i="1" l="1"/>
  <c r="I74" i="1" l="1"/>
</calcChain>
</file>

<file path=xl/sharedStrings.xml><?xml version="1.0" encoding="utf-8"?>
<sst xmlns="http://schemas.openxmlformats.org/spreadsheetml/2006/main" count="193" uniqueCount="152">
  <si>
    <t>УЧЕБНЫЙ ПЛАН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</si>
  <si>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</si>
  <si>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ГБПОУ " Каслинский промышленно-гуманитарный техникум"       </t>
  </si>
  <si>
    <t>по программе базовой подготовки</t>
  </si>
  <si>
    <t xml:space="preserve">Форма обучения: очная </t>
  </si>
  <si>
    <t xml:space="preserve">На базе основного общего образования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</si>
  <si>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</si>
  <si>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</si>
  <si>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</si>
  <si>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</si>
  <si>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</si>
  <si>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</si>
  <si>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 аттестация</t>
  </si>
  <si>
    <t>Всего        (по курсам)</t>
  </si>
  <si>
    <t>I курс</t>
  </si>
  <si>
    <t>0</t>
  </si>
  <si>
    <t>-</t>
  </si>
  <si>
    <t>II курс</t>
  </si>
  <si>
    <t>Всего</t>
  </si>
  <si>
    <t>2. План учебного процесса (по ППССЗ)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</si>
  <si>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</si>
  <si>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</si>
  <si>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</si>
  <si>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</si>
  <si>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(час. в семестр)</t>
  </si>
  <si>
    <t xml:space="preserve"> Максимальная нагрузка</t>
  </si>
  <si>
    <t xml:space="preserve">самостоятельная учебная работа </t>
  </si>
  <si>
    <t>Обязательная</t>
  </si>
  <si>
    <t>всего занятий</t>
  </si>
  <si>
    <t>Практическая подготовка</t>
  </si>
  <si>
    <t xml:space="preserve">в т. ч. </t>
  </si>
  <si>
    <t>1 сем.</t>
  </si>
  <si>
    <t>2 сем.</t>
  </si>
  <si>
    <t>3 сем.</t>
  </si>
  <si>
    <t>4 сем.</t>
  </si>
  <si>
    <t>лаб. и практ. занятий</t>
  </si>
  <si>
    <t>нед.</t>
  </si>
  <si>
    <t>О.00</t>
  </si>
  <si>
    <t>Общеобразовательный цикл</t>
  </si>
  <si>
    <t>0/10ДЗ/3Э</t>
  </si>
  <si>
    <t>0/6ДЗ/1Э</t>
  </si>
  <si>
    <t>Русский язык</t>
  </si>
  <si>
    <t>-,Э</t>
  </si>
  <si>
    <t>Литература</t>
  </si>
  <si>
    <t>Иностранный язык</t>
  </si>
  <si>
    <t>-,ДЗ</t>
  </si>
  <si>
    <t>История</t>
  </si>
  <si>
    <t>З,ДЗ</t>
  </si>
  <si>
    <t>Основы безопасности жизнедеятельности</t>
  </si>
  <si>
    <t>Химия</t>
  </si>
  <si>
    <t>ДЗ</t>
  </si>
  <si>
    <t>0/1ДЗ/2Э</t>
  </si>
  <si>
    <t>Физика</t>
  </si>
  <si>
    <t>Математика</t>
  </si>
  <si>
    <t>Информатика</t>
  </si>
  <si>
    <t>0/18ДЗ/15Э</t>
  </si>
  <si>
    <t>0/10ДЗ/6Э</t>
  </si>
  <si>
    <t>ОП.01</t>
  </si>
  <si>
    <t>ОП.02</t>
  </si>
  <si>
    <t>ОП.03</t>
  </si>
  <si>
    <t>Э</t>
  </si>
  <si>
    <t>Безопасность жизнедеятельности</t>
  </si>
  <si>
    <t>0/8ДЗ/9Э</t>
  </si>
  <si>
    <t>ПМ.01</t>
  </si>
  <si>
    <t>Э(к)</t>
  </si>
  <si>
    <t>МДК.01.01</t>
  </si>
  <si>
    <t>УП.01</t>
  </si>
  <si>
    <t>ПП.01</t>
  </si>
  <si>
    <t>ПМ.02</t>
  </si>
  <si>
    <t>МДК.02.01</t>
  </si>
  <si>
    <t>УП.02</t>
  </si>
  <si>
    <t>ПП.02</t>
  </si>
  <si>
    <t>УП.04</t>
  </si>
  <si>
    <t>ПП.04</t>
  </si>
  <si>
    <t>ГИА</t>
  </si>
  <si>
    <t>Государственная  итоговая  аттестация</t>
  </si>
  <si>
    <t xml:space="preserve">Консультации на учебную группу  в течение года  из расчета 4 часа в год на каждого студента   </t>
  </si>
  <si>
    <t>дисциплин и МДК</t>
  </si>
  <si>
    <t>учебной практики</t>
  </si>
  <si>
    <t>производств. практики</t>
  </si>
  <si>
    <t>экзаменов (в т. ч. Э(к))</t>
  </si>
  <si>
    <t>дифференцированных зачетов</t>
  </si>
  <si>
    <t xml:space="preserve">Базовые общеобразовательные учебные дисциплины 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</si>
  <si>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</si>
  <si>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</si>
  <si>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</si>
  <si>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</si>
  <si>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</si>
  <si>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</si>
  <si>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</si>
  <si>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</si>
  <si>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</si>
  <si>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Проектная деятельность</t>
  </si>
  <si>
    <t>ООД.09</t>
  </si>
  <si>
    <t>ООД.11</t>
  </si>
  <si>
    <t>ООД.10</t>
  </si>
  <si>
    <t>ООД.12</t>
  </si>
  <si>
    <t>ООД.13</t>
  </si>
  <si>
    <t>ООД.14</t>
  </si>
  <si>
    <t>Основы бережливого производства</t>
  </si>
  <si>
    <t xml:space="preserve">Обязательный профессиональный блок </t>
  </si>
  <si>
    <t>ИТОГО:</t>
  </si>
  <si>
    <t>Государственная  итоговая  аттестация - демонстрационный экзамен</t>
  </si>
  <si>
    <t xml:space="preserve">Профиль получаемого профессионального образования:  технологический                  </t>
  </si>
  <si>
    <t>Начало освоения: 01.09.2023</t>
  </si>
  <si>
    <t>Физическая культура ( в т.ч. адаптированная)</t>
  </si>
  <si>
    <t xml:space="preserve">Нормативный срок обучения 1 год 10 месяцев                   </t>
  </si>
  <si>
    <t xml:space="preserve">образовательной программы </t>
  </si>
  <si>
    <t>среднего профессионального образования (программа подготовки квалифицированных рабочих, служащих)</t>
  </si>
  <si>
    <t>ДЗ*</t>
  </si>
  <si>
    <t>зачетов (ФИЗКУЛЬТУРА)</t>
  </si>
  <si>
    <t>Обществознание</t>
  </si>
  <si>
    <t>География</t>
  </si>
  <si>
    <t>Базовые общеобразовательные учебные дисциплины (углубленная подготовка)</t>
  </si>
  <si>
    <t>Биология</t>
  </si>
  <si>
    <t>Общепрофессиональный цикл</t>
  </si>
  <si>
    <t xml:space="preserve">Профессиональный цикл </t>
  </si>
  <si>
    <t>ПЦ.00</t>
  </si>
  <si>
    <t>Каникулы</t>
  </si>
  <si>
    <t>22/2</t>
  </si>
  <si>
    <t>ПА</t>
  </si>
  <si>
    <t>УТВЕРЖДАЮ:</t>
  </si>
  <si>
    <t xml:space="preserve">Директор ГБПОУ "КПГТ" </t>
  </si>
  <si>
    <t>____________________________ Т.А. Гвоздева</t>
  </si>
  <si>
    <t>Приказ № _____ от ____ июня 2023г.</t>
  </si>
  <si>
    <t>ОП.00</t>
  </si>
  <si>
    <t>Основы инжинерной графики</t>
  </si>
  <si>
    <t>Основы электротехники</t>
  </si>
  <si>
    <t>Основы материаловедения</t>
  </si>
  <si>
    <t>Допуски и технические измерения</t>
  </si>
  <si>
    <t>Основы финаносовй грамотности</t>
  </si>
  <si>
    <t xml:space="preserve">Учебная практика </t>
  </si>
  <si>
    <t xml:space="preserve">Производственная практика </t>
  </si>
  <si>
    <t>ОП.04</t>
  </si>
  <si>
    <t>ОП.05</t>
  </si>
  <si>
    <t>ОП.06</t>
  </si>
  <si>
    <t>ОП.07</t>
  </si>
  <si>
    <t>ОП.08</t>
  </si>
  <si>
    <t>17</t>
  </si>
  <si>
    <t xml:space="preserve"> по профессии 15.01.33 Токарь на станках с числовым программным управлением</t>
  </si>
  <si>
    <t>Квалификация квалифицированного рабочего: Токарь; Токарь-карусельщик</t>
  </si>
  <si>
    <t>Иностранный язык в профессиональной деятельности</t>
  </si>
  <si>
    <t>ОП.09</t>
  </si>
  <si>
    <t>Технология обработки на токарных станках</t>
  </si>
  <si>
    <t>Изготовление изделий на токарных станках по стадиям 
технологического процесса в соответстви с требованиями охраны труда н экологической безопасности</t>
  </si>
  <si>
    <t xml:space="preserve">Изготовление изделии на гокарно-карусельных станка но стадия мтехнологическог опроцесса в соответствии с 
тпебованнм охраны труда н экологической безопасности
</t>
  </si>
  <si>
    <t>ПМ.03</t>
  </si>
  <si>
    <t>МДК.03.01</t>
  </si>
  <si>
    <t>Технология обработки на токарно-карусельных станках</t>
  </si>
  <si>
    <t>Изготовлениеразличны хизделийнатокарны хстанка хс 
числовы мпрограммны муправление мпостадия м 
технологическог опроцессавсоответстви истребованиям и 
охоан ытоул аиэкологическо йбезопасности</t>
  </si>
  <si>
    <t>ТехнологияобработкинастанкахсЧПУ</t>
  </si>
  <si>
    <t>22/1/1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</si>
</sst>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10"/>
      <name val="Arial Cyr"/>
      <charset val="204"/>
    </font>
    <font>
      <sz val="10"/>
      <color indexed="48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2" fillId="0" borderId="0" xfId="1" applyFill="1"/>
    <xf numFmtId="0" fontId="2" fillId="0" borderId="0" xfId="1" applyFill="1" applyBorder="1"/>
    <xf numFmtId="0" fontId="2" fillId="0" borderId="0" xfId="1" applyFill="1" applyAlignment="1">
      <alignment vertical="center"/>
    </xf>
    <xf numFmtId="0" fontId="2" fillId="0" borderId="0" xfId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1" fillId="0" borderId="0" xfId="1" applyFont="1" applyFill="1"/>
    <xf numFmtId="49" fontId="3" fillId="2" borderId="1" xfId="1" applyNumberFormat="1" applyFont="1" applyFill="1" applyBorder="1" applyAlignment="1">
      <alignment horizontal="center" vertical="center" wrapText="1"/>
    </xf>
    <xf numFmtId="0" fontId="12" fillId="0" borderId="0" xfId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49" fontId="2" fillId="2" borderId="0" xfId="1" applyNumberFormat="1" applyFont="1" applyFill="1"/>
    <xf numFmtId="0" fontId="4" fillId="2" borderId="0" xfId="1" applyFont="1" applyFill="1" applyAlignment="1"/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6" fillId="2" borderId="0" xfId="1" applyFont="1" applyFill="1"/>
    <xf numFmtId="0" fontId="5" fillId="2" borderId="0" xfId="1" applyFont="1" applyFill="1"/>
    <xf numFmtId="0" fontId="3" fillId="2" borderId="0" xfId="1" applyFont="1" applyFill="1" applyAlignment="1"/>
    <xf numFmtId="0" fontId="4" fillId="2" borderId="0" xfId="1" applyFont="1" applyFill="1"/>
    <xf numFmtId="49" fontId="4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2" borderId="0" xfId="1" applyFont="1" applyFill="1" applyBorder="1" applyAlignment="1"/>
    <xf numFmtId="0" fontId="2" fillId="2" borderId="0" xfId="1" applyFont="1" applyFill="1" applyBorder="1"/>
    <xf numFmtId="0" fontId="9" fillId="2" borderId="0" xfId="1" applyFont="1" applyFill="1" applyBorder="1"/>
    <xf numFmtId="0" fontId="9" fillId="2" borderId="0" xfId="1" applyFont="1" applyFill="1" applyBorder="1" applyAlignment="1">
      <alignment horizontal="left" indent="1"/>
    </xf>
    <xf numFmtId="0" fontId="6" fillId="2" borderId="0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top"/>
    </xf>
    <xf numFmtId="49" fontId="2" fillId="2" borderId="0" xfId="1" applyNumberFormat="1" applyFont="1" applyFill="1" applyBorder="1"/>
    <xf numFmtId="0" fontId="2" fillId="2" borderId="11" xfId="1" applyFont="1" applyFill="1" applyBorder="1"/>
    <xf numFmtId="0" fontId="3" fillId="2" borderId="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0" xfId="1" applyFill="1" applyBorder="1"/>
    <xf numFmtId="0" fontId="2" fillId="3" borderId="0" xfId="1" applyFill="1"/>
    <xf numFmtId="49" fontId="4" fillId="3" borderId="1" xfId="1" applyNumberFormat="1" applyFont="1" applyFill="1" applyBorder="1" applyAlignment="1">
      <alignment horizontal="center" vertical="center" wrapText="1"/>
    </xf>
    <xf numFmtId="0" fontId="11" fillId="3" borderId="0" xfId="1" applyFont="1" applyFill="1" applyBorder="1"/>
    <xf numFmtId="0" fontId="11" fillId="3" borderId="0" xfId="1" applyFont="1" applyFill="1"/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2" fillId="4" borderId="0" xfId="1" applyFill="1"/>
    <xf numFmtId="0" fontId="4" fillId="5" borderId="1" xfId="1" applyFont="1" applyFill="1" applyBorder="1" applyAlignment="1">
      <alignment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11" fillId="5" borderId="0" xfId="1" applyFont="1" applyFill="1"/>
    <xf numFmtId="1" fontId="3" fillId="2" borderId="8" xfId="1" applyNumberFormat="1" applyFont="1" applyFill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4" fillId="5" borderId="16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vertical="top" wrapText="1"/>
    </xf>
    <xf numFmtId="0" fontId="3" fillId="0" borderId="16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5" borderId="16" xfId="1" applyFont="1" applyFill="1" applyBorder="1" applyAlignment="1">
      <alignment vertical="center"/>
    </xf>
    <xf numFmtId="0" fontId="2" fillId="2" borderId="0" xfId="1" applyFill="1" applyBorder="1"/>
    <xf numFmtId="0" fontId="2" fillId="2" borderId="0" xfId="1" applyFill="1"/>
    <xf numFmtId="0" fontId="3" fillId="2" borderId="4" xfId="1" applyFont="1" applyFill="1" applyBorder="1" applyAlignment="1">
      <alignment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top" wrapText="1"/>
    </xf>
    <xf numFmtId="49" fontId="7" fillId="2" borderId="1" xfId="1" applyNumberFormat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textRotation="90" wrapText="1"/>
    </xf>
    <xf numFmtId="49" fontId="8" fillId="2" borderId="1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textRotation="90" wrapText="1"/>
    </xf>
    <xf numFmtId="0" fontId="8" fillId="2" borderId="10" xfId="1" applyFont="1" applyFill="1" applyBorder="1" applyAlignment="1">
      <alignment horizontal="center" vertical="center" textRotation="90" wrapText="1"/>
    </xf>
    <xf numFmtId="0" fontId="8" fillId="2" borderId="7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4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BreakPreview" topLeftCell="A59" zoomScale="112" zoomScaleSheetLayoutView="112" workbookViewId="0">
      <selection activeCell="G74" sqref="G74:H74"/>
    </sheetView>
  </sheetViews>
  <sheetFormatPr defaultRowHeight="12.75" x14ac:dyDescent="0.2"/>
  <cols>
    <col min="1" max="1" width="8.28515625" style="17" customWidth="1"/>
    <col min="2" max="2" width="40.28515625" style="17" customWidth="1"/>
    <col min="3" max="3" width="8.5703125" style="18" customWidth="1"/>
    <col min="4" max="4" width="10.28515625" style="17" customWidth="1"/>
    <col min="5" max="5" width="11.28515625" style="17" customWidth="1"/>
    <col min="6" max="6" width="6.28515625" style="17" customWidth="1"/>
    <col min="7" max="7" width="8.140625" style="17" customWidth="1"/>
    <col min="8" max="8" width="7.85546875" style="17" customWidth="1"/>
    <col min="9" max="9" width="7.7109375" style="17" customWidth="1"/>
    <col min="10" max="10" width="7" style="17" customWidth="1"/>
    <col min="11" max="11" width="8.42578125" style="17" customWidth="1"/>
    <col min="12" max="12" width="9.42578125" style="17" customWidth="1"/>
    <col min="13" max="13" width="9.140625" style="2" customWidth="1"/>
    <col min="14" max="14" width="9.140625" style="1" customWidth="1"/>
    <col min="15" max="16384" width="9.140625" style="1"/>
  </cols>
  <sheetData>
    <row r="1" spans="1:12" x14ac:dyDescent="0.2">
      <c r="I1" s="147" t="s">
        <v>121</v>
      </c>
      <c r="J1" s="147"/>
      <c r="K1" s="147"/>
      <c r="L1" s="147"/>
    </row>
    <row r="2" spans="1:12" x14ac:dyDescent="0.2">
      <c r="I2" s="147" t="s">
        <v>122</v>
      </c>
      <c r="J2" s="147"/>
      <c r="K2" s="147"/>
      <c r="L2" s="147"/>
    </row>
    <row r="3" spans="1:12" ht="10.5" customHeight="1" x14ac:dyDescent="0.2">
      <c r="B3" s="102" t="s">
        <v>0</v>
      </c>
      <c r="C3" s="102"/>
      <c r="D3" s="102"/>
      <c r="E3" s="102"/>
      <c r="F3" s="102"/>
      <c r="G3" s="102"/>
      <c r="H3" s="102"/>
      <c r="I3" s="32" t="s">
        <v>123</v>
      </c>
      <c r="J3" s="32"/>
      <c r="K3" s="32"/>
      <c r="L3" s="32"/>
    </row>
    <row r="4" spans="1:12" ht="10.5" customHeight="1" x14ac:dyDescent="0.2">
      <c r="B4" s="20"/>
      <c r="C4" s="25" t="s">
        <v>107</v>
      </c>
      <c r="D4" s="25"/>
      <c r="E4" s="25"/>
      <c r="F4" s="25"/>
      <c r="G4" s="51"/>
      <c r="H4" s="51"/>
      <c r="I4" s="148" t="s">
        <v>124</v>
      </c>
      <c r="J4" s="148"/>
      <c r="K4" s="148"/>
      <c r="L4" s="148"/>
    </row>
    <row r="5" spans="1:12" ht="10.5" customHeight="1" x14ac:dyDescent="0.2">
      <c r="B5" s="20"/>
      <c r="C5" s="25" t="s">
        <v>108</v>
      </c>
      <c r="D5" s="25"/>
      <c r="E5" s="25"/>
      <c r="F5" s="25"/>
      <c r="G5" s="51"/>
      <c r="H5" s="51"/>
      <c r="I5" s="51"/>
      <c r="J5" s="20"/>
      <c r="K5" s="20"/>
      <c r="L5" s="19"/>
    </row>
    <row r="6" spans="1:12" ht="10.5" customHeight="1" x14ac:dyDescent="0.2">
      <c r="A6" s="19" t="s">
        <v>1</v>
      </c>
      <c r="B6" s="19"/>
      <c r="C6" s="51" t="s">
        <v>2</v>
      </c>
      <c r="D6" s="51"/>
      <c r="E6" s="51"/>
      <c r="F6" s="51"/>
      <c r="G6" s="51"/>
      <c r="H6" s="51"/>
      <c r="I6" s="51"/>
      <c r="J6" s="51"/>
      <c r="K6" s="21"/>
      <c r="L6" s="22"/>
    </row>
    <row r="7" spans="1:12" ht="10.5" customHeight="1" x14ac:dyDescent="0.2">
      <c r="A7" s="101"/>
      <c r="B7" s="101"/>
      <c r="C7" s="101" t="s">
        <v>139</v>
      </c>
      <c r="D7" s="101"/>
      <c r="E7" s="101"/>
      <c r="F7" s="101"/>
      <c r="G7" s="101"/>
      <c r="H7" s="101"/>
      <c r="I7" s="101"/>
      <c r="J7" s="51"/>
      <c r="K7" s="21"/>
      <c r="L7" s="21"/>
    </row>
    <row r="8" spans="1:12" ht="10.5" customHeight="1" x14ac:dyDescent="0.2">
      <c r="B8" s="23"/>
      <c r="C8" s="101" t="s">
        <v>3</v>
      </c>
      <c r="D8" s="101"/>
      <c r="E8" s="101"/>
      <c r="F8" s="101"/>
      <c r="G8" s="51"/>
      <c r="H8" s="51"/>
      <c r="I8" s="51"/>
      <c r="J8" s="20"/>
      <c r="K8" s="24"/>
      <c r="L8" s="24"/>
    </row>
    <row r="9" spans="1:12" ht="10.5" customHeight="1" x14ac:dyDescent="0.2">
      <c r="B9" s="23"/>
      <c r="C9" s="25" t="s">
        <v>140</v>
      </c>
      <c r="D9" s="25"/>
      <c r="E9" s="25"/>
      <c r="F9" s="25"/>
      <c r="G9" s="25"/>
      <c r="H9" s="25"/>
      <c r="I9" s="25"/>
      <c r="J9" s="25"/>
      <c r="K9" s="24"/>
      <c r="L9" s="24"/>
    </row>
    <row r="10" spans="1:12" ht="10.5" customHeight="1" x14ac:dyDescent="0.2">
      <c r="B10" s="23"/>
      <c r="C10" s="101" t="s">
        <v>4</v>
      </c>
      <c r="D10" s="101"/>
      <c r="E10" s="101"/>
      <c r="F10" s="101"/>
      <c r="G10" s="51"/>
      <c r="H10" s="51"/>
      <c r="I10" s="51"/>
      <c r="J10" s="20"/>
      <c r="K10" s="25"/>
      <c r="L10" s="25"/>
    </row>
    <row r="11" spans="1:12" ht="10.5" customHeight="1" x14ac:dyDescent="0.2">
      <c r="B11" s="23"/>
      <c r="C11" s="51" t="s">
        <v>106</v>
      </c>
      <c r="D11" s="51"/>
      <c r="E11" s="51"/>
      <c r="F11" s="51"/>
      <c r="G11" s="51"/>
      <c r="H11" s="51"/>
      <c r="I11" s="51"/>
      <c r="J11" s="20"/>
      <c r="K11" s="25"/>
      <c r="L11" s="25"/>
    </row>
    <row r="12" spans="1:12" ht="10.5" customHeight="1" x14ac:dyDescent="0.2">
      <c r="B12" s="23"/>
      <c r="C12" s="101" t="s">
        <v>5</v>
      </c>
      <c r="D12" s="101"/>
      <c r="E12" s="101"/>
      <c r="F12" s="101"/>
      <c r="G12" s="101"/>
      <c r="H12" s="101"/>
      <c r="I12" s="51"/>
      <c r="J12" s="20"/>
      <c r="K12" s="25"/>
      <c r="L12" s="25"/>
    </row>
    <row r="13" spans="1:12" ht="10.5" customHeight="1" x14ac:dyDescent="0.2">
      <c r="B13" s="23"/>
      <c r="C13" s="79" t="s">
        <v>103</v>
      </c>
      <c r="D13" s="51"/>
      <c r="E13" s="51"/>
      <c r="F13" s="51"/>
      <c r="G13" s="51"/>
      <c r="H13" s="51"/>
      <c r="I13" s="51"/>
      <c r="J13" s="25"/>
      <c r="K13" s="24"/>
      <c r="L13" s="24"/>
    </row>
    <row r="14" spans="1:12" ht="10.5" customHeight="1" x14ac:dyDescent="0.2">
      <c r="B14" s="23"/>
      <c r="C14" s="51" t="s">
        <v>104</v>
      </c>
      <c r="D14" s="51"/>
      <c r="E14" s="51"/>
      <c r="F14" s="51"/>
      <c r="G14" s="51"/>
      <c r="H14" s="51"/>
      <c r="I14" s="51"/>
      <c r="J14" s="25"/>
      <c r="K14" s="24"/>
      <c r="L14" s="24"/>
    </row>
    <row r="15" spans="1:12" ht="10.5" customHeight="1" x14ac:dyDescent="0.2">
      <c r="A15" s="26" t="s">
        <v>6</v>
      </c>
      <c r="C15" s="149"/>
      <c r="D15" s="149"/>
      <c r="E15" s="149"/>
      <c r="F15" s="149"/>
      <c r="G15" s="149"/>
      <c r="H15" s="149"/>
      <c r="I15" s="149"/>
      <c r="J15" s="149"/>
      <c r="K15" s="52"/>
      <c r="L15" s="52"/>
    </row>
    <row r="16" spans="1:12" ht="12.75" customHeight="1" x14ac:dyDescent="0.2">
      <c r="A16" s="103" t="s">
        <v>7</v>
      </c>
      <c r="B16" s="103" t="s">
        <v>8</v>
      </c>
      <c r="C16" s="104" t="s">
        <v>9</v>
      </c>
      <c r="D16" s="105" t="s">
        <v>10</v>
      </c>
      <c r="E16" s="106"/>
      <c r="F16" s="105" t="s">
        <v>11</v>
      </c>
      <c r="G16" s="106"/>
      <c r="H16" s="109" t="s">
        <v>118</v>
      </c>
      <c r="I16" s="103" t="s">
        <v>12</v>
      </c>
      <c r="J16" s="118" t="s">
        <v>13</v>
      </c>
      <c r="K16" s="112"/>
      <c r="L16" s="112"/>
    </row>
    <row r="17" spans="1:13" ht="30.75" customHeight="1" x14ac:dyDescent="0.2">
      <c r="A17" s="103"/>
      <c r="B17" s="103"/>
      <c r="C17" s="104"/>
      <c r="D17" s="107"/>
      <c r="E17" s="108"/>
      <c r="F17" s="107"/>
      <c r="G17" s="108"/>
      <c r="H17" s="110"/>
      <c r="I17" s="103"/>
      <c r="J17" s="119"/>
      <c r="K17" s="113"/>
      <c r="L17" s="113"/>
    </row>
    <row r="18" spans="1:13" s="3" customFormat="1" ht="10.5" customHeight="1" x14ac:dyDescent="0.25">
      <c r="A18" s="5">
        <v>1</v>
      </c>
      <c r="B18" s="5">
        <v>2</v>
      </c>
      <c r="C18" s="27">
        <v>3</v>
      </c>
      <c r="D18" s="114"/>
      <c r="E18" s="115"/>
      <c r="F18" s="114">
        <v>6</v>
      </c>
      <c r="G18" s="115"/>
      <c r="H18" s="85">
        <v>7</v>
      </c>
      <c r="I18" s="5">
        <v>8</v>
      </c>
      <c r="J18" s="5">
        <v>9</v>
      </c>
      <c r="K18" s="28"/>
      <c r="L18" s="29"/>
      <c r="M18" s="4"/>
    </row>
    <row r="19" spans="1:13" ht="11.25" customHeight="1" x14ac:dyDescent="0.2">
      <c r="A19" s="30" t="s">
        <v>14</v>
      </c>
      <c r="B19" s="31">
        <v>39</v>
      </c>
      <c r="C19" s="31" t="s">
        <v>15</v>
      </c>
      <c r="D19" s="116">
        <v>0</v>
      </c>
      <c r="E19" s="117"/>
      <c r="F19" s="116">
        <v>2</v>
      </c>
      <c r="G19" s="117"/>
      <c r="H19" s="84">
        <v>11</v>
      </c>
      <c r="I19" s="31" t="s">
        <v>16</v>
      </c>
      <c r="J19" s="31">
        <f>SUM(B19:I19)</f>
        <v>52</v>
      </c>
      <c r="K19" s="29"/>
      <c r="L19" s="32"/>
    </row>
    <row r="20" spans="1:13" ht="10.5" customHeight="1" x14ac:dyDescent="0.2">
      <c r="A20" s="30" t="s">
        <v>17</v>
      </c>
      <c r="B20" s="31">
        <v>17</v>
      </c>
      <c r="C20" s="31">
        <v>6</v>
      </c>
      <c r="D20" s="116">
        <v>16</v>
      </c>
      <c r="E20" s="117"/>
      <c r="F20" s="116">
        <v>1</v>
      </c>
      <c r="G20" s="117"/>
      <c r="H20" s="84">
        <v>2</v>
      </c>
      <c r="I20" s="31">
        <v>1</v>
      </c>
      <c r="J20" s="31">
        <f>SUM(B20:I20)</f>
        <v>43</v>
      </c>
      <c r="K20" s="33"/>
      <c r="L20" s="35"/>
    </row>
    <row r="21" spans="1:13" ht="11.25" customHeight="1" x14ac:dyDescent="0.2">
      <c r="A21" s="38" t="s">
        <v>18</v>
      </c>
      <c r="B21" s="39">
        <f>SUM(B19:B20)</f>
        <v>56</v>
      </c>
      <c r="C21" s="39">
        <f>SUM(C20)</f>
        <v>6</v>
      </c>
      <c r="D21" s="145">
        <v>16</v>
      </c>
      <c r="E21" s="146"/>
      <c r="F21" s="145">
        <f>SUM(F19:F20)</f>
        <v>3</v>
      </c>
      <c r="G21" s="146"/>
      <c r="H21" s="84">
        <f>SUM(H19:H20)</f>
        <v>13</v>
      </c>
      <c r="I21" s="39">
        <f>SUM(I19:I20)</f>
        <v>1</v>
      </c>
      <c r="J21" s="31">
        <f t="shared" ref="J21" si="0">SUM(B21:I21)</f>
        <v>95</v>
      </c>
      <c r="K21" s="36"/>
      <c r="L21" s="37"/>
    </row>
    <row r="22" spans="1:13" ht="10.5" customHeight="1" x14ac:dyDescent="0.2">
      <c r="A22" s="40" t="s">
        <v>19</v>
      </c>
      <c r="C22" s="41"/>
      <c r="D22" s="34"/>
      <c r="E22" s="34"/>
      <c r="F22" s="34"/>
      <c r="G22" s="34"/>
      <c r="H22" s="34"/>
      <c r="I22" s="34"/>
      <c r="J22" s="34"/>
      <c r="K22" s="42"/>
      <c r="L22" s="34"/>
    </row>
    <row r="23" spans="1:13" ht="30.75" customHeight="1" x14ac:dyDescent="0.2">
      <c r="A23" s="120" t="s">
        <v>20</v>
      </c>
      <c r="B23" s="111" t="s">
        <v>21</v>
      </c>
      <c r="C23" s="121" t="s">
        <v>22</v>
      </c>
      <c r="D23" s="122" t="s">
        <v>23</v>
      </c>
      <c r="E23" s="122"/>
      <c r="F23" s="122"/>
      <c r="G23" s="122"/>
      <c r="H23" s="122"/>
      <c r="I23" s="122" t="s">
        <v>24</v>
      </c>
      <c r="J23" s="122"/>
      <c r="K23" s="123"/>
      <c r="L23" s="122"/>
    </row>
    <row r="24" spans="1:13" ht="9" customHeight="1" x14ac:dyDescent="0.2">
      <c r="A24" s="120"/>
      <c r="B24" s="111"/>
      <c r="C24" s="121"/>
      <c r="D24" s="124" t="s">
        <v>25</v>
      </c>
      <c r="E24" s="120" t="s">
        <v>26</v>
      </c>
      <c r="F24" s="122" t="s">
        <v>27</v>
      </c>
      <c r="G24" s="122"/>
      <c r="H24" s="122"/>
      <c r="I24" s="127" t="s">
        <v>14</v>
      </c>
      <c r="J24" s="127"/>
      <c r="K24" s="127" t="s">
        <v>17</v>
      </c>
      <c r="L24" s="127"/>
    </row>
    <row r="25" spans="1:13" ht="12" customHeight="1" x14ac:dyDescent="0.2">
      <c r="A25" s="120"/>
      <c r="B25" s="111"/>
      <c r="C25" s="121"/>
      <c r="D25" s="125"/>
      <c r="E25" s="120"/>
      <c r="F25" s="120" t="s">
        <v>28</v>
      </c>
      <c r="G25" s="120" t="s">
        <v>29</v>
      </c>
      <c r="H25" s="80" t="s">
        <v>30</v>
      </c>
      <c r="I25" s="111" t="s">
        <v>31</v>
      </c>
      <c r="J25" s="111" t="s">
        <v>32</v>
      </c>
      <c r="K25" s="111" t="s">
        <v>33</v>
      </c>
      <c r="L25" s="111" t="s">
        <v>34</v>
      </c>
    </row>
    <row r="26" spans="1:13" ht="0.75" hidden="1" customHeight="1" x14ac:dyDescent="0.2">
      <c r="A26" s="120"/>
      <c r="B26" s="111"/>
      <c r="C26" s="121"/>
      <c r="D26" s="125"/>
      <c r="E26" s="120"/>
      <c r="F26" s="120"/>
      <c r="G26" s="120"/>
      <c r="H26" s="122" t="s">
        <v>35</v>
      </c>
      <c r="I26" s="111"/>
      <c r="J26" s="111"/>
      <c r="K26" s="111"/>
      <c r="L26" s="111"/>
    </row>
    <row r="27" spans="1:13" ht="12" customHeight="1" x14ac:dyDescent="0.2">
      <c r="A27" s="120"/>
      <c r="B27" s="111"/>
      <c r="C27" s="121"/>
      <c r="D27" s="125"/>
      <c r="E27" s="120"/>
      <c r="F27" s="120"/>
      <c r="G27" s="120"/>
      <c r="H27" s="122"/>
      <c r="I27" s="53">
        <v>17</v>
      </c>
      <c r="J27" s="11" t="s">
        <v>119</v>
      </c>
      <c r="K27" s="11" t="s">
        <v>138</v>
      </c>
      <c r="L27" s="11" t="s">
        <v>151</v>
      </c>
    </row>
    <row r="28" spans="1:13" ht="20.25" customHeight="1" x14ac:dyDescent="0.2">
      <c r="A28" s="120"/>
      <c r="B28" s="111"/>
      <c r="C28" s="121"/>
      <c r="D28" s="126"/>
      <c r="E28" s="120"/>
      <c r="F28" s="120"/>
      <c r="G28" s="120"/>
      <c r="H28" s="122"/>
      <c r="I28" s="16" t="s">
        <v>36</v>
      </c>
      <c r="J28" s="16" t="s">
        <v>36</v>
      </c>
      <c r="K28" s="16" t="s">
        <v>36</v>
      </c>
      <c r="L28" s="43" t="s">
        <v>36</v>
      </c>
    </row>
    <row r="29" spans="1:13" ht="10.5" customHeight="1" x14ac:dyDescent="0.2">
      <c r="A29" s="44">
        <v>1</v>
      </c>
      <c r="B29" s="44">
        <v>2</v>
      </c>
      <c r="C29" s="45">
        <v>3</v>
      </c>
      <c r="D29" s="44">
        <v>4</v>
      </c>
      <c r="E29" s="44">
        <v>5</v>
      </c>
      <c r="F29" s="44">
        <v>6</v>
      </c>
      <c r="G29" s="44"/>
      <c r="H29" s="44">
        <v>7</v>
      </c>
      <c r="I29" s="46">
        <v>9</v>
      </c>
      <c r="J29" s="46">
        <v>10</v>
      </c>
      <c r="K29" s="46">
        <v>11</v>
      </c>
      <c r="L29" s="46">
        <v>12</v>
      </c>
    </row>
    <row r="30" spans="1:13" s="62" customFormat="1" ht="9.75" customHeight="1" x14ac:dyDescent="0.2">
      <c r="A30" s="57" t="s">
        <v>37</v>
      </c>
      <c r="B30" s="58" t="s">
        <v>38</v>
      </c>
      <c r="C30" s="59" t="s">
        <v>39</v>
      </c>
      <c r="D30" s="73">
        <f>D31+D44</f>
        <v>2021.7999999999997</v>
      </c>
      <c r="E30" s="73">
        <f t="shared" ref="E30:L30" si="1">E31+E44</f>
        <v>617.80000000000007</v>
      </c>
      <c r="F30" s="73">
        <f t="shared" si="1"/>
        <v>1404</v>
      </c>
      <c r="G30" s="73">
        <f t="shared" si="1"/>
        <v>492</v>
      </c>
      <c r="H30" s="73">
        <f t="shared" si="1"/>
        <v>554</v>
      </c>
      <c r="I30" s="73">
        <f t="shared" si="1"/>
        <v>612</v>
      </c>
      <c r="J30" s="73">
        <f t="shared" si="1"/>
        <v>726</v>
      </c>
      <c r="K30" s="73">
        <f t="shared" si="1"/>
        <v>66</v>
      </c>
      <c r="L30" s="73">
        <f t="shared" si="1"/>
        <v>0</v>
      </c>
      <c r="M30" s="61"/>
    </row>
    <row r="31" spans="1:13" s="10" customFormat="1" ht="19.5" customHeight="1" x14ac:dyDescent="0.2">
      <c r="A31" s="47" t="s">
        <v>83</v>
      </c>
      <c r="B31" s="48" t="s">
        <v>82</v>
      </c>
      <c r="C31" s="8" t="s">
        <v>40</v>
      </c>
      <c r="D31" s="55">
        <f>SUM(D32:D43)</f>
        <v>1365.3999999999999</v>
      </c>
      <c r="E31" s="55">
        <f t="shared" ref="E31:L31" si="2">SUM(E32:E43)</f>
        <v>437.40000000000003</v>
      </c>
      <c r="F31" s="55">
        <f t="shared" si="2"/>
        <v>928</v>
      </c>
      <c r="G31" s="55">
        <f t="shared" si="2"/>
        <v>314</v>
      </c>
      <c r="H31" s="55">
        <f t="shared" si="2"/>
        <v>462</v>
      </c>
      <c r="I31" s="55">
        <f t="shared" si="2"/>
        <v>426</v>
      </c>
      <c r="J31" s="55">
        <f t="shared" si="2"/>
        <v>436</v>
      </c>
      <c r="K31" s="55">
        <f t="shared" si="2"/>
        <v>66</v>
      </c>
      <c r="L31" s="55">
        <f t="shared" si="2"/>
        <v>0</v>
      </c>
      <c r="M31" s="9"/>
    </row>
    <row r="32" spans="1:13" ht="9.75" customHeight="1" x14ac:dyDescent="0.2">
      <c r="A32" s="6" t="s">
        <v>84</v>
      </c>
      <c r="B32" s="6" t="s">
        <v>41</v>
      </c>
      <c r="C32" s="7" t="s">
        <v>42</v>
      </c>
      <c r="D32" s="56">
        <f>E32+F32</f>
        <v>100.8</v>
      </c>
      <c r="E32" s="72">
        <f>F32*40/100</f>
        <v>28.8</v>
      </c>
      <c r="F32" s="88">
        <v>72</v>
      </c>
      <c r="G32" s="53">
        <v>22</v>
      </c>
      <c r="H32" s="53">
        <v>30</v>
      </c>
      <c r="I32" s="53">
        <v>34</v>
      </c>
      <c r="J32" s="15">
        <v>38</v>
      </c>
      <c r="K32" s="53"/>
      <c r="L32" s="53"/>
    </row>
    <row r="33" spans="1:13" ht="9.75" customHeight="1" x14ac:dyDescent="0.2">
      <c r="A33" s="6" t="s">
        <v>85</v>
      </c>
      <c r="B33" s="6" t="s">
        <v>43</v>
      </c>
      <c r="C33" s="7" t="s">
        <v>45</v>
      </c>
      <c r="D33" s="56">
        <f t="shared" ref="D33:D43" si="3">E33+F33</f>
        <v>151.19999999999999</v>
      </c>
      <c r="E33" s="72">
        <f t="shared" ref="E33:E37" si="4">F33*40/100</f>
        <v>43.2</v>
      </c>
      <c r="F33" s="88">
        <v>108</v>
      </c>
      <c r="G33" s="53">
        <v>34</v>
      </c>
      <c r="H33" s="53">
        <v>40</v>
      </c>
      <c r="I33" s="53">
        <v>68</v>
      </c>
      <c r="J33" s="15">
        <v>40</v>
      </c>
      <c r="K33" s="53"/>
      <c r="L33" s="53"/>
    </row>
    <row r="34" spans="1:13" ht="9.75" customHeight="1" x14ac:dyDescent="0.2">
      <c r="A34" s="6" t="s">
        <v>86</v>
      </c>
      <c r="B34" s="6" t="s">
        <v>46</v>
      </c>
      <c r="C34" s="7" t="s">
        <v>45</v>
      </c>
      <c r="D34" s="56">
        <f t="shared" si="3"/>
        <v>151.19999999999999</v>
      </c>
      <c r="E34" s="72">
        <f t="shared" si="4"/>
        <v>43.2</v>
      </c>
      <c r="F34" s="88">
        <v>108</v>
      </c>
      <c r="G34" s="53">
        <v>34</v>
      </c>
      <c r="H34" s="53">
        <v>46</v>
      </c>
      <c r="I34" s="53">
        <v>34</v>
      </c>
      <c r="J34" s="15">
        <v>44</v>
      </c>
      <c r="K34" s="53">
        <v>30</v>
      </c>
      <c r="L34" s="53"/>
    </row>
    <row r="35" spans="1:13" ht="9.75" customHeight="1" x14ac:dyDescent="0.2">
      <c r="A35" s="6" t="s">
        <v>87</v>
      </c>
      <c r="B35" s="83" t="s">
        <v>111</v>
      </c>
      <c r="C35" s="7" t="s">
        <v>45</v>
      </c>
      <c r="D35" s="56">
        <f t="shared" si="3"/>
        <v>100.8</v>
      </c>
      <c r="E35" s="72">
        <f t="shared" si="4"/>
        <v>28.8</v>
      </c>
      <c r="F35" s="88">
        <v>72</v>
      </c>
      <c r="G35" s="53">
        <v>22</v>
      </c>
      <c r="H35" s="53">
        <v>22</v>
      </c>
      <c r="I35" s="53"/>
      <c r="J35" s="15">
        <v>72</v>
      </c>
      <c r="K35" s="53"/>
      <c r="L35" s="53"/>
    </row>
    <row r="36" spans="1:13" ht="9.75" customHeight="1" x14ac:dyDescent="0.2">
      <c r="A36" s="6" t="s">
        <v>88</v>
      </c>
      <c r="B36" s="83" t="s">
        <v>112</v>
      </c>
      <c r="C36" s="7" t="s">
        <v>45</v>
      </c>
      <c r="D36" s="56">
        <f t="shared" si="3"/>
        <v>100.8</v>
      </c>
      <c r="E36" s="72">
        <f t="shared" si="4"/>
        <v>28.8</v>
      </c>
      <c r="F36" s="88">
        <v>72</v>
      </c>
      <c r="G36" s="82">
        <v>22</v>
      </c>
      <c r="H36" s="82">
        <v>20</v>
      </c>
      <c r="I36" s="82"/>
      <c r="J36" s="15">
        <v>36</v>
      </c>
      <c r="K36" s="82">
        <v>36</v>
      </c>
      <c r="L36" s="82"/>
    </row>
    <row r="37" spans="1:13" ht="9.75" customHeight="1" x14ac:dyDescent="0.2">
      <c r="A37" s="6" t="s">
        <v>89</v>
      </c>
      <c r="B37" s="6" t="s">
        <v>44</v>
      </c>
      <c r="C37" s="7" t="s">
        <v>45</v>
      </c>
      <c r="D37" s="56">
        <f t="shared" si="3"/>
        <v>100.8</v>
      </c>
      <c r="E37" s="72">
        <f t="shared" si="4"/>
        <v>28.8</v>
      </c>
      <c r="F37" s="88">
        <v>72</v>
      </c>
      <c r="G37" s="53">
        <v>22</v>
      </c>
      <c r="H37" s="53">
        <v>70</v>
      </c>
      <c r="I37" s="53">
        <v>38</v>
      </c>
      <c r="J37" s="15">
        <v>34</v>
      </c>
      <c r="K37" s="53"/>
      <c r="L37" s="53"/>
    </row>
    <row r="38" spans="1:13" ht="9.75" customHeight="1" x14ac:dyDescent="0.2">
      <c r="A38" s="6" t="s">
        <v>90</v>
      </c>
      <c r="B38" s="6" t="s">
        <v>54</v>
      </c>
      <c r="C38" s="7" t="s">
        <v>45</v>
      </c>
      <c r="D38" s="56">
        <f>E38+F38</f>
        <v>151</v>
      </c>
      <c r="E38" s="72">
        <v>43</v>
      </c>
      <c r="F38" s="88">
        <v>108</v>
      </c>
      <c r="G38" s="53">
        <v>40</v>
      </c>
      <c r="H38" s="53">
        <v>80</v>
      </c>
      <c r="I38" s="13">
        <v>62</v>
      </c>
      <c r="J38" s="14">
        <v>46</v>
      </c>
      <c r="K38" s="88"/>
      <c r="L38" s="88"/>
    </row>
    <row r="39" spans="1:13" ht="9.75" customHeight="1" x14ac:dyDescent="0.2">
      <c r="A39" s="6" t="s">
        <v>91</v>
      </c>
      <c r="B39" s="6" t="s">
        <v>105</v>
      </c>
      <c r="C39" s="7" t="s">
        <v>47</v>
      </c>
      <c r="D39" s="56">
        <f t="shared" si="3"/>
        <v>144</v>
      </c>
      <c r="E39" s="72">
        <v>72</v>
      </c>
      <c r="F39" s="88">
        <v>72</v>
      </c>
      <c r="G39" s="53">
        <v>22</v>
      </c>
      <c r="H39" s="53">
        <v>62</v>
      </c>
      <c r="I39" s="53">
        <v>34</v>
      </c>
      <c r="J39" s="15">
        <v>38</v>
      </c>
      <c r="K39" s="53"/>
      <c r="L39" s="53"/>
    </row>
    <row r="40" spans="1:13" ht="9.75" customHeight="1" x14ac:dyDescent="0.2">
      <c r="A40" s="6" t="s">
        <v>93</v>
      </c>
      <c r="B40" s="6" t="s">
        <v>48</v>
      </c>
      <c r="C40" s="7" t="s">
        <v>45</v>
      </c>
      <c r="D40" s="56">
        <f t="shared" si="3"/>
        <v>98</v>
      </c>
      <c r="E40" s="72">
        <v>30</v>
      </c>
      <c r="F40" s="88">
        <v>68</v>
      </c>
      <c r="G40" s="53">
        <v>20</v>
      </c>
      <c r="H40" s="53">
        <v>36</v>
      </c>
      <c r="I40" s="53">
        <v>34</v>
      </c>
      <c r="J40" s="15">
        <v>34</v>
      </c>
      <c r="K40" s="53"/>
      <c r="L40" s="53"/>
    </row>
    <row r="41" spans="1:13" ht="9.75" customHeight="1" x14ac:dyDescent="0.2">
      <c r="A41" s="6" t="s">
        <v>95</v>
      </c>
      <c r="B41" s="6" t="s">
        <v>49</v>
      </c>
      <c r="C41" s="7" t="s">
        <v>45</v>
      </c>
      <c r="D41" s="56">
        <f t="shared" si="3"/>
        <v>102</v>
      </c>
      <c r="E41" s="72">
        <v>30</v>
      </c>
      <c r="F41" s="88">
        <v>72</v>
      </c>
      <c r="G41" s="82">
        <v>22</v>
      </c>
      <c r="H41" s="82">
        <v>34</v>
      </c>
      <c r="I41" s="82">
        <v>34</v>
      </c>
      <c r="J41" s="15">
        <v>38</v>
      </c>
      <c r="K41" s="82"/>
      <c r="L41" s="82"/>
    </row>
    <row r="42" spans="1:13" ht="9.75" customHeight="1" x14ac:dyDescent="0.2">
      <c r="A42" s="6" t="s">
        <v>94</v>
      </c>
      <c r="B42" s="6" t="s">
        <v>114</v>
      </c>
      <c r="C42" s="7" t="s">
        <v>45</v>
      </c>
      <c r="D42" s="56">
        <f t="shared" si="3"/>
        <v>100.8</v>
      </c>
      <c r="E42" s="72">
        <f t="shared" ref="E42" si="5">F42*40/100</f>
        <v>28.8</v>
      </c>
      <c r="F42" s="88">
        <v>72</v>
      </c>
      <c r="G42" s="82">
        <v>22</v>
      </c>
      <c r="H42" s="82">
        <v>22</v>
      </c>
      <c r="I42" s="82">
        <v>72</v>
      </c>
      <c r="J42" s="15"/>
      <c r="K42" s="82"/>
      <c r="L42" s="82"/>
    </row>
    <row r="43" spans="1:13" ht="9.75" customHeight="1" x14ac:dyDescent="0.2">
      <c r="A43" s="6" t="s">
        <v>96</v>
      </c>
      <c r="B43" s="6" t="s">
        <v>92</v>
      </c>
      <c r="C43" s="7" t="s">
        <v>45</v>
      </c>
      <c r="D43" s="56">
        <f t="shared" si="3"/>
        <v>64</v>
      </c>
      <c r="E43" s="72">
        <v>32</v>
      </c>
      <c r="F43" s="88">
        <v>32</v>
      </c>
      <c r="G43" s="53">
        <v>32</v>
      </c>
      <c r="H43" s="53">
        <v>0</v>
      </c>
      <c r="I43" s="53">
        <v>16</v>
      </c>
      <c r="J43" s="15">
        <v>16</v>
      </c>
      <c r="K43" s="53"/>
      <c r="L43" s="53"/>
    </row>
    <row r="44" spans="1:13" s="10" customFormat="1" ht="22.5" customHeight="1" x14ac:dyDescent="0.2">
      <c r="A44" s="114" t="s">
        <v>113</v>
      </c>
      <c r="B44" s="115"/>
      <c r="C44" s="8" t="s">
        <v>51</v>
      </c>
      <c r="D44" s="55">
        <f>SUM(D45:D46)</f>
        <v>656.4</v>
      </c>
      <c r="E44" s="55">
        <f t="shared" ref="E44:L44" si="6">SUM(E45:E46)</f>
        <v>180.4</v>
      </c>
      <c r="F44" s="55">
        <f t="shared" si="6"/>
        <v>476</v>
      </c>
      <c r="G44" s="55">
        <f t="shared" si="6"/>
        <v>178</v>
      </c>
      <c r="H44" s="55">
        <f t="shared" si="6"/>
        <v>92</v>
      </c>
      <c r="I44" s="55">
        <f t="shared" si="6"/>
        <v>186</v>
      </c>
      <c r="J44" s="55">
        <f t="shared" si="6"/>
        <v>290</v>
      </c>
      <c r="K44" s="55">
        <f t="shared" si="6"/>
        <v>0</v>
      </c>
      <c r="L44" s="55">
        <f t="shared" si="6"/>
        <v>0</v>
      </c>
      <c r="M44" s="2"/>
    </row>
    <row r="45" spans="1:13" ht="9.75" customHeight="1" x14ac:dyDescent="0.2">
      <c r="A45" s="6" t="s">
        <v>97</v>
      </c>
      <c r="B45" s="6" t="s">
        <v>53</v>
      </c>
      <c r="C45" s="7" t="s">
        <v>42</v>
      </c>
      <c r="D45" s="56">
        <f>E45+F45</f>
        <v>414.4</v>
      </c>
      <c r="E45" s="72">
        <f>F45*40/100</f>
        <v>118.4</v>
      </c>
      <c r="F45" s="88">
        <v>296</v>
      </c>
      <c r="G45" s="53">
        <v>90</v>
      </c>
      <c r="H45" s="53">
        <v>58</v>
      </c>
      <c r="I45" s="13">
        <v>102</v>
      </c>
      <c r="J45" s="14">
        <v>194</v>
      </c>
      <c r="K45" s="53"/>
      <c r="L45" s="53"/>
    </row>
    <row r="46" spans="1:13" ht="9.75" customHeight="1" x14ac:dyDescent="0.2">
      <c r="A46" s="6" t="s">
        <v>98</v>
      </c>
      <c r="B46" s="78" t="s">
        <v>52</v>
      </c>
      <c r="C46" s="7" t="s">
        <v>42</v>
      </c>
      <c r="D46" s="56">
        <f t="shared" ref="D46" si="7">E46+F46</f>
        <v>242</v>
      </c>
      <c r="E46" s="72">
        <v>62</v>
      </c>
      <c r="F46" s="88">
        <v>180</v>
      </c>
      <c r="G46" s="53">
        <v>88</v>
      </c>
      <c r="H46" s="53">
        <v>34</v>
      </c>
      <c r="I46" s="53">
        <v>84</v>
      </c>
      <c r="J46" s="15">
        <v>96</v>
      </c>
      <c r="K46" s="53"/>
      <c r="L46" s="53"/>
    </row>
    <row r="47" spans="1:13" s="62" customFormat="1" ht="10.5" customHeight="1" x14ac:dyDescent="0.2">
      <c r="A47" s="57" t="s">
        <v>125</v>
      </c>
      <c r="B47" s="57" t="s">
        <v>100</v>
      </c>
      <c r="C47" s="63" t="s">
        <v>55</v>
      </c>
      <c r="D47" s="73">
        <f>D48+D58</f>
        <v>1714</v>
      </c>
      <c r="E47" s="73">
        <f t="shared" ref="E47:L47" si="8">E48+E58</f>
        <v>350</v>
      </c>
      <c r="F47" s="73">
        <f t="shared" si="8"/>
        <v>1364</v>
      </c>
      <c r="G47" s="73">
        <f t="shared" si="8"/>
        <v>496</v>
      </c>
      <c r="H47" s="73">
        <f t="shared" si="8"/>
        <v>358</v>
      </c>
      <c r="I47" s="73">
        <f t="shared" si="8"/>
        <v>0</v>
      </c>
      <c r="J47" s="73">
        <f t="shared" si="8"/>
        <v>66</v>
      </c>
      <c r="K47" s="73">
        <f t="shared" si="8"/>
        <v>526</v>
      </c>
      <c r="L47" s="73">
        <f t="shared" si="8"/>
        <v>772</v>
      </c>
      <c r="M47" s="2"/>
    </row>
    <row r="48" spans="1:13" s="68" customFormat="1" ht="24.75" customHeight="1" x14ac:dyDescent="0.2">
      <c r="A48" s="66" t="s">
        <v>125</v>
      </c>
      <c r="B48" s="66" t="s">
        <v>115</v>
      </c>
      <c r="C48" s="67" t="s">
        <v>56</v>
      </c>
      <c r="D48" s="75">
        <f>SUM(D49:D57)</f>
        <v>394</v>
      </c>
      <c r="E48" s="75">
        <f t="shared" ref="E48:L48" si="9">SUM(E49:E57)</f>
        <v>128</v>
      </c>
      <c r="F48" s="75">
        <f t="shared" si="9"/>
        <v>266</v>
      </c>
      <c r="G48" s="75">
        <f t="shared" si="9"/>
        <v>190</v>
      </c>
      <c r="H48" s="75">
        <f t="shared" si="9"/>
        <v>166</v>
      </c>
      <c r="I48" s="75">
        <f t="shared" si="9"/>
        <v>0</v>
      </c>
      <c r="J48" s="75">
        <f t="shared" si="9"/>
        <v>66</v>
      </c>
      <c r="K48" s="75">
        <f t="shared" si="9"/>
        <v>116</v>
      </c>
      <c r="L48" s="75">
        <f t="shared" si="9"/>
        <v>84</v>
      </c>
      <c r="M48" s="2"/>
    </row>
    <row r="49" spans="1:13" s="12" customFormat="1" ht="9.75" customHeight="1" x14ac:dyDescent="0.2">
      <c r="A49" s="6" t="s">
        <v>57</v>
      </c>
      <c r="B49" s="6" t="s">
        <v>126</v>
      </c>
      <c r="C49" s="11" t="s">
        <v>60</v>
      </c>
      <c r="D49" s="56">
        <f>E49+F49</f>
        <v>52</v>
      </c>
      <c r="E49" s="56">
        <v>14</v>
      </c>
      <c r="F49" s="53">
        <f>SUM(I49:L49)</f>
        <v>38</v>
      </c>
      <c r="G49" s="53">
        <v>20</v>
      </c>
      <c r="H49" s="53">
        <v>20</v>
      </c>
      <c r="I49" s="53"/>
      <c r="J49" s="53"/>
      <c r="K49" s="53">
        <v>16</v>
      </c>
      <c r="L49" s="53">
        <v>22</v>
      </c>
      <c r="M49" s="2"/>
    </row>
    <row r="50" spans="1:13" ht="9.75" customHeight="1" x14ac:dyDescent="0.2">
      <c r="A50" s="6" t="s">
        <v>58</v>
      </c>
      <c r="B50" s="6" t="s">
        <v>127</v>
      </c>
      <c r="C50" s="11" t="s">
        <v>50</v>
      </c>
      <c r="D50" s="56">
        <f t="shared" ref="D50:D56" si="10">E50+F50</f>
        <v>52</v>
      </c>
      <c r="E50" s="56">
        <v>14</v>
      </c>
      <c r="F50" s="88">
        <f t="shared" ref="F50:F56" si="11">SUM(I50:L50)</f>
        <v>38</v>
      </c>
      <c r="G50" s="53">
        <v>20</v>
      </c>
      <c r="H50" s="53">
        <v>18</v>
      </c>
      <c r="I50" s="53"/>
      <c r="J50" s="53"/>
      <c r="K50" s="53">
        <v>16</v>
      </c>
      <c r="L50" s="53">
        <v>22</v>
      </c>
    </row>
    <row r="51" spans="1:13" ht="9.75" customHeight="1" x14ac:dyDescent="0.2">
      <c r="A51" s="6" t="s">
        <v>59</v>
      </c>
      <c r="B51" s="6" t="s">
        <v>128</v>
      </c>
      <c r="C51" s="11" t="s">
        <v>50</v>
      </c>
      <c r="D51" s="56">
        <f t="shared" si="10"/>
        <v>40</v>
      </c>
      <c r="E51" s="56">
        <v>10</v>
      </c>
      <c r="F51" s="88">
        <f t="shared" si="11"/>
        <v>30</v>
      </c>
      <c r="G51" s="53">
        <v>20</v>
      </c>
      <c r="H51" s="53">
        <v>12</v>
      </c>
      <c r="I51" s="53"/>
      <c r="J51" s="53">
        <v>30</v>
      </c>
      <c r="K51" s="53"/>
      <c r="L51" s="53"/>
    </row>
    <row r="52" spans="1:13" ht="9.75" customHeight="1" x14ac:dyDescent="0.2">
      <c r="A52" s="6" t="s">
        <v>133</v>
      </c>
      <c r="B52" s="6" t="s">
        <v>129</v>
      </c>
      <c r="C52" s="11" t="s">
        <v>60</v>
      </c>
      <c r="D52" s="56">
        <f t="shared" si="10"/>
        <v>46</v>
      </c>
      <c r="E52" s="56">
        <v>10</v>
      </c>
      <c r="F52" s="88">
        <f t="shared" si="11"/>
        <v>36</v>
      </c>
      <c r="G52" s="88">
        <v>28</v>
      </c>
      <c r="H52" s="88">
        <v>20</v>
      </c>
      <c r="I52" s="88"/>
      <c r="J52" s="88">
        <v>36</v>
      </c>
      <c r="K52" s="88"/>
      <c r="L52" s="88"/>
    </row>
    <row r="53" spans="1:13" ht="9.75" customHeight="1" x14ac:dyDescent="0.2">
      <c r="A53" s="6" t="s">
        <v>134</v>
      </c>
      <c r="B53" s="6" t="s">
        <v>141</v>
      </c>
      <c r="C53" s="11" t="s">
        <v>50</v>
      </c>
      <c r="D53" s="56">
        <f t="shared" si="10"/>
        <v>26</v>
      </c>
      <c r="E53" s="56">
        <v>10</v>
      </c>
      <c r="F53" s="88">
        <f t="shared" si="11"/>
        <v>16</v>
      </c>
      <c r="G53" s="88">
        <v>16</v>
      </c>
      <c r="H53" s="88">
        <v>16</v>
      </c>
      <c r="I53" s="88"/>
      <c r="J53" s="88"/>
      <c r="K53" s="88">
        <v>16</v>
      </c>
      <c r="L53" s="88"/>
    </row>
    <row r="54" spans="1:13" ht="9.75" customHeight="1" x14ac:dyDescent="0.2">
      <c r="A54" s="6" t="s">
        <v>135</v>
      </c>
      <c r="B54" s="6" t="s">
        <v>61</v>
      </c>
      <c r="C54" s="11" t="s">
        <v>50</v>
      </c>
      <c r="D54" s="56">
        <f t="shared" si="10"/>
        <v>46</v>
      </c>
      <c r="E54" s="56">
        <v>10</v>
      </c>
      <c r="F54" s="88">
        <f t="shared" si="11"/>
        <v>36</v>
      </c>
      <c r="G54" s="88">
        <v>26</v>
      </c>
      <c r="H54" s="88">
        <v>26</v>
      </c>
      <c r="I54" s="88"/>
      <c r="J54" s="88"/>
      <c r="K54" s="88">
        <v>16</v>
      </c>
      <c r="L54" s="88">
        <v>20</v>
      </c>
    </row>
    <row r="55" spans="1:13" ht="9.75" customHeight="1" x14ac:dyDescent="0.2">
      <c r="A55" s="6" t="s">
        <v>136</v>
      </c>
      <c r="B55" s="6" t="s">
        <v>99</v>
      </c>
      <c r="C55" s="11" t="s">
        <v>50</v>
      </c>
      <c r="D55" s="56">
        <f t="shared" si="10"/>
        <v>26</v>
      </c>
      <c r="E55" s="56">
        <v>10</v>
      </c>
      <c r="F55" s="88">
        <f t="shared" si="11"/>
        <v>16</v>
      </c>
      <c r="G55" s="88">
        <v>10</v>
      </c>
      <c r="H55" s="88">
        <v>8</v>
      </c>
      <c r="I55" s="88"/>
      <c r="J55" s="88"/>
      <c r="K55" s="88">
        <v>16</v>
      </c>
      <c r="L55" s="88"/>
    </row>
    <row r="56" spans="1:13" ht="9.75" customHeight="1" x14ac:dyDescent="0.2">
      <c r="A56" s="6" t="s">
        <v>137</v>
      </c>
      <c r="B56" s="6" t="s">
        <v>130</v>
      </c>
      <c r="C56" s="11" t="s">
        <v>50</v>
      </c>
      <c r="D56" s="56">
        <f t="shared" si="10"/>
        <v>26</v>
      </c>
      <c r="E56" s="56">
        <v>10</v>
      </c>
      <c r="F56" s="88">
        <f t="shared" si="11"/>
        <v>16</v>
      </c>
      <c r="G56" s="88">
        <v>10</v>
      </c>
      <c r="H56" s="88">
        <v>8</v>
      </c>
      <c r="I56" s="88"/>
      <c r="J56" s="88"/>
      <c r="K56" s="88">
        <v>16</v>
      </c>
      <c r="L56" s="88"/>
    </row>
    <row r="57" spans="1:13" s="98" customFormat="1" ht="9.75" customHeight="1" x14ac:dyDescent="0.2">
      <c r="A57" s="6" t="s">
        <v>142</v>
      </c>
      <c r="B57" s="99" t="s">
        <v>105</v>
      </c>
      <c r="C57" s="11" t="s">
        <v>50</v>
      </c>
      <c r="D57" s="56">
        <f>E57+F57</f>
        <v>80</v>
      </c>
      <c r="E57" s="56">
        <v>40</v>
      </c>
      <c r="F57" s="89">
        <f>SUM(I57:L57)</f>
        <v>40</v>
      </c>
      <c r="G57" s="89">
        <v>40</v>
      </c>
      <c r="H57" s="89">
        <v>38</v>
      </c>
      <c r="I57" s="89"/>
      <c r="J57" s="89"/>
      <c r="K57" s="89">
        <v>20</v>
      </c>
      <c r="L57" s="89">
        <v>20</v>
      </c>
      <c r="M57" s="97"/>
    </row>
    <row r="58" spans="1:13" s="68" customFormat="1" ht="10.5" customHeight="1" x14ac:dyDescent="0.2">
      <c r="A58" s="66" t="s">
        <v>117</v>
      </c>
      <c r="B58" s="66" t="s">
        <v>116</v>
      </c>
      <c r="C58" s="67" t="s">
        <v>62</v>
      </c>
      <c r="D58" s="75">
        <f>D59+D63+D67</f>
        <v>1320</v>
      </c>
      <c r="E58" s="75">
        <f t="shared" ref="E58:L58" si="12">E59+E63+E67</f>
        <v>222</v>
      </c>
      <c r="F58" s="75">
        <f t="shared" si="12"/>
        <v>1098</v>
      </c>
      <c r="G58" s="75">
        <f t="shared" si="12"/>
        <v>306</v>
      </c>
      <c r="H58" s="75">
        <f t="shared" si="12"/>
        <v>192</v>
      </c>
      <c r="I58" s="75">
        <f t="shared" si="12"/>
        <v>0</v>
      </c>
      <c r="J58" s="75">
        <f t="shared" si="12"/>
        <v>0</v>
      </c>
      <c r="K58" s="75">
        <f t="shared" si="12"/>
        <v>410</v>
      </c>
      <c r="L58" s="75">
        <f t="shared" si="12"/>
        <v>688</v>
      </c>
      <c r="M58" s="2"/>
    </row>
    <row r="59" spans="1:13" s="71" customFormat="1" ht="58.5" customHeight="1" x14ac:dyDescent="0.2">
      <c r="A59" s="100" t="s">
        <v>63</v>
      </c>
      <c r="B59" s="69" t="s">
        <v>144</v>
      </c>
      <c r="C59" s="70" t="s">
        <v>64</v>
      </c>
      <c r="D59" s="76">
        <f>D60+D61+D62</f>
        <v>348</v>
      </c>
      <c r="E59" s="76">
        <f t="shared" ref="E59:L59" si="13">E60+E61+E62</f>
        <v>46</v>
      </c>
      <c r="F59" s="76">
        <f t="shared" si="13"/>
        <v>302</v>
      </c>
      <c r="G59" s="76">
        <f t="shared" si="13"/>
        <v>86</v>
      </c>
      <c r="H59" s="76">
        <f t="shared" si="13"/>
        <v>46</v>
      </c>
      <c r="I59" s="76">
        <f t="shared" si="13"/>
        <v>0</v>
      </c>
      <c r="J59" s="76">
        <f t="shared" si="13"/>
        <v>0</v>
      </c>
      <c r="K59" s="76">
        <f t="shared" si="13"/>
        <v>132</v>
      </c>
      <c r="L59" s="76">
        <f t="shared" si="13"/>
        <v>170</v>
      </c>
      <c r="M59" s="2"/>
    </row>
    <row r="60" spans="1:13" ht="14.25" customHeight="1" x14ac:dyDescent="0.2">
      <c r="A60" s="90" t="s">
        <v>65</v>
      </c>
      <c r="B60" s="91" t="s">
        <v>143</v>
      </c>
      <c r="C60" s="11" t="s">
        <v>50</v>
      </c>
      <c r="D60" s="56">
        <f>E60+F60</f>
        <v>132</v>
      </c>
      <c r="E60" s="56">
        <v>46</v>
      </c>
      <c r="F60" s="53">
        <f>SUM(I60:L60)</f>
        <v>86</v>
      </c>
      <c r="G60" s="53">
        <v>86</v>
      </c>
      <c r="H60" s="53">
        <v>46</v>
      </c>
      <c r="I60" s="53"/>
      <c r="J60" s="53"/>
      <c r="K60" s="53">
        <v>24</v>
      </c>
      <c r="L60" s="53">
        <v>62</v>
      </c>
    </row>
    <row r="61" spans="1:13" ht="10.5" customHeight="1" x14ac:dyDescent="0.2">
      <c r="A61" s="90" t="s">
        <v>66</v>
      </c>
      <c r="B61" s="91" t="s">
        <v>131</v>
      </c>
      <c r="C61" s="11" t="s">
        <v>109</v>
      </c>
      <c r="D61" s="56">
        <f t="shared" ref="D61:D62" si="14">E61+F61</f>
        <v>72</v>
      </c>
      <c r="E61" s="56"/>
      <c r="F61" s="88">
        <f t="shared" ref="F61:F62" si="15">SUM(I61:L61)</f>
        <v>72</v>
      </c>
      <c r="G61" s="53"/>
      <c r="H61" s="53"/>
      <c r="I61" s="53"/>
      <c r="J61" s="53"/>
      <c r="K61" s="53">
        <v>36</v>
      </c>
      <c r="L61" s="53">
        <v>36</v>
      </c>
    </row>
    <row r="62" spans="1:13" ht="10.5" customHeight="1" x14ac:dyDescent="0.2">
      <c r="A62" s="90" t="s">
        <v>67</v>
      </c>
      <c r="B62" s="91" t="s">
        <v>132</v>
      </c>
      <c r="C62" s="11" t="s">
        <v>109</v>
      </c>
      <c r="D62" s="56">
        <f t="shared" si="14"/>
        <v>144</v>
      </c>
      <c r="E62" s="56"/>
      <c r="F62" s="88">
        <f t="shared" si="15"/>
        <v>144</v>
      </c>
      <c r="G62" s="53"/>
      <c r="H62" s="53"/>
      <c r="I62" s="53"/>
      <c r="J62" s="53"/>
      <c r="K62" s="53">
        <v>72</v>
      </c>
      <c r="L62" s="53">
        <v>72</v>
      </c>
    </row>
    <row r="63" spans="1:13" s="71" customFormat="1" ht="32.25" customHeight="1" x14ac:dyDescent="0.2">
      <c r="A63" s="92" t="s">
        <v>68</v>
      </c>
      <c r="B63" s="93" t="s">
        <v>145</v>
      </c>
      <c r="C63" s="70" t="s">
        <v>64</v>
      </c>
      <c r="D63" s="76">
        <f>D64+D65+D66</f>
        <v>476</v>
      </c>
      <c r="E63" s="76">
        <f t="shared" ref="E63:L63" si="16">E64+E65+E66</f>
        <v>90</v>
      </c>
      <c r="F63" s="76">
        <f t="shared" si="16"/>
        <v>386</v>
      </c>
      <c r="G63" s="76">
        <f t="shared" si="16"/>
        <v>98</v>
      </c>
      <c r="H63" s="76">
        <f t="shared" si="16"/>
        <v>60</v>
      </c>
      <c r="I63" s="76">
        <f t="shared" si="16"/>
        <v>0</v>
      </c>
      <c r="J63" s="76">
        <f t="shared" si="16"/>
        <v>0</v>
      </c>
      <c r="K63" s="76">
        <f t="shared" si="16"/>
        <v>138</v>
      </c>
      <c r="L63" s="76">
        <f t="shared" si="16"/>
        <v>248</v>
      </c>
      <c r="M63" s="2"/>
    </row>
    <row r="64" spans="1:13" ht="22.5" customHeight="1" x14ac:dyDescent="0.2">
      <c r="A64" s="94" t="s">
        <v>69</v>
      </c>
      <c r="B64" s="95" t="s">
        <v>148</v>
      </c>
      <c r="C64" s="11" t="s">
        <v>50</v>
      </c>
      <c r="D64" s="56">
        <f>E64+F64</f>
        <v>188</v>
      </c>
      <c r="E64" s="56">
        <v>90</v>
      </c>
      <c r="F64" s="53">
        <f>SUM(I64:L64)</f>
        <v>98</v>
      </c>
      <c r="G64" s="53">
        <v>98</v>
      </c>
      <c r="H64" s="53">
        <v>60</v>
      </c>
      <c r="I64" s="53"/>
      <c r="J64" s="53"/>
      <c r="K64" s="53">
        <v>30</v>
      </c>
      <c r="L64" s="53">
        <v>68</v>
      </c>
    </row>
    <row r="65" spans="1:13" ht="10.5" customHeight="1" x14ac:dyDescent="0.2">
      <c r="A65" s="6" t="s">
        <v>70</v>
      </c>
      <c r="B65" s="6" t="s">
        <v>9</v>
      </c>
      <c r="C65" s="11" t="s">
        <v>109</v>
      </c>
      <c r="D65" s="56">
        <f t="shared" ref="D65:D66" si="17">E65+F65</f>
        <v>72</v>
      </c>
      <c r="E65" s="56"/>
      <c r="F65" s="53">
        <f>SUM(I65:L65)</f>
        <v>72</v>
      </c>
      <c r="G65" s="53"/>
      <c r="H65" s="53"/>
      <c r="I65" s="53"/>
      <c r="J65" s="53"/>
      <c r="K65" s="53">
        <v>36</v>
      </c>
      <c r="L65" s="53">
        <v>36</v>
      </c>
    </row>
    <row r="66" spans="1:13" ht="10.5" customHeight="1" x14ac:dyDescent="0.2">
      <c r="A66" s="6" t="s">
        <v>71</v>
      </c>
      <c r="B66" s="6" t="s">
        <v>10</v>
      </c>
      <c r="C66" s="11" t="s">
        <v>109</v>
      </c>
      <c r="D66" s="56">
        <f t="shared" si="17"/>
        <v>216</v>
      </c>
      <c r="E66" s="56"/>
      <c r="F66" s="53">
        <f>SUM(I66:L66)</f>
        <v>216</v>
      </c>
      <c r="G66" s="53"/>
      <c r="H66" s="53"/>
      <c r="I66" s="53"/>
      <c r="J66" s="53"/>
      <c r="K66" s="53">
        <v>72</v>
      </c>
      <c r="L66" s="53">
        <v>144</v>
      </c>
    </row>
    <row r="67" spans="1:13" s="71" customFormat="1" ht="60" customHeight="1" x14ac:dyDescent="0.2">
      <c r="A67" s="96" t="s">
        <v>146</v>
      </c>
      <c r="B67" s="69" t="s">
        <v>149</v>
      </c>
      <c r="C67" s="70" t="s">
        <v>64</v>
      </c>
      <c r="D67" s="76">
        <f>D68+D69+D70</f>
        <v>496</v>
      </c>
      <c r="E67" s="76">
        <f t="shared" ref="E67:L67" si="18">E68+E69+E70</f>
        <v>86</v>
      </c>
      <c r="F67" s="76">
        <f t="shared" si="18"/>
        <v>410</v>
      </c>
      <c r="G67" s="76">
        <f t="shared" si="18"/>
        <v>122</v>
      </c>
      <c r="H67" s="76">
        <f t="shared" si="18"/>
        <v>86</v>
      </c>
      <c r="I67" s="76">
        <f t="shared" si="18"/>
        <v>0</v>
      </c>
      <c r="J67" s="76">
        <f t="shared" si="18"/>
        <v>0</v>
      </c>
      <c r="K67" s="76">
        <f t="shared" si="18"/>
        <v>140</v>
      </c>
      <c r="L67" s="76">
        <f t="shared" si="18"/>
        <v>270</v>
      </c>
      <c r="M67" s="2"/>
    </row>
    <row r="68" spans="1:13" s="10" customFormat="1" ht="23.25" customHeight="1" x14ac:dyDescent="0.2">
      <c r="A68" s="94" t="s">
        <v>147</v>
      </c>
      <c r="B68" s="95" t="s">
        <v>150</v>
      </c>
      <c r="C68" s="11" t="s">
        <v>50</v>
      </c>
      <c r="D68" s="56">
        <f>E68+F68</f>
        <v>208</v>
      </c>
      <c r="E68" s="56">
        <v>86</v>
      </c>
      <c r="F68" s="53">
        <f>SUM(I68:L68)</f>
        <v>122</v>
      </c>
      <c r="G68" s="53">
        <v>122</v>
      </c>
      <c r="H68" s="53">
        <v>86</v>
      </c>
      <c r="I68" s="5"/>
      <c r="J68" s="5"/>
      <c r="K68" s="81">
        <v>32</v>
      </c>
      <c r="L68" s="81">
        <v>90</v>
      </c>
      <c r="M68" s="2"/>
    </row>
    <row r="69" spans="1:13" s="10" customFormat="1" ht="12.75" customHeight="1" x14ac:dyDescent="0.2">
      <c r="A69" s="6" t="s">
        <v>72</v>
      </c>
      <c r="B69" s="6" t="s">
        <v>9</v>
      </c>
      <c r="C69" s="11" t="s">
        <v>109</v>
      </c>
      <c r="D69" s="56">
        <f t="shared" ref="D69:D71" si="19">E69+F69</f>
        <v>72</v>
      </c>
      <c r="E69" s="55"/>
      <c r="F69" s="88">
        <f t="shared" ref="F69:F70" si="20">SUM(I69:L69)</f>
        <v>72</v>
      </c>
      <c r="G69" s="5"/>
      <c r="H69" s="5"/>
      <c r="I69" s="5"/>
      <c r="J69" s="5"/>
      <c r="K69" s="81">
        <v>36</v>
      </c>
      <c r="L69" s="81">
        <v>36</v>
      </c>
      <c r="M69" s="2"/>
    </row>
    <row r="70" spans="1:13" s="10" customFormat="1" ht="12" customHeight="1" x14ac:dyDescent="0.2">
      <c r="A70" s="6" t="s">
        <v>73</v>
      </c>
      <c r="B70" s="6" t="s">
        <v>10</v>
      </c>
      <c r="C70" s="11" t="s">
        <v>109</v>
      </c>
      <c r="D70" s="56">
        <f t="shared" si="19"/>
        <v>216</v>
      </c>
      <c r="E70" s="55"/>
      <c r="F70" s="88">
        <f t="shared" si="20"/>
        <v>216</v>
      </c>
      <c r="G70" s="5"/>
      <c r="H70" s="5"/>
      <c r="I70" s="5"/>
      <c r="J70" s="5"/>
      <c r="K70" s="81">
        <v>72</v>
      </c>
      <c r="L70" s="81">
        <v>144</v>
      </c>
      <c r="M70" s="2"/>
    </row>
    <row r="71" spans="1:13" s="65" customFormat="1" ht="12" customHeight="1" x14ac:dyDescent="0.2">
      <c r="A71" s="86" t="s">
        <v>120</v>
      </c>
      <c r="B71" s="86" t="s">
        <v>11</v>
      </c>
      <c r="C71" s="63"/>
      <c r="D71" s="73">
        <f t="shared" si="19"/>
        <v>108</v>
      </c>
      <c r="E71" s="73"/>
      <c r="F71" s="60">
        <f>SUM(G71:L71)</f>
        <v>108</v>
      </c>
      <c r="G71" s="60"/>
      <c r="H71" s="60"/>
      <c r="I71" s="60"/>
      <c r="J71" s="60">
        <v>72</v>
      </c>
      <c r="K71" s="60"/>
      <c r="L71" s="60">
        <v>36</v>
      </c>
      <c r="M71" s="2"/>
    </row>
    <row r="72" spans="1:13" s="64" customFormat="1" ht="10.5" customHeight="1" x14ac:dyDescent="0.2">
      <c r="A72" s="86" t="s">
        <v>74</v>
      </c>
      <c r="B72" s="86" t="s">
        <v>75</v>
      </c>
      <c r="C72" s="63"/>
      <c r="D72" s="73">
        <f t="shared" ref="D72" si="21">E72+F72</f>
        <v>36</v>
      </c>
      <c r="E72" s="60"/>
      <c r="F72" s="60">
        <f>SUM(K72:L72)</f>
        <v>36</v>
      </c>
      <c r="G72" s="60"/>
      <c r="H72" s="60"/>
      <c r="I72" s="87"/>
      <c r="J72" s="87"/>
      <c r="K72" s="87"/>
      <c r="L72" s="73">
        <v>36</v>
      </c>
      <c r="M72" s="2"/>
    </row>
    <row r="73" spans="1:13" s="9" customFormat="1" ht="11.25" customHeight="1" x14ac:dyDescent="0.2">
      <c r="A73" s="77"/>
      <c r="B73" s="77" t="s">
        <v>101</v>
      </c>
      <c r="C73" s="49"/>
      <c r="D73" s="74">
        <f>D30+D47+D71+D72+D57</f>
        <v>3959.7999999999997</v>
      </c>
      <c r="E73" s="74">
        <f>E30+E47+E71+E72+E57</f>
        <v>1007.8000000000001</v>
      </c>
      <c r="F73" s="74">
        <f>F30+F47+F71+F72+F57</f>
        <v>2952</v>
      </c>
      <c r="G73" s="74">
        <f>G30+G47+G71+G72</f>
        <v>988</v>
      </c>
      <c r="H73" s="74">
        <f>H30+H47+H71+H72</f>
        <v>912</v>
      </c>
      <c r="I73" s="55">
        <f>I30+I47+I71+I72</f>
        <v>612</v>
      </c>
      <c r="J73" s="55">
        <f>J30+J47+J71+J72</f>
        <v>864</v>
      </c>
      <c r="K73" s="55">
        <f>K30+K47+K71+K72+K57</f>
        <v>612</v>
      </c>
      <c r="L73" s="55">
        <f>L30+L47+L71+L72+L57</f>
        <v>864</v>
      </c>
      <c r="M73" s="2"/>
    </row>
    <row r="74" spans="1:13" s="2" customFormat="1" ht="10.5" customHeight="1" x14ac:dyDescent="0.2">
      <c r="A74" s="142" t="s">
        <v>76</v>
      </c>
      <c r="B74" s="143"/>
      <c r="C74" s="143"/>
      <c r="D74" s="143"/>
      <c r="E74" s="144"/>
      <c r="F74" s="128" t="s">
        <v>18</v>
      </c>
      <c r="G74" s="132" t="s">
        <v>77</v>
      </c>
      <c r="H74" s="133"/>
      <c r="I74" s="55">
        <f>I73-I75-I76</f>
        <v>612</v>
      </c>
      <c r="J74" s="55">
        <f>J73-J71</f>
        <v>792</v>
      </c>
      <c r="K74" s="55">
        <f>K73-(K75+K76)</f>
        <v>288</v>
      </c>
      <c r="L74" s="55">
        <f>L73-L71-L72-(L75+L76)</f>
        <v>324</v>
      </c>
    </row>
    <row r="75" spans="1:13" s="2" customFormat="1" ht="10.5" customHeight="1" x14ac:dyDescent="0.2">
      <c r="A75" s="129" t="s">
        <v>102</v>
      </c>
      <c r="B75" s="130"/>
      <c r="C75" s="130"/>
      <c r="D75" s="130"/>
      <c r="E75" s="131"/>
      <c r="F75" s="128"/>
      <c r="G75" s="132" t="s">
        <v>78</v>
      </c>
      <c r="H75" s="133"/>
      <c r="I75" s="5"/>
      <c r="J75" s="5"/>
      <c r="K75" s="5">
        <f>K61+K65+K69</f>
        <v>108</v>
      </c>
      <c r="L75" s="5">
        <f>L61+L65+L69</f>
        <v>108</v>
      </c>
    </row>
    <row r="76" spans="1:13" s="2" customFormat="1" ht="10.5" customHeight="1" x14ac:dyDescent="0.2">
      <c r="A76" s="129"/>
      <c r="B76" s="130"/>
      <c r="C76" s="130"/>
      <c r="D76" s="130"/>
      <c r="E76" s="131"/>
      <c r="F76" s="128"/>
      <c r="G76" s="132" t="s">
        <v>79</v>
      </c>
      <c r="H76" s="133"/>
      <c r="I76" s="50"/>
      <c r="J76" s="50"/>
      <c r="K76" s="50">
        <f>K62+K66+K70</f>
        <v>216</v>
      </c>
      <c r="L76" s="50">
        <f>L62+L66+L70</f>
        <v>360</v>
      </c>
    </row>
    <row r="77" spans="1:13" s="2" customFormat="1" ht="10.5" customHeight="1" x14ac:dyDescent="0.2">
      <c r="A77" s="139"/>
      <c r="B77" s="140"/>
      <c r="C77" s="140"/>
      <c r="D77" s="140"/>
      <c r="E77" s="141"/>
      <c r="F77" s="128"/>
      <c r="G77" s="132" t="s">
        <v>80</v>
      </c>
      <c r="H77" s="133"/>
      <c r="I77" s="54">
        <v>0</v>
      </c>
      <c r="J77" s="54">
        <v>4</v>
      </c>
      <c r="K77" s="54">
        <v>0</v>
      </c>
      <c r="L77" s="54">
        <v>4</v>
      </c>
    </row>
    <row r="78" spans="1:13" s="2" customFormat="1" ht="10.5" customHeight="1" x14ac:dyDescent="0.2">
      <c r="A78" s="139"/>
      <c r="B78" s="140"/>
      <c r="C78" s="140"/>
      <c r="D78" s="140"/>
      <c r="E78" s="141"/>
      <c r="F78" s="128"/>
      <c r="G78" s="132" t="s">
        <v>81</v>
      </c>
      <c r="H78" s="133"/>
      <c r="I78" s="53">
        <v>1</v>
      </c>
      <c r="J78" s="53">
        <v>8</v>
      </c>
      <c r="K78" s="53">
        <v>5</v>
      </c>
      <c r="L78" s="53">
        <v>8</v>
      </c>
    </row>
    <row r="79" spans="1:13" s="2" customFormat="1" ht="9.75" customHeight="1" x14ac:dyDescent="0.2">
      <c r="A79" s="136"/>
      <c r="B79" s="137"/>
      <c r="C79" s="137"/>
      <c r="D79" s="137"/>
      <c r="E79" s="138"/>
      <c r="F79" s="128"/>
      <c r="G79" s="134" t="s">
        <v>110</v>
      </c>
      <c r="H79" s="135"/>
      <c r="I79" s="53">
        <v>1</v>
      </c>
      <c r="J79" s="53">
        <v>1</v>
      </c>
      <c r="K79" s="53">
        <v>1</v>
      </c>
      <c r="L79" s="53">
        <v>1</v>
      </c>
    </row>
  </sheetData>
  <mergeCells count="59">
    <mergeCell ref="D18:E18"/>
    <mergeCell ref="D19:E19"/>
    <mergeCell ref="D20:E20"/>
    <mergeCell ref="D21:E21"/>
    <mergeCell ref="I1:L1"/>
    <mergeCell ref="I2:L2"/>
    <mergeCell ref="I4:L4"/>
    <mergeCell ref="D16:E17"/>
    <mergeCell ref="F21:G21"/>
    <mergeCell ref="C10:F10"/>
    <mergeCell ref="C12:H12"/>
    <mergeCell ref="C15:J15"/>
    <mergeCell ref="A44:B44"/>
    <mergeCell ref="F74:F79"/>
    <mergeCell ref="A75:E75"/>
    <mergeCell ref="A76:E76"/>
    <mergeCell ref="G74:H74"/>
    <mergeCell ref="G75:H75"/>
    <mergeCell ref="G77:H77"/>
    <mergeCell ref="G78:H78"/>
    <mergeCell ref="G79:H79"/>
    <mergeCell ref="A79:E79"/>
    <mergeCell ref="A77:E77"/>
    <mergeCell ref="A78:E78"/>
    <mergeCell ref="A74:E74"/>
    <mergeCell ref="G76:H76"/>
    <mergeCell ref="A23:A28"/>
    <mergeCell ref="B23:B28"/>
    <mergeCell ref="C23:C28"/>
    <mergeCell ref="D23:H23"/>
    <mergeCell ref="I23:L23"/>
    <mergeCell ref="D24:D28"/>
    <mergeCell ref="E24:E28"/>
    <mergeCell ref="F24:H24"/>
    <mergeCell ref="I24:J24"/>
    <mergeCell ref="K24:L24"/>
    <mergeCell ref="F25:F28"/>
    <mergeCell ref="G25:G28"/>
    <mergeCell ref="H26:H28"/>
    <mergeCell ref="L25:L26"/>
    <mergeCell ref="I25:I26"/>
    <mergeCell ref="J25:J26"/>
    <mergeCell ref="K25:K26"/>
    <mergeCell ref="K16:L16"/>
    <mergeCell ref="K17:L17"/>
    <mergeCell ref="F18:G18"/>
    <mergeCell ref="F19:G19"/>
    <mergeCell ref="F20:G20"/>
    <mergeCell ref="J16:J17"/>
    <mergeCell ref="A7:B7"/>
    <mergeCell ref="C7:I7"/>
    <mergeCell ref="C8:F8"/>
    <mergeCell ref="B3:H3"/>
    <mergeCell ref="A16:A17"/>
    <mergeCell ref="B16:B17"/>
    <mergeCell ref="C16:C17"/>
    <mergeCell ref="F16:G17"/>
    <mergeCell ref="I16:I17"/>
    <mergeCell ref="H16:H17"/>
  </mergeCells>
  <pageMargins left="0.27559055118110237" right="0.19685039370078741" top="0.19685039370078741" bottom="7.874015748031496E-2" header="0" footer="0"/>
  <pageSetup paperSize="8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кл Сварщик 2023 </vt:lpstr>
      <vt:lpstr>'9 кл Сварщик 2023 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2023-03-09T08:25:04Z</cp:lastPrinted>
  <dcterms:created xsi:type="dcterms:W3CDTF">2021-05-18T04:56:33Z</dcterms:created>
  <dcterms:modified xsi:type="dcterms:W3CDTF">2023-06-06T03:30:09Z</dcterms:modified>
</cp:coreProperties>
</file>