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1760"/>
  </bookViews>
  <sheets>
    <sheet name="9 кл ТМеталлообрабо 2021 книж. " sheetId="1" r:id="rId1"/>
  </sheets>
  <externalReferences>
    <externalReference r:id="rId2"/>
  </externalReferences>
  <definedNames>
    <definedName name="_xlnm.Print_Area" localSheetId="0">'9 кл ТМеталлообрабо 2021 книж. '!$A$1:$Q$106</definedName>
    <definedName name="Экз1Весна">[1]Титул!$BU$29</definedName>
    <definedName name="Экз1Осень">[1]Титул!$BU$28</definedName>
    <definedName name="Экз2Весна">[1]Титул!$BU$31</definedName>
    <definedName name="Экз2Осень">[1]Титул!$BU$30</definedName>
    <definedName name="Экз3Весна">[1]Титул!$BU$33</definedName>
    <definedName name="Экз3Осень">[1]Титул!$BU$32</definedName>
    <definedName name="Экз4Осень">[1]Титул!$BU$34</definedName>
  </definedNames>
  <calcPr calcId="145621"/>
</workbook>
</file>

<file path=xl/calcChain.xml><?xml version="1.0" encoding="utf-8"?>
<calcChain xmlns="http://schemas.openxmlformats.org/spreadsheetml/2006/main">
  <c r="F80" i="1" l="1"/>
  <c r="D95" i="1"/>
  <c r="D96" i="1"/>
  <c r="D94" i="1"/>
  <c r="D93" i="1" s="1"/>
  <c r="F95" i="1"/>
  <c r="F96" i="1"/>
  <c r="F94" i="1"/>
  <c r="N100" i="1"/>
  <c r="O100" i="1"/>
  <c r="P100" i="1"/>
  <c r="M102" i="1"/>
  <c r="L101" i="1"/>
  <c r="I69" i="1"/>
  <c r="J69" i="1"/>
  <c r="K69" i="1"/>
  <c r="N69" i="1"/>
  <c r="O69" i="1"/>
  <c r="P69" i="1"/>
  <c r="E93" i="1"/>
  <c r="G93" i="1"/>
  <c r="H93" i="1"/>
  <c r="H69" i="1" s="1"/>
  <c r="I93" i="1"/>
  <c r="J93" i="1"/>
  <c r="K93" i="1"/>
  <c r="L93" i="1"/>
  <c r="M93" i="1"/>
  <c r="N93" i="1"/>
  <c r="O93" i="1"/>
  <c r="P93" i="1"/>
  <c r="F93" i="1" l="1"/>
  <c r="P102" i="1"/>
  <c r="E34" i="1" l="1"/>
  <c r="D41" i="1"/>
  <c r="D45" i="1"/>
  <c r="D48" i="1"/>
  <c r="F97" i="1"/>
  <c r="D97" i="1" s="1"/>
  <c r="I23" i="1"/>
  <c r="H23" i="1"/>
  <c r="F23" i="1"/>
  <c r="D23" i="1"/>
  <c r="C23" i="1"/>
  <c r="B23" i="1"/>
  <c r="J23" i="1" s="1"/>
  <c r="J20" i="1"/>
  <c r="J21" i="1"/>
  <c r="J22" i="1"/>
  <c r="J19" i="1"/>
  <c r="K46" i="1"/>
  <c r="J46" i="1"/>
  <c r="K33" i="1"/>
  <c r="J33" i="1"/>
  <c r="J32" i="1" s="1"/>
  <c r="L32" i="1"/>
  <c r="M32" i="1"/>
  <c r="N32" i="1"/>
  <c r="O32" i="1"/>
  <c r="P32" i="1"/>
  <c r="Q32" i="1"/>
  <c r="E38" i="1"/>
  <c r="D38" i="1" s="1"/>
  <c r="E37" i="1"/>
  <c r="D37" i="1" s="1"/>
  <c r="F46" i="1"/>
  <c r="F33" i="1"/>
  <c r="E44" i="1"/>
  <c r="D44" i="1" s="1"/>
  <c r="F32" i="1" l="1"/>
  <c r="G88" i="1" l="1"/>
  <c r="H88" i="1"/>
  <c r="G84" i="1"/>
  <c r="H84" i="1"/>
  <c r="G79" i="1"/>
  <c r="H79" i="1"/>
  <c r="G75" i="1"/>
  <c r="H75" i="1"/>
  <c r="G57" i="1"/>
  <c r="H57" i="1"/>
  <c r="H49" i="1"/>
  <c r="G49" i="1"/>
  <c r="G46" i="1"/>
  <c r="H46" i="1"/>
  <c r="G70" i="1"/>
  <c r="H70" i="1"/>
  <c r="E84" i="1"/>
  <c r="F59" i="1"/>
  <c r="D59" i="1" s="1"/>
  <c r="F60" i="1"/>
  <c r="E60" i="1" s="1"/>
  <c r="D60" i="1" s="1"/>
  <c r="F61" i="1"/>
  <c r="D61" i="1" s="1"/>
  <c r="F62" i="1"/>
  <c r="D62" i="1" s="1"/>
  <c r="F63" i="1"/>
  <c r="D63" i="1" s="1"/>
  <c r="F64" i="1"/>
  <c r="E64" i="1" s="1"/>
  <c r="D64" i="1" s="1"/>
  <c r="F65" i="1"/>
  <c r="D65" i="1" s="1"/>
  <c r="F66" i="1"/>
  <c r="D66" i="1" s="1"/>
  <c r="F67" i="1"/>
  <c r="D67" i="1" s="1"/>
  <c r="F68" i="1"/>
  <c r="D68" i="1" s="1"/>
  <c r="F58" i="1"/>
  <c r="F90" i="1"/>
  <c r="E90" i="1" s="1"/>
  <c r="D90" i="1" s="1"/>
  <c r="F91" i="1"/>
  <c r="D91" i="1" s="1"/>
  <c r="F92" i="1"/>
  <c r="D92" i="1" s="1"/>
  <c r="F89" i="1"/>
  <c r="F86" i="1"/>
  <c r="D86" i="1" s="1"/>
  <c r="F87" i="1"/>
  <c r="D87" i="1" s="1"/>
  <c r="F85" i="1"/>
  <c r="D85" i="1" s="1"/>
  <c r="F81" i="1"/>
  <c r="E81" i="1" s="1"/>
  <c r="F82" i="1"/>
  <c r="D82" i="1" s="1"/>
  <c r="F83" i="1"/>
  <c r="D83" i="1" s="1"/>
  <c r="F77" i="1"/>
  <c r="D77" i="1" s="1"/>
  <c r="D75" i="1" s="1"/>
  <c r="F78" i="1"/>
  <c r="D78" i="1" s="1"/>
  <c r="F76" i="1"/>
  <c r="F72" i="1"/>
  <c r="D72" i="1" s="1"/>
  <c r="F73" i="1"/>
  <c r="D73" i="1" s="1"/>
  <c r="F74" i="1"/>
  <c r="D74" i="1" s="1"/>
  <c r="F71" i="1"/>
  <c r="E71" i="1" s="1"/>
  <c r="D71" i="1" s="1"/>
  <c r="F51" i="1"/>
  <c r="D51" i="1" s="1"/>
  <c r="F52" i="1"/>
  <c r="E52" i="1" s="1"/>
  <c r="D52" i="1" s="1"/>
  <c r="F53" i="1"/>
  <c r="D53" i="1" s="1"/>
  <c r="F54" i="1"/>
  <c r="D54" i="1" s="1"/>
  <c r="F55" i="1"/>
  <c r="E55" i="1" s="1"/>
  <c r="D55" i="1" s="1"/>
  <c r="F50" i="1"/>
  <c r="E50" i="1" s="1"/>
  <c r="D50" i="1" s="1"/>
  <c r="M57" i="1"/>
  <c r="N57" i="1"/>
  <c r="O57" i="1"/>
  <c r="P57" i="1"/>
  <c r="Q57" i="1"/>
  <c r="L57" i="1"/>
  <c r="M70" i="1"/>
  <c r="M69" i="1" s="1"/>
  <c r="N70" i="1"/>
  <c r="O70" i="1"/>
  <c r="P70" i="1"/>
  <c r="Q70" i="1"/>
  <c r="M88" i="1"/>
  <c r="N88" i="1"/>
  <c r="O88" i="1"/>
  <c r="P88" i="1"/>
  <c r="Q88" i="1"/>
  <c r="L88" i="1"/>
  <c r="M84" i="1"/>
  <c r="N84" i="1"/>
  <c r="O84" i="1"/>
  <c r="P84" i="1"/>
  <c r="Q84" i="1"/>
  <c r="L84" i="1"/>
  <c r="L69" i="1" s="1"/>
  <c r="M79" i="1"/>
  <c r="N79" i="1"/>
  <c r="O79" i="1"/>
  <c r="P79" i="1"/>
  <c r="Q79" i="1"/>
  <c r="L79" i="1"/>
  <c r="M75" i="1"/>
  <c r="N75" i="1"/>
  <c r="O75" i="1"/>
  <c r="P75" i="1"/>
  <c r="Q75" i="1"/>
  <c r="L75" i="1"/>
  <c r="L70" i="1"/>
  <c r="M49" i="1"/>
  <c r="N49" i="1"/>
  <c r="O49" i="1"/>
  <c r="P49" i="1"/>
  <c r="Q49" i="1"/>
  <c r="L49" i="1"/>
  <c r="G69" i="1" l="1"/>
  <c r="G56" i="1" s="1"/>
  <c r="D70" i="1"/>
  <c r="Q69" i="1"/>
  <c r="D49" i="1"/>
  <c r="F79" i="1"/>
  <c r="D84" i="1"/>
  <c r="F75" i="1"/>
  <c r="F88" i="1"/>
  <c r="F57" i="1"/>
  <c r="L56" i="1"/>
  <c r="L100" i="1" s="1"/>
  <c r="E49" i="1"/>
  <c r="M56" i="1"/>
  <c r="M100" i="1" s="1"/>
  <c r="F70" i="1"/>
  <c r="F69" i="1" s="1"/>
  <c r="D76" i="1"/>
  <c r="F49" i="1"/>
  <c r="F84" i="1"/>
  <c r="N56" i="1"/>
  <c r="D81" i="1"/>
  <c r="E89" i="1"/>
  <c r="E80" i="1"/>
  <c r="D80" i="1" s="1"/>
  <c r="H56" i="1"/>
  <c r="Q56" i="1"/>
  <c r="Q100" i="1" s="1"/>
  <c r="P56" i="1"/>
  <c r="Q102" i="1"/>
  <c r="Q101" i="1"/>
  <c r="P101" i="1"/>
  <c r="O102" i="1"/>
  <c r="O101" i="1"/>
  <c r="N101" i="1"/>
  <c r="M101" i="1"/>
  <c r="F98" i="1"/>
  <c r="D98" i="1" s="1"/>
  <c r="E35" i="1"/>
  <c r="E36" i="1"/>
  <c r="D36" i="1" s="1"/>
  <c r="E39" i="1"/>
  <c r="D39" i="1" s="1"/>
  <c r="E40" i="1"/>
  <c r="D40" i="1" s="1"/>
  <c r="E42" i="1"/>
  <c r="D42" i="1" s="1"/>
  <c r="E43" i="1"/>
  <c r="D43" i="1" s="1"/>
  <c r="D34" i="1"/>
  <c r="G33" i="1"/>
  <c r="G32" i="1" s="1"/>
  <c r="D79" i="1" l="1"/>
  <c r="D69" i="1" s="1"/>
  <c r="Q99" i="1"/>
  <c r="E33" i="1"/>
  <c r="D35" i="1"/>
  <c r="D33" i="1" s="1"/>
  <c r="F56" i="1"/>
  <c r="M99" i="1"/>
  <c r="N99" i="1"/>
  <c r="L99" i="1"/>
  <c r="P99" i="1"/>
  <c r="O56" i="1"/>
  <c r="E88" i="1"/>
  <c r="D89" i="1"/>
  <c r="E47" i="1"/>
  <c r="D47" i="1" s="1"/>
  <c r="O99" i="1" l="1"/>
  <c r="K79" i="1" l="1"/>
  <c r="J79" i="1"/>
  <c r="I79" i="1"/>
  <c r="E79" i="1"/>
  <c r="E69" i="1" s="1"/>
  <c r="K75" i="1"/>
  <c r="J75" i="1"/>
  <c r="E75" i="1"/>
  <c r="K70" i="1"/>
  <c r="J70" i="1"/>
  <c r="I70" i="1"/>
  <c r="E70" i="1"/>
  <c r="D58" i="1"/>
  <c r="D57" i="1" s="1"/>
  <c r="K57" i="1"/>
  <c r="J57" i="1"/>
  <c r="G99" i="1"/>
  <c r="E57" i="1"/>
  <c r="K49" i="1"/>
  <c r="J49" i="1"/>
  <c r="I49" i="1"/>
  <c r="K32" i="1"/>
  <c r="I46" i="1"/>
  <c r="I33" i="1"/>
  <c r="I32" i="1" s="1"/>
  <c r="H33" i="1"/>
  <c r="K99" i="1" l="1"/>
  <c r="H32" i="1"/>
  <c r="H99" i="1" s="1"/>
  <c r="E56" i="1"/>
  <c r="D88" i="1"/>
  <c r="K56" i="1"/>
  <c r="K100" i="1" s="1"/>
  <c r="E46" i="1"/>
  <c r="E32" i="1" s="1"/>
  <c r="D46" i="1"/>
  <c r="D32" i="1" s="1"/>
  <c r="J56" i="1" l="1"/>
  <c r="E99" i="1"/>
  <c r="J100" i="1" l="1"/>
  <c r="J99" i="1"/>
  <c r="F99" i="1" s="1"/>
  <c r="D56" i="1"/>
  <c r="D99" i="1" s="1"/>
</calcChain>
</file>

<file path=xl/sharedStrings.xml><?xml version="1.0" encoding="utf-8"?>
<sst xmlns="http://schemas.openxmlformats.org/spreadsheetml/2006/main" count="285" uniqueCount="204">
  <si>
    <t xml:space="preserve"> Утверждаю</t>
  </si>
  <si>
    <t>УЧЕБНЫЙ ПЛАН</t>
  </si>
  <si>
    <t xml:space="preserve">Директор  ГБПОУ"КПГТ"  </t>
  </si>
  <si>
    <t xml:space="preserve">основной профессиональной образовательной программы </t>
  </si>
  <si>
    <t>______________Т.А.Гвоздева</t>
  </si>
  <si>
    <t>приказ № _________________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</si>
  <si>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</si>
  <si>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ГБПОУ " Каслинский промышленно-гуманитарный техникум"       </t>
  </si>
  <si>
    <t>по программе базовой подготовки</t>
  </si>
  <si>
    <t xml:space="preserve">Форма обучения: очная </t>
  </si>
  <si>
    <t xml:space="preserve">Нормативный срок обучения 3 года 10 месяцев                   </t>
  </si>
  <si>
    <t xml:space="preserve">На базе основного общего образования </t>
  </si>
  <si>
    <t>1. Сводные данные по бюджету времени (в неделях)</t>
  </si>
  <si>
    <t>Курсы</t>
  </si>
  <si>
    <t>Обучение по дисциплинам и междисциплинарным курсам</t>
  </si>
  <si>
    <t>Учебная практика</t>
  </si>
  <si>
    <t>Производственная практика</t>
  </si>
  <si>
    <t>Промежуточная аттестация</t>
  </si>
  <si>
    <t>Государственная итоговая  аттестация</t>
  </si>
  <si>
    <t>Каникулы</t>
  </si>
  <si>
    <t>Всего        (по курсам)</t>
  </si>
  <si>
    <t>I курс</t>
  </si>
  <si>
    <t>0</t>
  </si>
  <si>
    <t>-</t>
  </si>
  <si>
    <t>II курс</t>
  </si>
  <si>
    <t>III курс</t>
  </si>
  <si>
    <t>IV курс</t>
  </si>
  <si>
    <t>Всего</t>
  </si>
  <si>
    <t>2. План учебного процесса (по ППССЗ)</t>
  </si>
  <si>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</si>
  <si>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</si>
  <si>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</si>
  <si>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Учебная нагрузка обучающихся (час.)</t>
  </si>
  <si>
    <t>Распределение обязательной учебной нагрузки (включая обязательную аудиторную нагрузку и все виды практики в составе профессиональных модулей) по курсам и семестрам (час. в семестр)</t>
  </si>
  <si>
    <t xml:space="preserve"> Максимальная нагрузка</t>
  </si>
  <si>
    <t xml:space="preserve">самостоятельная учебная работа </t>
  </si>
  <si>
    <t>Обязательная</t>
  </si>
  <si>
    <t>всего занятий</t>
  </si>
  <si>
    <t>Практическая подготовка</t>
  </si>
  <si>
    <t xml:space="preserve">в т. ч. </t>
  </si>
  <si>
    <t>1 сем.</t>
  </si>
  <si>
    <t>2 сем.</t>
  </si>
  <si>
    <t>3 сем.</t>
  </si>
  <si>
    <t>4 сем.</t>
  </si>
  <si>
    <t>5 сем.</t>
  </si>
  <si>
    <t>6 сем.</t>
  </si>
  <si>
    <t>7 сем.</t>
  </si>
  <si>
    <t>8 сем.</t>
  </si>
  <si>
    <t>лаб. и практ. занятий</t>
  </si>
  <si>
    <t>курсовых работ (проектов)</t>
  </si>
  <si>
    <t>17</t>
  </si>
  <si>
    <t>23</t>
  </si>
  <si>
    <t>16</t>
  </si>
  <si>
    <t>нед.</t>
  </si>
  <si>
    <t>О.00</t>
  </si>
  <si>
    <t>Общеобразовательный цикл</t>
  </si>
  <si>
    <t>0/10ДЗ/3Э</t>
  </si>
  <si>
    <t>0/6ДЗ/1Э</t>
  </si>
  <si>
    <t>Русский язык</t>
  </si>
  <si>
    <t>-,Э</t>
  </si>
  <si>
    <t>Литература</t>
  </si>
  <si>
    <t>Иностранный язык</t>
  </si>
  <si>
    <t>-,ДЗ</t>
  </si>
  <si>
    <t>История</t>
  </si>
  <si>
    <t>З,ДЗ</t>
  </si>
  <si>
    <t>Основы безопасности жизнедеятельности</t>
  </si>
  <si>
    <t>Химия</t>
  </si>
  <si>
    <t>ДЗ</t>
  </si>
  <si>
    <t>0/1ДЗ/2Э</t>
  </si>
  <si>
    <t>Физика</t>
  </si>
  <si>
    <t>0/4ДЗ/0Э</t>
  </si>
  <si>
    <t>З,З,З,З,З,ДЗ</t>
  </si>
  <si>
    <t>Математика</t>
  </si>
  <si>
    <t>Информатика</t>
  </si>
  <si>
    <t>0/18ДЗ/15Э</t>
  </si>
  <si>
    <t>ОП.00</t>
  </si>
  <si>
    <t xml:space="preserve">Общепрофессиональные дисциплины </t>
  </si>
  <si>
    <t>0/10ДЗ/6Э</t>
  </si>
  <si>
    <t>ОП.01</t>
  </si>
  <si>
    <t>Инженерная графика</t>
  </si>
  <si>
    <t>ОП.02</t>
  </si>
  <si>
    <t>ОП.03</t>
  </si>
  <si>
    <t>Техническая механика</t>
  </si>
  <si>
    <t>ОП.04</t>
  </si>
  <si>
    <t>Материаловедение</t>
  </si>
  <si>
    <t>ОП.05</t>
  </si>
  <si>
    <t xml:space="preserve">Метрология, стандартизация и сертификация </t>
  </si>
  <si>
    <t>ОП.06</t>
  </si>
  <si>
    <t>Э</t>
  </si>
  <si>
    <t>ОП.07</t>
  </si>
  <si>
    <t>ОП.08</t>
  </si>
  <si>
    <t>Технология машиностроения</t>
  </si>
  <si>
    <t>ОП.09</t>
  </si>
  <si>
    <t>Технологическая оснастка</t>
  </si>
  <si>
    <t>ОП.10</t>
  </si>
  <si>
    <t>Охрана труда</t>
  </si>
  <si>
    <t>Безопасность жизнедеятельности</t>
  </si>
  <si>
    <t>ПМ.00</t>
  </si>
  <si>
    <t>0/8ДЗ/9Э</t>
  </si>
  <si>
    <t>ПМ.01</t>
  </si>
  <si>
    <t>Э(к)</t>
  </si>
  <si>
    <t>МДК.01.01</t>
  </si>
  <si>
    <t>МДК.01.02</t>
  </si>
  <si>
    <t>УП.01</t>
  </si>
  <si>
    <t>ПП.01</t>
  </si>
  <si>
    <t>ПМ.02</t>
  </si>
  <si>
    <t>МДК.02.01</t>
  </si>
  <si>
    <t>УП.02</t>
  </si>
  <si>
    <t>ПП.02</t>
  </si>
  <si>
    <t>ПМ.03</t>
  </si>
  <si>
    <t>МДК.03.01</t>
  </si>
  <si>
    <t>УП.03</t>
  </si>
  <si>
    <t>ПП.03</t>
  </si>
  <si>
    <t>ПМ.04</t>
  </si>
  <si>
    <t>МДК.04.01</t>
  </si>
  <si>
    <t>УП.04</t>
  </si>
  <si>
    <t>ПП.04</t>
  </si>
  <si>
    <t>ГИА</t>
  </si>
  <si>
    <t>Государственная  итоговая  аттестация</t>
  </si>
  <si>
    <t xml:space="preserve">Консультации на учебную группу  в течение года  из расчета 4 часа в год на каждого студента   </t>
  </si>
  <si>
    <t>дисциплин и МДК</t>
  </si>
  <si>
    <t>учебной практики</t>
  </si>
  <si>
    <t>производств. практики</t>
  </si>
  <si>
    <t>экзаменов (в т. ч. Э(к))</t>
  </si>
  <si>
    <t>дифференцированных зачетов</t>
  </si>
  <si>
    <t>ПМ.05</t>
  </si>
  <si>
    <t>Планирование, организация и контроль деятельности подчиненного персонала</t>
  </si>
  <si>
    <t>МДК.05.01</t>
  </si>
  <si>
    <t>УП.05</t>
  </si>
  <si>
    <t>ПП.05</t>
  </si>
  <si>
    <t xml:space="preserve"> по специальности 15.02.16  Технология машиностроения</t>
  </si>
  <si>
    <t>Квалификация: техник-технолог</t>
  </si>
  <si>
    <t xml:space="preserve">Базовые общеобразовательные учебные дисциплины </t>
  </si>
  <si>
    <t>ООД.00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</si>
  <si>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</si>
  <si>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</si>
  <si>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</si>
  <si>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</si>
  <si>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</si>
  <si>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</si>
  <si>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</si>
  <si>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</si>
  <si>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 xml:space="preserve">Обществознание  </t>
  </si>
  <si>
    <t>ООД.09</t>
  </si>
  <si>
    <t>ООД.11</t>
  </si>
  <si>
    <t>ООД.10</t>
  </si>
  <si>
    <t>ООД.12</t>
  </si>
  <si>
    <t>ООД.13</t>
  </si>
  <si>
    <t>ООД.14</t>
  </si>
  <si>
    <t>СГ.00</t>
  </si>
  <si>
    <t>Социально-гуманитарный цикл</t>
  </si>
  <si>
    <t>История России</t>
  </si>
  <si>
    <t>Иностранный язык в профессиональной деятельности</t>
  </si>
  <si>
    <t>Основы бережливого производства</t>
  </si>
  <si>
    <t>Основы финансовой грамотности</t>
  </si>
  <si>
    <t>СГ.01</t>
  </si>
  <si>
    <t>СГ.02</t>
  </si>
  <si>
    <t>СГ.03</t>
  </si>
  <si>
    <t>СГ.04</t>
  </si>
  <si>
    <t>СГ.05</t>
  </si>
  <si>
    <t>СГ.06</t>
  </si>
  <si>
    <t xml:space="preserve">Обязательный профессиональный блок </t>
  </si>
  <si>
    <t>ОПБ.00</t>
  </si>
  <si>
    <t>Математика в профессиональной деятельности</t>
  </si>
  <si>
    <t>Основы поиска работы, трудоустройства. Основы предпринимательства</t>
  </si>
  <si>
    <t>Профессиональный цикл (модули)</t>
  </si>
  <si>
    <t>Разработка технологических процессов  изготовления деталей машин</t>
  </si>
  <si>
    <t>Технологические процессы изготовления деталей машин</t>
  </si>
  <si>
    <t>Разработка и внедрение управляющих программ изготовления деталей машин в машиностроительном производстве</t>
  </si>
  <si>
    <t>Управляющие программы изготовления деталей для технологического оборудования</t>
  </si>
  <si>
    <t>Разработка и реализация технологических процессов в механосборочном производстве</t>
  </si>
  <si>
    <t>Технологический процесс и технологиечксая документация по сборке изделий с применением систем автоматизированного проектирования</t>
  </si>
  <si>
    <t>МДК 03.02</t>
  </si>
  <si>
    <t xml:space="preserve">Контроль соответствия качества сборки требованиям технологической документации </t>
  </si>
  <si>
    <t>Организация контроля, наладки и  технического обслуживания оборудования машиностроительного производства</t>
  </si>
  <si>
    <t>Контроль, наладка, подналадка и техническое обслуживание металлорежущего оборудования</t>
  </si>
  <si>
    <t>Организация работ по реализации технологических процессов в машиностроительном производстве</t>
  </si>
  <si>
    <t>МДК.05.02</t>
  </si>
  <si>
    <t>Оформление, подготовка финансовой документации по производству и реализации готовой продукции</t>
  </si>
  <si>
    <t>ИТОГО:</t>
  </si>
  <si>
    <t>Системы автоматизированного проектирования и программирования в машиностроении</t>
  </si>
  <si>
    <t xml:space="preserve">Процессы формообразования и инструменты. </t>
  </si>
  <si>
    <t>ОП.11</t>
  </si>
  <si>
    <t>Государственная  итоговая  аттестация - демонстрационный экзамен</t>
  </si>
  <si>
    <t xml:space="preserve">Профиль получаемого профессионального образования:  технологический                  </t>
  </si>
  <si>
    <t>среднего профессионального образования (программа подготовки специалистов среднего звена)</t>
  </si>
  <si>
    <t>Начало освоения: 01.09.2023</t>
  </si>
  <si>
    <t>Физическая культура ( в т.ч. адаптированная)</t>
  </si>
  <si>
    <t>Физическая культура (в т.ч. адаптированная)</t>
  </si>
  <si>
    <r>
      <t>"____"</t>
    </r>
    <r>
      <rPr>
        <u/>
        <sz val="8"/>
        <rFont val="Times New Roman"/>
        <family val="1"/>
        <charset val="204"/>
      </rPr>
      <t xml:space="preserve"> июнь </t>
    </r>
    <r>
      <rPr>
        <sz val="8"/>
        <rFont val="Times New Roman"/>
        <family val="1"/>
        <charset val="204"/>
      </rPr>
      <t>2023</t>
    </r>
  </si>
  <si>
    <t>Базовые общеобразовательные учебные дисциплины (углубленная подготовка)</t>
  </si>
  <si>
    <t>География</t>
  </si>
  <si>
    <t>Биология</t>
  </si>
  <si>
    <t>Индивидуальный проект</t>
  </si>
  <si>
    <t>ПА</t>
  </si>
  <si>
    <t>зачетов (физкультура)</t>
  </si>
  <si>
    <t>курсовые проекты</t>
  </si>
  <si>
    <t>Технологическое оборудование</t>
  </si>
  <si>
    <t>ПМ.06</t>
  </si>
  <si>
    <t>Освоение профессии рабочих 18446 Слесарь механосборочных работ</t>
  </si>
  <si>
    <t>МДК.06.01</t>
  </si>
  <si>
    <t>Технология работы слесаря механосборочных работ</t>
  </si>
  <si>
    <t>УП.06</t>
  </si>
  <si>
    <t>ПП.06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</si>
</sst>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р_.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u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7.5"/>
      <name val="Times New Roman"/>
      <family val="1"/>
      <charset val="204"/>
    </font>
    <font>
      <b/>
      <sz val="10"/>
      <name val="Arial Cyr"/>
      <charset val="204"/>
    </font>
    <font>
      <sz val="10"/>
      <color indexed="48"/>
      <name val="Arial Cyr"/>
      <charset val="204"/>
    </font>
    <font>
      <b/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7">
    <xf numFmtId="0" fontId="0" fillId="0" borderId="0" xfId="0"/>
    <xf numFmtId="0" fontId="2" fillId="0" borderId="0" xfId="1" applyFill="1"/>
    <xf numFmtId="0" fontId="2" fillId="0" borderId="0" xfId="1" applyFont="1" applyFill="1"/>
    <xf numFmtId="0" fontId="2" fillId="0" borderId="0" xfId="1" applyFill="1" applyBorder="1"/>
    <xf numFmtId="0" fontId="2" fillId="0" borderId="0" xfId="1" applyFill="1" applyAlignment="1">
      <alignment vertical="center"/>
    </xf>
    <xf numFmtId="0" fontId="2" fillId="0" borderId="0" xfId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49" fontId="3" fillId="2" borderId="8" xfId="1" applyNumberFormat="1" applyFont="1" applyFill="1" applyBorder="1" applyAlignment="1">
      <alignment horizontal="center" vertical="center" wrapText="1"/>
    </xf>
    <xf numFmtId="49" fontId="4" fillId="2" borderId="8" xfId="1" applyNumberFormat="1" applyFont="1" applyFill="1" applyBorder="1" applyAlignment="1">
      <alignment horizontal="center" vertical="center" wrapText="1"/>
    </xf>
    <xf numFmtId="0" fontId="12" fillId="0" borderId="0" xfId="1" applyFont="1" applyFill="1" applyBorder="1"/>
    <xf numFmtId="0" fontId="12" fillId="0" borderId="0" xfId="1" applyFont="1" applyFill="1"/>
    <xf numFmtId="49" fontId="3" fillId="2" borderId="1" xfId="1" applyNumberFormat="1" applyFont="1" applyFill="1" applyBorder="1" applyAlignment="1">
      <alignment horizontal="center" vertical="center" wrapText="1"/>
    </xf>
    <xf numFmtId="0" fontId="13" fillId="0" borderId="0" xfId="1" applyFont="1" applyFill="1"/>
    <xf numFmtId="0" fontId="3" fillId="2" borderId="1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2" fillId="2" borderId="0" xfId="1" applyFont="1" applyFill="1"/>
    <xf numFmtId="49" fontId="2" fillId="2" borderId="0" xfId="1" applyNumberFormat="1" applyFont="1" applyFill="1"/>
    <xf numFmtId="0" fontId="4" fillId="2" borderId="0" xfId="1" applyFont="1" applyFill="1" applyAlignment="1"/>
    <xf numFmtId="0" fontId="3" fillId="2" borderId="0" xfId="1" applyFont="1" applyFill="1" applyAlignment="1">
      <alignment horizontal="center"/>
    </xf>
    <xf numFmtId="0" fontId="5" fillId="2" borderId="0" xfId="1" applyFont="1" applyFill="1" applyAlignment="1">
      <alignment horizontal="left"/>
    </xf>
    <xf numFmtId="0" fontId="4" fillId="2" borderId="0" xfId="1" applyFont="1" applyFill="1" applyAlignment="1">
      <alignment horizontal="left"/>
    </xf>
    <xf numFmtId="0" fontId="7" fillId="2" borderId="0" xfId="1" applyFont="1" applyFill="1"/>
    <xf numFmtId="0" fontId="5" fillId="2" borderId="0" xfId="1" applyFont="1" applyFill="1"/>
    <xf numFmtId="0" fontId="3" fillId="2" borderId="0" xfId="1" applyFont="1" applyFill="1" applyAlignment="1">
      <alignment horizontal="left" indent="1"/>
    </xf>
    <xf numFmtId="0" fontId="3" fillId="2" borderId="0" xfId="1" applyFont="1" applyFill="1" applyAlignment="1"/>
    <xf numFmtId="0" fontId="4" fillId="2" borderId="0" xfId="1" applyFont="1" applyFill="1"/>
    <xf numFmtId="49" fontId="4" fillId="2" borderId="1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3" fillId="2" borderId="1" xfId="1" applyFont="1" applyFill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/>
    <xf numFmtId="0" fontId="3" fillId="2" borderId="0" xfId="1" applyFont="1" applyFill="1" applyBorder="1" applyAlignment="1"/>
    <xf numFmtId="0" fontId="2" fillId="2" borderId="0" xfId="1" applyFont="1" applyFill="1" applyBorder="1"/>
    <xf numFmtId="0" fontId="10" fillId="2" borderId="0" xfId="1" applyFont="1" applyFill="1" applyBorder="1"/>
    <xf numFmtId="0" fontId="10" fillId="2" borderId="0" xfId="1" applyFont="1" applyFill="1" applyBorder="1" applyAlignment="1"/>
    <xf numFmtId="0" fontId="10" fillId="2" borderId="0" xfId="1" applyFont="1" applyFill="1" applyBorder="1" applyAlignment="1">
      <alignment horizontal="left" indent="1"/>
    </xf>
    <xf numFmtId="0" fontId="7" fillId="2" borderId="0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left" vertical="top"/>
    </xf>
    <xf numFmtId="49" fontId="2" fillId="2" borderId="0" xfId="1" applyNumberFormat="1" applyFont="1" applyFill="1" applyBorder="1"/>
    <xf numFmtId="0" fontId="2" fillId="2" borderId="11" xfId="1" applyFont="1" applyFill="1" applyBorder="1"/>
    <xf numFmtId="0" fontId="3" fillId="2" borderId="7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/>
      <protection locked="0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49" fontId="4" fillId="2" borderId="4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0" fontId="4" fillId="2" borderId="8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/>
    <xf numFmtId="1" fontId="3" fillId="2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center" wrapText="1"/>
    </xf>
    <xf numFmtId="49" fontId="4" fillId="3" borderId="8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2" fillId="3" borderId="0" xfId="1" applyFill="1" applyBorder="1"/>
    <xf numFmtId="0" fontId="2" fillId="3" borderId="0" xfId="1" applyFill="1"/>
    <xf numFmtId="49" fontId="4" fillId="3" borderId="1" xfId="1" applyNumberFormat="1" applyFont="1" applyFill="1" applyBorder="1" applyAlignment="1">
      <alignment horizontal="center" vertical="center" wrapText="1"/>
    </xf>
    <xf numFmtId="0" fontId="12" fillId="3" borderId="0" xfId="1" applyFont="1" applyFill="1" applyBorder="1"/>
    <xf numFmtId="0" fontId="12" fillId="3" borderId="0" xfId="1" applyFont="1" applyFill="1"/>
    <xf numFmtId="0" fontId="4" fillId="4" borderId="1" xfId="1" applyFont="1" applyFill="1" applyBorder="1" applyAlignment="1">
      <alignment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2" fillId="4" borderId="0" xfId="1" applyFill="1"/>
    <xf numFmtId="0" fontId="4" fillId="5" borderId="1" xfId="1" applyFont="1" applyFill="1" applyBorder="1" applyAlignment="1">
      <alignment vertical="center" wrapText="1"/>
    </xf>
    <xf numFmtId="0" fontId="4" fillId="5" borderId="0" xfId="0" applyFont="1" applyFill="1" applyAlignment="1">
      <alignment wrapText="1"/>
    </xf>
    <xf numFmtId="49" fontId="4" fillId="5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12" fillId="5" borderId="0" xfId="1" applyFont="1" applyFill="1"/>
    <xf numFmtId="0" fontId="4" fillId="5" borderId="1" xfId="0" applyFont="1" applyFill="1" applyBorder="1" applyAlignment="1">
      <alignment wrapText="1"/>
    </xf>
    <xf numFmtId="0" fontId="4" fillId="5" borderId="4" xfId="1" applyFont="1" applyFill="1" applyBorder="1" applyAlignment="1">
      <alignment vertical="center" wrapText="1"/>
    </xf>
    <xf numFmtId="1" fontId="3" fillId="2" borderId="8" xfId="1" applyNumberFormat="1" applyFont="1" applyFill="1" applyBorder="1" applyAlignment="1" applyProtection="1">
      <alignment horizontal="center" vertical="center"/>
      <protection locked="0"/>
    </xf>
    <xf numFmtId="1" fontId="4" fillId="3" borderId="1" xfId="1" applyNumberFormat="1" applyFont="1" applyFill="1" applyBorder="1" applyAlignment="1">
      <alignment horizontal="center" vertical="center" wrapText="1"/>
    </xf>
    <xf numFmtId="1" fontId="4" fillId="2" borderId="8" xfId="1" applyNumberFormat="1" applyFont="1" applyFill="1" applyBorder="1" applyAlignment="1">
      <alignment horizontal="center" vertical="center" wrapText="1"/>
    </xf>
    <xf numFmtId="1" fontId="4" fillId="2" borderId="4" xfId="1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1" fontId="4" fillId="4" borderId="1" xfId="1" applyNumberFormat="1" applyFont="1" applyFill="1" applyBorder="1" applyAlignment="1">
      <alignment horizontal="center" vertical="center" wrapText="1"/>
    </xf>
    <xf numFmtId="1" fontId="4" fillId="5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/>
    <xf numFmtId="1" fontId="12" fillId="0" borderId="0" xfId="1" applyNumberFormat="1" applyFont="1" applyFill="1" applyBorder="1"/>
    <xf numFmtId="0" fontId="3" fillId="2" borderId="1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1" applyFont="1" applyFill="1" applyBorder="1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1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vertical="center" wrapText="1"/>
    </xf>
    <xf numFmtId="2" fontId="4" fillId="3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/>
    <xf numFmtId="0" fontId="3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2" fillId="5" borderId="0" xfId="1" applyFont="1" applyFill="1" applyBorder="1"/>
    <xf numFmtId="0" fontId="3" fillId="2" borderId="1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left"/>
    </xf>
    <xf numFmtId="0" fontId="3" fillId="2" borderId="14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left"/>
    </xf>
    <xf numFmtId="0" fontId="4" fillId="2" borderId="13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 wrapText="1"/>
    </xf>
    <xf numFmtId="0" fontId="3" fillId="2" borderId="8" xfId="1" applyFont="1" applyFill="1" applyBorder="1" applyAlignment="1">
      <alignment horizontal="left" vertical="center" wrapText="1"/>
    </xf>
    <xf numFmtId="0" fontId="3" fillId="2" borderId="14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0" fontId="3" fillId="2" borderId="13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12" xfId="1" applyFont="1" applyFill="1" applyBorder="1" applyAlignment="1">
      <alignment vertical="center" wrapText="1"/>
    </xf>
    <xf numFmtId="0" fontId="2" fillId="2" borderId="0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164" fontId="3" fillId="2" borderId="8" xfId="1" applyNumberFormat="1" applyFont="1" applyFill="1" applyBorder="1" applyAlignment="1">
      <alignment horizontal="center" vertical="center" wrapText="1"/>
    </xf>
    <xf numFmtId="164" fontId="3" fillId="2" borderId="9" xfId="1" applyNumberFormat="1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9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textRotation="90" wrapText="1"/>
    </xf>
    <xf numFmtId="49" fontId="9" fillId="2" borderId="1" xfId="1" applyNumberFormat="1" applyFont="1" applyFill="1" applyBorder="1" applyAlignment="1">
      <alignment horizontal="center" vertical="center" textRotation="90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textRotation="90" wrapText="1"/>
    </xf>
    <xf numFmtId="0" fontId="9" fillId="2" borderId="10" xfId="1" applyFont="1" applyFill="1" applyBorder="1" applyAlignment="1">
      <alignment horizontal="center" vertical="center" textRotation="90" wrapText="1"/>
    </xf>
    <xf numFmtId="0" fontId="9" fillId="2" borderId="7" xfId="1" applyFont="1" applyFill="1" applyBorder="1" applyAlignment="1">
      <alignment horizontal="center" vertical="center" textRotation="90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wrapText="1"/>
    </xf>
    <xf numFmtId="0" fontId="9" fillId="2" borderId="4" xfId="1" applyFont="1" applyFill="1" applyBorder="1" applyAlignment="1">
      <alignment horizontal="left" vertical="top" textRotation="90" wrapText="1"/>
    </xf>
    <xf numFmtId="0" fontId="9" fillId="2" borderId="7" xfId="1" applyFont="1" applyFill="1" applyBorder="1" applyAlignment="1">
      <alignment horizontal="left" vertical="top" textRotation="90" wrapText="1"/>
    </xf>
    <xf numFmtId="0" fontId="3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0" fontId="8" fillId="2" borderId="1" xfId="1" applyFont="1" applyFill="1" applyBorder="1" applyAlignment="1">
      <alignment horizontal="center" vertical="top" wrapText="1"/>
    </xf>
    <xf numFmtId="49" fontId="8" fillId="2" borderId="1" xfId="1" applyNumberFormat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top" wrapText="1"/>
    </xf>
    <xf numFmtId="0" fontId="8" fillId="2" borderId="3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top" wrapText="1"/>
    </xf>
    <xf numFmtId="0" fontId="8" fillId="2" borderId="6" xfId="1" applyFont="1" applyFill="1" applyBorder="1" applyAlignment="1">
      <alignment horizontal="center" vertical="top" wrapText="1"/>
    </xf>
    <xf numFmtId="0" fontId="4" fillId="2" borderId="0" xfId="1" applyFont="1" applyFill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ogram%20Files\MMIS%20Lab\Plany\mainplm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План"/>
      <sheetName val="Спец."/>
      <sheetName val="Практики"/>
      <sheetName val="Нормы"/>
      <sheetName val="Каф"/>
      <sheetName val="Курс1"/>
      <sheetName val="Курс2"/>
      <sheetName val="Курс3"/>
      <sheetName val="Курс4"/>
      <sheetName val="Курс5"/>
      <sheetName val="Курс6"/>
      <sheetName val="Курс7"/>
      <sheetName val="Свод"/>
      <sheetName val="Рабочий"/>
    </sheetNames>
    <sheetDataSet>
      <sheetData sheetId="0">
        <row r="28">
          <cell r="BU28">
            <v>0</v>
          </cell>
        </row>
        <row r="29">
          <cell r="BU29">
            <v>0</v>
          </cell>
        </row>
        <row r="30">
          <cell r="BU30">
            <v>0</v>
          </cell>
        </row>
        <row r="31">
          <cell r="BU31">
            <v>0</v>
          </cell>
        </row>
        <row r="32">
          <cell r="BU32">
            <v>0</v>
          </cell>
        </row>
        <row r="33">
          <cell r="BU33">
            <v>0</v>
          </cell>
        </row>
        <row r="34">
          <cell r="BU3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06"/>
  <sheetViews>
    <sheetView tabSelected="1" view="pageBreakPreview" topLeftCell="A83" zoomScale="112" zoomScaleSheetLayoutView="112" workbookViewId="0">
      <selection activeCell="G94" sqref="G94:H94"/>
    </sheetView>
  </sheetViews>
  <sheetFormatPr defaultRowHeight="12.75" x14ac:dyDescent="0.2"/>
  <cols>
    <col min="1" max="1" width="8.28515625" style="18" customWidth="1"/>
    <col min="2" max="2" width="39.42578125" style="18" customWidth="1"/>
    <col min="3" max="3" width="8" style="19" customWidth="1"/>
    <col min="4" max="4" width="10.28515625" style="18" customWidth="1"/>
    <col min="5" max="5" width="11.28515625" style="18" customWidth="1"/>
    <col min="6" max="6" width="6.28515625" style="18" customWidth="1"/>
    <col min="7" max="7" width="7.42578125" style="18" customWidth="1"/>
    <col min="8" max="8" width="9.140625" style="18" customWidth="1"/>
    <col min="9" max="9" width="7.140625" style="18" customWidth="1"/>
    <col min="10" max="11" width="5.85546875" style="18" customWidth="1"/>
    <col min="12" max="12" width="7" style="18" customWidth="1"/>
    <col min="13" max="17" width="5.85546875" style="18" customWidth="1"/>
    <col min="18" max="18" width="9.140625" style="3" customWidth="1"/>
    <col min="19" max="19" width="9.140625" style="1" customWidth="1"/>
    <col min="20" max="16384" width="9.140625" style="1"/>
  </cols>
  <sheetData>
    <row r="2" spans="1:17" x14ac:dyDescent="0.2">
      <c r="N2" s="148" t="s">
        <v>0</v>
      </c>
      <c r="O2" s="148"/>
      <c r="P2" s="148"/>
    </row>
    <row r="3" spans="1:17" ht="10.5" customHeight="1" x14ac:dyDescent="0.2">
      <c r="B3" s="156" t="s">
        <v>1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20"/>
      <c r="N3" s="148" t="s">
        <v>2</v>
      </c>
      <c r="O3" s="148"/>
      <c r="P3" s="148"/>
      <c r="Q3" s="148"/>
    </row>
    <row r="4" spans="1:17" ht="10.5" customHeight="1" x14ac:dyDescent="0.2">
      <c r="B4" s="21"/>
      <c r="C4" s="27" t="s">
        <v>3</v>
      </c>
      <c r="D4" s="27"/>
      <c r="E4" s="27"/>
      <c r="F4" s="27"/>
      <c r="G4" s="59"/>
      <c r="H4" s="59"/>
      <c r="I4" s="59"/>
      <c r="J4" s="59"/>
      <c r="K4" s="21"/>
      <c r="L4" s="21"/>
      <c r="M4" s="20"/>
      <c r="N4" s="59" t="s">
        <v>4</v>
      </c>
      <c r="O4" s="59"/>
      <c r="P4" s="59"/>
      <c r="Q4" s="59"/>
    </row>
    <row r="5" spans="1:17" ht="10.5" customHeight="1" x14ac:dyDescent="0.2">
      <c r="B5" s="21"/>
      <c r="C5" s="27" t="s">
        <v>185</v>
      </c>
      <c r="D5" s="27"/>
      <c r="E5" s="27"/>
      <c r="F5" s="27"/>
      <c r="G5" s="59"/>
      <c r="H5" s="59"/>
      <c r="I5" s="59"/>
      <c r="J5" s="59"/>
      <c r="K5" s="21"/>
      <c r="L5" s="21"/>
      <c r="M5" s="20"/>
      <c r="N5" s="59" t="s">
        <v>5</v>
      </c>
      <c r="O5" s="59"/>
      <c r="P5" s="59"/>
      <c r="Q5" s="59"/>
    </row>
    <row r="6" spans="1:17" ht="10.5" customHeight="1" x14ac:dyDescent="0.2">
      <c r="A6" s="20" t="s">
        <v>6</v>
      </c>
      <c r="B6" s="20"/>
      <c r="C6" s="59" t="s">
        <v>7</v>
      </c>
      <c r="D6" s="59"/>
      <c r="E6" s="59"/>
      <c r="F6" s="59"/>
      <c r="G6" s="59"/>
      <c r="H6" s="59"/>
      <c r="I6" s="59"/>
      <c r="J6" s="59"/>
      <c r="K6" s="59"/>
      <c r="L6" s="22"/>
      <c r="M6" s="23"/>
      <c r="N6" s="148" t="s">
        <v>189</v>
      </c>
      <c r="O6" s="148"/>
      <c r="P6" s="148"/>
      <c r="Q6" s="148"/>
    </row>
    <row r="7" spans="1:17" ht="10.5" customHeight="1" x14ac:dyDescent="0.2">
      <c r="A7" s="148"/>
      <c r="B7" s="148"/>
      <c r="C7" s="148" t="s">
        <v>130</v>
      </c>
      <c r="D7" s="148"/>
      <c r="E7" s="148"/>
      <c r="F7" s="148"/>
      <c r="G7" s="148"/>
      <c r="H7" s="148"/>
      <c r="I7" s="148"/>
      <c r="J7" s="148"/>
      <c r="K7" s="59"/>
      <c r="L7" s="22"/>
      <c r="M7" s="22"/>
      <c r="N7" s="148"/>
      <c r="O7" s="148"/>
      <c r="P7" s="148"/>
      <c r="Q7" s="148"/>
    </row>
    <row r="8" spans="1:17" ht="10.5" customHeight="1" x14ac:dyDescent="0.2">
      <c r="B8" s="24"/>
      <c r="C8" s="148" t="s">
        <v>8</v>
      </c>
      <c r="D8" s="148"/>
      <c r="E8" s="148"/>
      <c r="F8" s="148"/>
      <c r="G8" s="59"/>
      <c r="H8" s="59"/>
      <c r="I8" s="59"/>
      <c r="J8" s="59"/>
      <c r="K8" s="21"/>
      <c r="L8" s="25"/>
      <c r="M8" s="25"/>
      <c r="N8" s="149"/>
      <c r="O8" s="149"/>
      <c r="P8" s="149"/>
      <c r="Q8" s="149"/>
    </row>
    <row r="9" spans="1:17" ht="10.5" customHeight="1" x14ac:dyDescent="0.2">
      <c r="B9" s="24"/>
      <c r="C9" s="148" t="s">
        <v>131</v>
      </c>
      <c r="D9" s="148"/>
      <c r="E9" s="148"/>
      <c r="F9" s="148"/>
      <c r="G9" s="59"/>
      <c r="H9" s="59"/>
      <c r="I9" s="59"/>
      <c r="J9" s="59"/>
      <c r="K9" s="21"/>
      <c r="L9" s="25"/>
      <c r="M9" s="25"/>
      <c r="N9" s="26"/>
      <c r="O9" s="25"/>
      <c r="P9" s="25"/>
      <c r="Q9" s="25"/>
    </row>
    <row r="10" spans="1:17" ht="10.5" customHeight="1" x14ac:dyDescent="0.2">
      <c r="B10" s="24"/>
      <c r="C10" s="148" t="s">
        <v>9</v>
      </c>
      <c r="D10" s="148"/>
      <c r="E10" s="148"/>
      <c r="F10" s="148"/>
      <c r="G10" s="59"/>
      <c r="H10" s="59"/>
      <c r="I10" s="59"/>
      <c r="J10" s="59"/>
      <c r="K10" s="21"/>
      <c r="L10" s="27"/>
      <c r="M10" s="27"/>
      <c r="N10" s="26"/>
      <c r="O10" s="25"/>
      <c r="P10" s="25"/>
      <c r="Q10" s="25"/>
    </row>
    <row r="11" spans="1:17" ht="10.5" customHeight="1" x14ac:dyDescent="0.2">
      <c r="B11" s="24"/>
      <c r="C11" s="59" t="s">
        <v>10</v>
      </c>
      <c r="D11" s="59"/>
      <c r="E11" s="59"/>
      <c r="F11" s="59"/>
      <c r="G11" s="59"/>
      <c r="H11" s="59"/>
      <c r="I11" s="59"/>
      <c r="J11" s="59"/>
      <c r="K11" s="21"/>
      <c r="L11" s="27"/>
      <c r="M11" s="27"/>
      <c r="N11" s="26"/>
      <c r="O11" s="25"/>
      <c r="P11" s="25"/>
      <c r="Q11" s="25"/>
    </row>
    <row r="12" spans="1:17" ht="10.5" customHeight="1" x14ac:dyDescent="0.2">
      <c r="B12" s="24"/>
      <c r="C12" s="148" t="s">
        <v>11</v>
      </c>
      <c r="D12" s="148"/>
      <c r="E12" s="148"/>
      <c r="F12" s="148"/>
      <c r="G12" s="148"/>
      <c r="H12" s="148"/>
      <c r="I12" s="59"/>
      <c r="J12" s="59"/>
      <c r="K12" s="21"/>
      <c r="L12" s="27"/>
      <c r="M12" s="27"/>
      <c r="N12" s="26"/>
      <c r="O12" s="25"/>
      <c r="P12" s="25"/>
      <c r="Q12" s="25"/>
    </row>
    <row r="13" spans="1:17" ht="10.5" customHeight="1" x14ac:dyDescent="0.2">
      <c r="B13" s="24"/>
      <c r="C13" s="59" t="s">
        <v>184</v>
      </c>
      <c r="D13" s="59"/>
      <c r="E13" s="59"/>
      <c r="F13" s="59"/>
      <c r="G13" s="59"/>
      <c r="H13" s="59"/>
      <c r="I13" s="59"/>
      <c r="J13" s="59"/>
      <c r="K13" s="27"/>
      <c r="L13" s="25"/>
      <c r="M13" s="25"/>
      <c r="N13" s="26"/>
      <c r="O13" s="25"/>
      <c r="P13" s="25"/>
      <c r="Q13" s="25"/>
    </row>
    <row r="14" spans="1:17" ht="10.5" customHeight="1" x14ac:dyDescent="0.2">
      <c r="B14" s="24"/>
      <c r="C14" s="59" t="s">
        <v>186</v>
      </c>
      <c r="D14" s="59"/>
      <c r="E14" s="59"/>
      <c r="F14" s="59"/>
      <c r="G14" s="59"/>
      <c r="H14" s="59"/>
      <c r="I14" s="59"/>
      <c r="J14" s="59"/>
      <c r="K14" s="27"/>
      <c r="L14" s="25"/>
      <c r="M14" s="25"/>
      <c r="N14" s="26"/>
      <c r="O14" s="25"/>
      <c r="P14" s="25"/>
      <c r="Q14" s="25"/>
    </row>
    <row r="15" spans="1:17" ht="10.5" customHeight="1" x14ac:dyDescent="0.2">
      <c r="A15" s="28" t="s">
        <v>12</v>
      </c>
      <c r="C15" s="149"/>
      <c r="D15" s="149"/>
      <c r="E15" s="149"/>
      <c r="F15" s="149"/>
      <c r="G15" s="149"/>
      <c r="H15" s="149"/>
      <c r="I15" s="149"/>
      <c r="J15" s="149"/>
      <c r="K15" s="149"/>
      <c r="L15" s="60"/>
      <c r="M15" s="60"/>
      <c r="N15" s="60"/>
      <c r="O15" s="25"/>
      <c r="P15" s="25"/>
      <c r="Q15" s="25"/>
    </row>
    <row r="16" spans="1:17" ht="12.75" customHeight="1" x14ac:dyDescent="0.2">
      <c r="A16" s="150" t="s">
        <v>13</v>
      </c>
      <c r="B16" s="150" t="s">
        <v>14</v>
      </c>
      <c r="C16" s="151" t="s">
        <v>15</v>
      </c>
      <c r="D16" s="152" t="s">
        <v>16</v>
      </c>
      <c r="E16" s="153"/>
      <c r="F16" s="152" t="s">
        <v>17</v>
      </c>
      <c r="G16" s="153"/>
      <c r="H16" s="150" t="s">
        <v>18</v>
      </c>
      <c r="I16" s="150" t="s">
        <v>19</v>
      </c>
      <c r="J16" s="146" t="s">
        <v>20</v>
      </c>
      <c r="L16" s="144"/>
      <c r="M16" s="144"/>
      <c r="N16" s="144"/>
      <c r="O16" s="144"/>
      <c r="P16" s="144"/>
      <c r="Q16" s="144"/>
    </row>
    <row r="17" spans="1:18" ht="30.75" customHeight="1" x14ac:dyDescent="0.2">
      <c r="A17" s="150"/>
      <c r="B17" s="150"/>
      <c r="C17" s="151"/>
      <c r="D17" s="154"/>
      <c r="E17" s="155"/>
      <c r="F17" s="154"/>
      <c r="G17" s="155"/>
      <c r="H17" s="150"/>
      <c r="I17" s="150"/>
      <c r="J17" s="147"/>
      <c r="L17" s="145"/>
      <c r="M17" s="145"/>
      <c r="N17" s="145"/>
      <c r="O17" s="145"/>
      <c r="P17" s="145"/>
      <c r="Q17" s="145"/>
    </row>
    <row r="18" spans="1:18" s="4" customFormat="1" ht="10.5" customHeight="1" x14ac:dyDescent="0.25">
      <c r="A18" s="6">
        <v>1</v>
      </c>
      <c r="B18" s="6">
        <v>2</v>
      </c>
      <c r="C18" s="29">
        <v>3</v>
      </c>
      <c r="D18" s="129"/>
      <c r="E18" s="130"/>
      <c r="F18" s="129">
        <v>6</v>
      </c>
      <c r="G18" s="130"/>
      <c r="H18" s="6">
        <v>7</v>
      </c>
      <c r="I18" s="6">
        <v>8</v>
      </c>
      <c r="J18" s="6">
        <v>9</v>
      </c>
      <c r="K18" s="30"/>
      <c r="L18" s="31"/>
      <c r="M18" s="32"/>
      <c r="N18" s="32"/>
      <c r="O18" s="32"/>
      <c r="P18" s="33"/>
      <c r="Q18" s="33"/>
      <c r="R18" s="5"/>
    </row>
    <row r="19" spans="1:18" ht="11.25" customHeight="1" x14ac:dyDescent="0.2">
      <c r="A19" s="34" t="s">
        <v>21</v>
      </c>
      <c r="B19" s="35">
        <v>39</v>
      </c>
      <c r="C19" s="35" t="s">
        <v>22</v>
      </c>
      <c r="D19" s="131">
        <v>0</v>
      </c>
      <c r="E19" s="132"/>
      <c r="F19" s="131">
        <v>2</v>
      </c>
      <c r="G19" s="132"/>
      <c r="H19" s="35" t="s">
        <v>23</v>
      </c>
      <c r="I19" s="35">
        <v>11</v>
      </c>
      <c r="J19" s="35">
        <f>SUM(B19:I19)</f>
        <v>52</v>
      </c>
      <c r="L19" s="32"/>
      <c r="M19" s="36"/>
      <c r="N19" s="37"/>
      <c r="O19" s="37"/>
      <c r="P19" s="25"/>
      <c r="Q19" s="25"/>
    </row>
    <row r="20" spans="1:18" ht="10.5" customHeight="1" x14ac:dyDescent="0.2">
      <c r="A20" s="34" t="s">
        <v>24</v>
      </c>
      <c r="B20" s="35">
        <v>38</v>
      </c>
      <c r="C20" s="35">
        <v>2</v>
      </c>
      <c r="D20" s="131">
        <v>0</v>
      </c>
      <c r="E20" s="132"/>
      <c r="F20" s="131">
        <v>1</v>
      </c>
      <c r="G20" s="132"/>
      <c r="H20" s="35" t="s">
        <v>23</v>
      </c>
      <c r="I20" s="35">
        <v>11</v>
      </c>
      <c r="J20" s="35">
        <f t="shared" ref="J20:J22" si="0">SUM(B20:I20)</f>
        <v>52</v>
      </c>
      <c r="K20" s="38"/>
      <c r="L20" s="37"/>
      <c r="M20" s="39"/>
      <c r="N20" s="40"/>
      <c r="O20" s="40"/>
      <c r="P20" s="38"/>
      <c r="Q20" s="38"/>
    </row>
    <row r="21" spans="1:18" ht="10.5" customHeight="1" x14ac:dyDescent="0.2">
      <c r="A21" s="34" t="s">
        <v>25</v>
      </c>
      <c r="B21" s="35">
        <v>29</v>
      </c>
      <c r="C21" s="35">
        <v>4</v>
      </c>
      <c r="D21" s="131">
        <v>6</v>
      </c>
      <c r="E21" s="132"/>
      <c r="F21" s="131">
        <v>3</v>
      </c>
      <c r="G21" s="132"/>
      <c r="H21" s="35" t="s">
        <v>23</v>
      </c>
      <c r="I21" s="35">
        <v>10</v>
      </c>
      <c r="J21" s="35">
        <f t="shared" si="0"/>
        <v>52</v>
      </c>
      <c r="K21" s="38"/>
      <c r="L21" s="38"/>
      <c r="M21" s="40"/>
      <c r="N21" s="40"/>
      <c r="O21" s="40"/>
      <c r="P21" s="38"/>
      <c r="Q21" s="38"/>
    </row>
    <row r="22" spans="1:18" ht="10.5" customHeight="1" x14ac:dyDescent="0.2">
      <c r="A22" s="34" t="s">
        <v>26</v>
      </c>
      <c r="B22" s="35">
        <v>20</v>
      </c>
      <c r="C22" s="35">
        <v>5</v>
      </c>
      <c r="D22" s="131">
        <v>8</v>
      </c>
      <c r="E22" s="132"/>
      <c r="F22" s="131">
        <v>2</v>
      </c>
      <c r="G22" s="132"/>
      <c r="H22" s="35">
        <v>6</v>
      </c>
      <c r="I22" s="35">
        <v>2</v>
      </c>
      <c r="J22" s="35">
        <f t="shared" si="0"/>
        <v>43</v>
      </c>
      <c r="K22" s="38"/>
      <c r="L22" s="41"/>
      <c r="M22" s="42"/>
      <c r="N22" s="42"/>
      <c r="O22" s="42"/>
      <c r="P22" s="38"/>
      <c r="Q22" s="38"/>
    </row>
    <row r="23" spans="1:18" ht="11.25" customHeight="1" x14ac:dyDescent="0.2">
      <c r="A23" s="43" t="s">
        <v>27</v>
      </c>
      <c r="B23" s="44">
        <f>SUM(B19:B22)</f>
        <v>126</v>
      </c>
      <c r="C23" s="44">
        <f>SUM(C20:C22)</f>
        <v>11</v>
      </c>
      <c r="D23" s="133">
        <f>SUM(D19:D22)</f>
        <v>14</v>
      </c>
      <c r="E23" s="134"/>
      <c r="F23" s="133">
        <f>SUM(F19:F22)</f>
        <v>8</v>
      </c>
      <c r="G23" s="134"/>
      <c r="H23" s="44">
        <f>SUM(H22)</f>
        <v>6</v>
      </c>
      <c r="I23" s="44">
        <f>SUM(I19:I22)</f>
        <v>34</v>
      </c>
      <c r="J23" s="44">
        <f>SUM(B23:I23)</f>
        <v>199</v>
      </c>
      <c r="K23" s="38"/>
      <c r="L23" s="41"/>
      <c r="M23" s="42"/>
      <c r="N23" s="42"/>
      <c r="O23" s="42"/>
      <c r="P23" s="38"/>
      <c r="Q23" s="38"/>
    </row>
    <row r="24" spans="1:18" ht="10.5" customHeight="1" x14ac:dyDescent="0.2">
      <c r="A24" s="45" t="s">
        <v>28</v>
      </c>
      <c r="C24" s="46"/>
      <c r="D24" s="38"/>
      <c r="E24" s="38"/>
      <c r="F24" s="38"/>
      <c r="G24" s="38"/>
      <c r="H24" s="38"/>
      <c r="I24" s="38"/>
      <c r="J24" s="38"/>
      <c r="K24" s="38"/>
      <c r="L24" s="47"/>
      <c r="M24" s="38"/>
      <c r="N24" s="38"/>
      <c r="O24" s="38"/>
      <c r="P24" s="38"/>
      <c r="Q24" s="38"/>
    </row>
    <row r="25" spans="1:18" ht="30.75" customHeight="1" x14ac:dyDescent="0.2">
      <c r="A25" s="135" t="s">
        <v>29</v>
      </c>
      <c r="B25" s="128" t="s">
        <v>30</v>
      </c>
      <c r="C25" s="136" t="s">
        <v>31</v>
      </c>
      <c r="D25" s="137" t="s">
        <v>32</v>
      </c>
      <c r="E25" s="137"/>
      <c r="F25" s="137"/>
      <c r="G25" s="137"/>
      <c r="H25" s="137"/>
      <c r="I25" s="137"/>
      <c r="J25" s="137" t="s">
        <v>33</v>
      </c>
      <c r="K25" s="137"/>
      <c r="L25" s="139"/>
      <c r="M25" s="137"/>
      <c r="N25" s="137"/>
      <c r="O25" s="137"/>
      <c r="P25" s="137"/>
      <c r="Q25" s="137"/>
    </row>
    <row r="26" spans="1:18" ht="9" customHeight="1" x14ac:dyDescent="0.2">
      <c r="A26" s="135"/>
      <c r="B26" s="128"/>
      <c r="C26" s="136"/>
      <c r="D26" s="140" t="s">
        <v>34</v>
      </c>
      <c r="E26" s="135" t="s">
        <v>35</v>
      </c>
      <c r="F26" s="137" t="s">
        <v>36</v>
      </c>
      <c r="G26" s="137"/>
      <c r="H26" s="137"/>
      <c r="I26" s="137"/>
      <c r="J26" s="143" t="s">
        <v>21</v>
      </c>
      <c r="K26" s="143"/>
      <c r="L26" s="143" t="s">
        <v>24</v>
      </c>
      <c r="M26" s="143"/>
      <c r="N26" s="143" t="s">
        <v>25</v>
      </c>
      <c r="O26" s="143"/>
      <c r="P26" s="143" t="s">
        <v>26</v>
      </c>
      <c r="Q26" s="143"/>
    </row>
    <row r="27" spans="1:18" ht="12" customHeight="1" x14ac:dyDescent="0.2">
      <c r="A27" s="135"/>
      <c r="B27" s="128"/>
      <c r="C27" s="136"/>
      <c r="D27" s="141"/>
      <c r="E27" s="135"/>
      <c r="F27" s="135" t="s">
        <v>37</v>
      </c>
      <c r="G27" s="135" t="s">
        <v>38</v>
      </c>
      <c r="H27" s="137" t="s">
        <v>39</v>
      </c>
      <c r="I27" s="138"/>
      <c r="J27" s="128" t="s">
        <v>40</v>
      </c>
      <c r="K27" s="128" t="s">
        <v>41</v>
      </c>
      <c r="L27" s="128" t="s">
        <v>42</v>
      </c>
      <c r="M27" s="128" t="s">
        <v>43</v>
      </c>
      <c r="N27" s="128" t="s">
        <v>44</v>
      </c>
      <c r="O27" s="128" t="s">
        <v>45</v>
      </c>
      <c r="P27" s="128" t="s">
        <v>46</v>
      </c>
      <c r="Q27" s="128" t="s">
        <v>47</v>
      </c>
    </row>
    <row r="28" spans="1:18" ht="0.75" hidden="1" customHeight="1" x14ac:dyDescent="0.2">
      <c r="A28" s="135"/>
      <c r="B28" s="128"/>
      <c r="C28" s="136"/>
      <c r="D28" s="141"/>
      <c r="E28" s="135"/>
      <c r="F28" s="135"/>
      <c r="G28" s="135"/>
      <c r="H28" s="137" t="s">
        <v>48</v>
      </c>
      <c r="I28" s="138" t="s">
        <v>49</v>
      </c>
      <c r="J28" s="128"/>
      <c r="K28" s="128"/>
      <c r="L28" s="128"/>
      <c r="M28" s="128"/>
      <c r="N28" s="128"/>
      <c r="O28" s="128"/>
      <c r="P28" s="128"/>
      <c r="Q28" s="128"/>
    </row>
    <row r="29" spans="1:18" ht="12" customHeight="1" x14ac:dyDescent="0.2">
      <c r="A29" s="135"/>
      <c r="B29" s="128"/>
      <c r="C29" s="136"/>
      <c r="D29" s="141"/>
      <c r="E29" s="135"/>
      <c r="F29" s="135"/>
      <c r="G29" s="135"/>
      <c r="H29" s="137"/>
      <c r="I29" s="138"/>
      <c r="J29" s="62">
        <v>17</v>
      </c>
      <c r="K29" s="62">
        <v>22</v>
      </c>
      <c r="L29" s="12" t="s">
        <v>50</v>
      </c>
      <c r="M29" s="12" t="s">
        <v>51</v>
      </c>
      <c r="N29" s="12" t="s">
        <v>52</v>
      </c>
      <c r="O29" s="12" t="s">
        <v>51</v>
      </c>
      <c r="P29" s="12" t="s">
        <v>52</v>
      </c>
      <c r="Q29" s="12" t="s">
        <v>50</v>
      </c>
    </row>
    <row r="30" spans="1:18" ht="20.25" customHeight="1" x14ac:dyDescent="0.2">
      <c r="A30" s="135"/>
      <c r="B30" s="128"/>
      <c r="C30" s="136"/>
      <c r="D30" s="142"/>
      <c r="E30" s="135"/>
      <c r="F30" s="135"/>
      <c r="G30" s="135"/>
      <c r="H30" s="137"/>
      <c r="I30" s="138"/>
      <c r="J30" s="17" t="s">
        <v>53</v>
      </c>
      <c r="K30" s="17" t="s">
        <v>53</v>
      </c>
      <c r="L30" s="17" t="s">
        <v>53</v>
      </c>
      <c r="M30" s="48" t="s">
        <v>53</v>
      </c>
      <c r="N30" s="48" t="s">
        <v>53</v>
      </c>
      <c r="O30" s="48" t="s">
        <v>53</v>
      </c>
      <c r="P30" s="48" t="s">
        <v>53</v>
      </c>
      <c r="Q30" s="48" t="s">
        <v>53</v>
      </c>
    </row>
    <row r="31" spans="1:18" ht="10.5" customHeight="1" x14ac:dyDescent="0.2">
      <c r="A31" s="49">
        <v>1</v>
      </c>
      <c r="B31" s="49">
        <v>2</v>
      </c>
      <c r="C31" s="50">
        <v>3</v>
      </c>
      <c r="D31" s="49">
        <v>4</v>
      </c>
      <c r="E31" s="49">
        <v>5</v>
      </c>
      <c r="F31" s="49">
        <v>6</v>
      </c>
      <c r="G31" s="49"/>
      <c r="H31" s="49">
        <v>7</v>
      </c>
      <c r="I31" s="49">
        <v>8</v>
      </c>
      <c r="J31" s="51">
        <v>9</v>
      </c>
      <c r="K31" s="51">
        <v>10</v>
      </c>
      <c r="L31" s="51">
        <v>11</v>
      </c>
      <c r="M31" s="51">
        <v>12</v>
      </c>
      <c r="N31" s="51">
        <v>13</v>
      </c>
      <c r="O31" s="51">
        <v>14</v>
      </c>
      <c r="P31" s="51">
        <v>15</v>
      </c>
      <c r="Q31" s="51">
        <v>16</v>
      </c>
    </row>
    <row r="32" spans="1:18" s="72" customFormat="1" ht="9.75" customHeight="1" x14ac:dyDescent="0.2">
      <c r="A32" s="67" t="s">
        <v>54</v>
      </c>
      <c r="B32" s="68" t="s">
        <v>55</v>
      </c>
      <c r="C32" s="69" t="s">
        <v>56</v>
      </c>
      <c r="D32" s="89">
        <f>D33+D46</f>
        <v>2018</v>
      </c>
      <c r="E32" s="89">
        <f>E33+E46</f>
        <v>614</v>
      </c>
      <c r="F32" s="89">
        <f>F33+F46</f>
        <v>1404</v>
      </c>
      <c r="G32" s="89">
        <f t="shared" ref="G32:Q32" si="1">G33+G46</f>
        <v>436</v>
      </c>
      <c r="H32" s="89">
        <f t="shared" si="1"/>
        <v>532</v>
      </c>
      <c r="I32" s="89">
        <f t="shared" si="1"/>
        <v>0</v>
      </c>
      <c r="J32" s="89">
        <f>J33+J46</f>
        <v>612</v>
      </c>
      <c r="K32" s="89">
        <f t="shared" si="1"/>
        <v>792</v>
      </c>
      <c r="L32" s="89">
        <f t="shared" si="1"/>
        <v>0</v>
      </c>
      <c r="M32" s="89">
        <f t="shared" si="1"/>
        <v>0</v>
      </c>
      <c r="N32" s="89">
        <f t="shared" si="1"/>
        <v>0</v>
      </c>
      <c r="O32" s="89">
        <f t="shared" si="1"/>
        <v>0</v>
      </c>
      <c r="P32" s="89">
        <f t="shared" si="1"/>
        <v>0</v>
      </c>
      <c r="Q32" s="89">
        <f t="shared" si="1"/>
        <v>0</v>
      </c>
      <c r="R32" s="71"/>
    </row>
    <row r="33" spans="1:18" s="11" customFormat="1" ht="19.5" customHeight="1" x14ac:dyDescent="0.2">
      <c r="A33" s="52" t="s">
        <v>133</v>
      </c>
      <c r="B33" s="53" t="s">
        <v>132</v>
      </c>
      <c r="C33" s="9" t="s">
        <v>57</v>
      </c>
      <c r="D33" s="64">
        <f>SUM(D34:D45)</f>
        <v>1361.6</v>
      </c>
      <c r="E33" s="90">
        <f>SUM(E34:E45)</f>
        <v>433.6</v>
      </c>
      <c r="F33" s="6">
        <f>SUM(F34:F45)</f>
        <v>928</v>
      </c>
      <c r="G33" s="6">
        <f t="shared" ref="G33:I33" si="2">SUM(G34:G43)</f>
        <v>260</v>
      </c>
      <c r="H33" s="6">
        <f t="shared" si="2"/>
        <v>440</v>
      </c>
      <c r="I33" s="61">
        <f t="shared" si="2"/>
        <v>0</v>
      </c>
      <c r="J33" s="6">
        <f>SUM(J34:J45)</f>
        <v>426</v>
      </c>
      <c r="K33" s="6">
        <f>SUM(K34:K45)</f>
        <v>502</v>
      </c>
      <c r="L33" s="6"/>
      <c r="M33" s="6"/>
      <c r="N33" s="6"/>
      <c r="O33" s="6"/>
      <c r="P33" s="6"/>
      <c r="Q33" s="6"/>
      <c r="R33" s="10"/>
    </row>
    <row r="34" spans="1:18" ht="9.75" customHeight="1" x14ac:dyDescent="0.2">
      <c r="A34" s="7" t="s">
        <v>134</v>
      </c>
      <c r="B34" s="7" t="s">
        <v>58</v>
      </c>
      <c r="C34" s="8" t="s">
        <v>59</v>
      </c>
      <c r="D34" s="66">
        <f>E34+F34</f>
        <v>100.8</v>
      </c>
      <c r="E34" s="88">
        <f>F34*40/100</f>
        <v>28.8</v>
      </c>
      <c r="F34" s="62">
        <v>72</v>
      </c>
      <c r="G34" s="100">
        <v>22</v>
      </c>
      <c r="H34" s="100">
        <v>30</v>
      </c>
      <c r="I34" s="16"/>
      <c r="J34" s="62">
        <v>34</v>
      </c>
      <c r="K34" s="16">
        <v>38</v>
      </c>
      <c r="L34" s="62"/>
      <c r="M34" s="62"/>
      <c r="N34" s="62"/>
      <c r="O34" s="62"/>
      <c r="P34" s="62"/>
      <c r="Q34" s="62"/>
    </row>
    <row r="35" spans="1:18" ht="9.75" customHeight="1" x14ac:dyDescent="0.2">
      <c r="A35" s="7" t="s">
        <v>135</v>
      </c>
      <c r="B35" s="7" t="s">
        <v>60</v>
      </c>
      <c r="C35" s="8" t="s">
        <v>62</v>
      </c>
      <c r="D35" s="66">
        <f t="shared" ref="D35:D45" si="3">E35+F35</f>
        <v>151.19999999999999</v>
      </c>
      <c r="E35" s="88">
        <f t="shared" ref="E35:E40" si="4">F35*40/100</f>
        <v>43.2</v>
      </c>
      <c r="F35" s="62">
        <v>108</v>
      </c>
      <c r="G35" s="100">
        <v>34</v>
      </c>
      <c r="H35" s="100">
        <v>40</v>
      </c>
      <c r="I35" s="16"/>
      <c r="J35" s="62">
        <v>34</v>
      </c>
      <c r="K35" s="16">
        <v>74</v>
      </c>
      <c r="L35" s="62"/>
      <c r="M35" s="62"/>
      <c r="N35" s="62"/>
      <c r="O35" s="62"/>
      <c r="P35" s="62"/>
      <c r="Q35" s="62"/>
    </row>
    <row r="36" spans="1:18" ht="9.75" customHeight="1" x14ac:dyDescent="0.2">
      <c r="A36" s="7" t="s">
        <v>136</v>
      </c>
      <c r="B36" s="7" t="s">
        <v>63</v>
      </c>
      <c r="C36" s="8" t="s">
        <v>62</v>
      </c>
      <c r="D36" s="66">
        <f t="shared" si="3"/>
        <v>151.19999999999999</v>
      </c>
      <c r="E36" s="88">
        <f t="shared" si="4"/>
        <v>43.2</v>
      </c>
      <c r="F36" s="62">
        <v>108</v>
      </c>
      <c r="G36" s="100">
        <v>34</v>
      </c>
      <c r="H36" s="100">
        <v>46</v>
      </c>
      <c r="I36" s="16"/>
      <c r="J36" s="62">
        <v>48</v>
      </c>
      <c r="K36" s="16">
        <v>60</v>
      </c>
      <c r="L36" s="62"/>
      <c r="M36" s="62"/>
      <c r="N36" s="62"/>
      <c r="O36" s="62"/>
      <c r="P36" s="62"/>
      <c r="Q36" s="62"/>
    </row>
    <row r="37" spans="1:18" ht="9.75" customHeight="1" x14ac:dyDescent="0.2">
      <c r="A37" s="7" t="s">
        <v>137</v>
      </c>
      <c r="B37" s="7" t="s">
        <v>142</v>
      </c>
      <c r="C37" s="8" t="s">
        <v>62</v>
      </c>
      <c r="D37" s="66">
        <f t="shared" si="3"/>
        <v>100.8</v>
      </c>
      <c r="E37" s="88">
        <f t="shared" si="4"/>
        <v>28.8</v>
      </c>
      <c r="F37" s="100">
        <v>72</v>
      </c>
      <c r="G37" s="100">
        <v>22</v>
      </c>
      <c r="H37" s="100">
        <v>22</v>
      </c>
      <c r="I37" s="16"/>
      <c r="J37" s="100">
        <v>34</v>
      </c>
      <c r="K37" s="16">
        <v>38</v>
      </c>
      <c r="L37" s="100"/>
      <c r="M37" s="100"/>
      <c r="N37" s="100"/>
      <c r="O37" s="100"/>
      <c r="P37" s="100"/>
      <c r="Q37" s="100"/>
    </row>
    <row r="38" spans="1:18" ht="9.75" customHeight="1" x14ac:dyDescent="0.2">
      <c r="A38" s="7" t="s">
        <v>138</v>
      </c>
      <c r="B38" s="7" t="s">
        <v>191</v>
      </c>
      <c r="C38" s="8" t="s">
        <v>62</v>
      </c>
      <c r="D38" s="66">
        <f t="shared" si="3"/>
        <v>100.8</v>
      </c>
      <c r="E38" s="88">
        <f t="shared" si="4"/>
        <v>28.8</v>
      </c>
      <c r="F38" s="100">
        <v>72</v>
      </c>
      <c r="G38" s="100">
        <v>22</v>
      </c>
      <c r="H38" s="100">
        <v>20</v>
      </c>
      <c r="I38" s="16"/>
      <c r="J38" s="100"/>
      <c r="K38" s="16">
        <v>72</v>
      </c>
      <c r="L38" s="100"/>
      <c r="M38" s="100"/>
      <c r="N38" s="100"/>
      <c r="O38" s="100"/>
      <c r="P38" s="100"/>
      <c r="Q38" s="100"/>
    </row>
    <row r="39" spans="1:18" ht="9.75" customHeight="1" x14ac:dyDescent="0.2">
      <c r="A39" s="7" t="s">
        <v>139</v>
      </c>
      <c r="B39" s="7" t="s">
        <v>61</v>
      </c>
      <c r="C39" s="8" t="s">
        <v>62</v>
      </c>
      <c r="D39" s="66">
        <f t="shared" si="3"/>
        <v>100.8</v>
      </c>
      <c r="E39" s="88">
        <f t="shared" si="4"/>
        <v>28.8</v>
      </c>
      <c r="F39" s="62">
        <v>72</v>
      </c>
      <c r="G39" s="100">
        <v>22</v>
      </c>
      <c r="H39" s="100">
        <v>70</v>
      </c>
      <c r="I39" s="16"/>
      <c r="J39" s="62">
        <v>34</v>
      </c>
      <c r="K39" s="16">
        <v>38</v>
      </c>
      <c r="L39" s="62"/>
      <c r="M39" s="62"/>
      <c r="N39" s="62"/>
      <c r="O39" s="62"/>
      <c r="P39" s="62"/>
      <c r="Q39" s="62"/>
    </row>
    <row r="40" spans="1:18" ht="9.75" customHeight="1" x14ac:dyDescent="0.2">
      <c r="A40" s="7" t="s">
        <v>140</v>
      </c>
      <c r="B40" s="7" t="s">
        <v>73</v>
      </c>
      <c r="C40" s="8" t="s">
        <v>59</v>
      </c>
      <c r="D40" s="66">
        <f t="shared" si="3"/>
        <v>151.19999999999999</v>
      </c>
      <c r="E40" s="88">
        <f t="shared" si="4"/>
        <v>43.2</v>
      </c>
      <c r="F40" s="62">
        <v>108</v>
      </c>
      <c r="G40" s="103">
        <v>40</v>
      </c>
      <c r="H40" s="103">
        <v>80</v>
      </c>
      <c r="I40" s="16"/>
      <c r="J40" s="62">
        <v>48</v>
      </c>
      <c r="K40" s="16">
        <v>60</v>
      </c>
      <c r="L40" s="62"/>
      <c r="M40" s="62"/>
      <c r="N40" s="62"/>
      <c r="O40" s="62"/>
      <c r="P40" s="62"/>
      <c r="Q40" s="62"/>
    </row>
    <row r="41" spans="1:18" ht="9.75" customHeight="1" x14ac:dyDescent="0.2">
      <c r="A41" s="7" t="s">
        <v>141</v>
      </c>
      <c r="B41" s="7" t="s">
        <v>187</v>
      </c>
      <c r="C41" s="8" t="s">
        <v>64</v>
      </c>
      <c r="D41" s="66">
        <f t="shared" si="3"/>
        <v>144</v>
      </c>
      <c r="E41" s="88">
        <v>72</v>
      </c>
      <c r="F41" s="62">
        <v>72</v>
      </c>
      <c r="G41" s="100">
        <v>22</v>
      </c>
      <c r="H41" s="100">
        <v>62</v>
      </c>
      <c r="I41" s="16"/>
      <c r="J41" s="62">
        <v>38</v>
      </c>
      <c r="K41" s="16">
        <v>34</v>
      </c>
      <c r="L41" s="62"/>
      <c r="M41" s="62"/>
      <c r="N41" s="62"/>
      <c r="O41" s="62"/>
      <c r="P41" s="62"/>
      <c r="Q41" s="62"/>
    </row>
    <row r="42" spans="1:18" ht="9.75" customHeight="1" x14ac:dyDescent="0.2">
      <c r="A42" s="7" t="s">
        <v>143</v>
      </c>
      <c r="B42" s="7" t="s">
        <v>65</v>
      </c>
      <c r="C42" s="8" t="s">
        <v>62</v>
      </c>
      <c r="D42" s="66">
        <f t="shared" si="3"/>
        <v>95.2</v>
      </c>
      <c r="E42" s="88">
        <f t="shared" ref="E42:E44" si="5">F42*40/100</f>
        <v>27.2</v>
      </c>
      <c r="F42" s="62">
        <v>68</v>
      </c>
      <c r="G42" s="100">
        <v>20</v>
      </c>
      <c r="H42" s="100">
        <v>36</v>
      </c>
      <c r="I42" s="16"/>
      <c r="J42" s="62">
        <v>34</v>
      </c>
      <c r="K42" s="16">
        <v>34</v>
      </c>
      <c r="L42" s="62"/>
      <c r="M42" s="62"/>
      <c r="N42" s="62"/>
      <c r="O42" s="62"/>
      <c r="P42" s="62"/>
      <c r="Q42" s="62"/>
    </row>
    <row r="43" spans="1:18" ht="9.75" customHeight="1" x14ac:dyDescent="0.2">
      <c r="A43" s="7" t="s">
        <v>145</v>
      </c>
      <c r="B43" s="7" t="s">
        <v>66</v>
      </c>
      <c r="C43" s="8" t="s">
        <v>67</v>
      </c>
      <c r="D43" s="66">
        <f t="shared" si="3"/>
        <v>100.8</v>
      </c>
      <c r="E43" s="88">
        <f t="shared" si="5"/>
        <v>28.8</v>
      </c>
      <c r="F43" s="62">
        <v>72</v>
      </c>
      <c r="G43" s="100">
        <v>22</v>
      </c>
      <c r="H43" s="100">
        <v>34</v>
      </c>
      <c r="I43" s="16"/>
      <c r="J43" s="62">
        <v>34</v>
      </c>
      <c r="K43" s="16">
        <v>38</v>
      </c>
      <c r="L43" s="62"/>
      <c r="M43" s="62"/>
      <c r="N43" s="62"/>
      <c r="O43" s="62"/>
      <c r="P43" s="62"/>
      <c r="Q43" s="62"/>
    </row>
    <row r="44" spans="1:18" ht="9.75" customHeight="1" x14ac:dyDescent="0.2">
      <c r="A44" s="7" t="s">
        <v>144</v>
      </c>
      <c r="B44" s="7" t="s">
        <v>192</v>
      </c>
      <c r="C44" s="8" t="s">
        <v>62</v>
      </c>
      <c r="D44" s="66">
        <f t="shared" si="3"/>
        <v>100.8</v>
      </c>
      <c r="E44" s="88">
        <f t="shared" si="5"/>
        <v>28.8</v>
      </c>
      <c r="F44" s="16">
        <v>72</v>
      </c>
      <c r="G44" s="100">
        <v>22</v>
      </c>
      <c r="H44" s="100">
        <v>22</v>
      </c>
      <c r="I44" s="16"/>
      <c r="J44" s="100">
        <v>72</v>
      </c>
      <c r="K44" s="16"/>
      <c r="L44" s="100"/>
      <c r="M44" s="100"/>
      <c r="N44" s="100"/>
      <c r="O44" s="100"/>
      <c r="P44" s="100"/>
      <c r="Q44" s="100"/>
    </row>
    <row r="45" spans="1:18" ht="9.75" customHeight="1" x14ac:dyDescent="0.2">
      <c r="A45" s="7" t="s">
        <v>146</v>
      </c>
      <c r="B45" s="7" t="s">
        <v>193</v>
      </c>
      <c r="C45" s="8" t="s">
        <v>62</v>
      </c>
      <c r="D45" s="66">
        <f t="shared" si="3"/>
        <v>64</v>
      </c>
      <c r="E45" s="88">
        <v>32</v>
      </c>
      <c r="F45" s="16">
        <v>32</v>
      </c>
      <c r="G45" s="100">
        <v>32</v>
      </c>
      <c r="H45" s="100">
        <v>0</v>
      </c>
      <c r="I45" s="16"/>
      <c r="J45" s="100">
        <v>16</v>
      </c>
      <c r="K45" s="16">
        <v>16</v>
      </c>
      <c r="L45" s="100"/>
      <c r="M45" s="100"/>
      <c r="N45" s="100"/>
      <c r="O45" s="100"/>
      <c r="P45" s="100"/>
      <c r="Q45" s="100"/>
    </row>
    <row r="46" spans="1:18" s="11" customFormat="1" ht="22.5" customHeight="1" x14ac:dyDescent="0.2">
      <c r="A46" s="129" t="s">
        <v>190</v>
      </c>
      <c r="B46" s="130"/>
      <c r="C46" s="9" t="s">
        <v>68</v>
      </c>
      <c r="D46" s="64">
        <f t="shared" ref="D46:K46" si="6">SUM(D47:D48)</f>
        <v>656.4</v>
      </c>
      <c r="E46" s="90">
        <f t="shared" si="6"/>
        <v>180.4</v>
      </c>
      <c r="F46" s="90">
        <f t="shared" si="6"/>
        <v>476</v>
      </c>
      <c r="G46" s="90">
        <f t="shared" si="6"/>
        <v>176</v>
      </c>
      <c r="H46" s="90">
        <f t="shared" si="6"/>
        <v>92</v>
      </c>
      <c r="I46" s="61">
        <f t="shared" si="6"/>
        <v>0</v>
      </c>
      <c r="J46" s="6">
        <f t="shared" si="6"/>
        <v>186</v>
      </c>
      <c r="K46" s="6">
        <f t="shared" si="6"/>
        <v>290</v>
      </c>
      <c r="L46" s="6"/>
      <c r="M46" s="6"/>
      <c r="N46" s="6"/>
      <c r="O46" s="6"/>
      <c r="P46" s="6"/>
      <c r="Q46" s="6"/>
      <c r="R46" s="3"/>
    </row>
    <row r="47" spans="1:18" ht="9.75" customHeight="1" x14ac:dyDescent="0.2">
      <c r="A47" s="99" t="s">
        <v>147</v>
      </c>
      <c r="B47" s="97" t="s">
        <v>72</v>
      </c>
      <c r="C47" s="8" t="s">
        <v>59</v>
      </c>
      <c r="D47" s="66">
        <f>E47+F47</f>
        <v>414.4</v>
      </c>
      <c r="E47" s="88">
        <f>F47*40/100</f>
        <v>118.4</v>
      </c>
      <c r="F47" s="62">
        <v>296</v>
      </c>
      <c r="G47" s="62">
        <v>88</v>
      </c>
      <c r="H47" s="62">
        <v>58</v>
      </c>
      <c r="I47" s="16"/>
      <c r="J47" s="14">
        <v>102</v>
      </c>
      <c r="K47" s="15">
        <v>194</v>
      </c>
      <c r="L47" s="62"/>
      <c r="M47" s="62"/>
      <c r="N47" s="62"/>
      <c r="O47" s="62"/>
      <c r="P47" s="62"/>
      <c r="Q47" s="62"/>
    </row>
    <row r="48" spans="1:18" ht="9.75" customHeight="1" x14ac:dyDescent="0.2">
      <c r="A48" s="99" t="s">
        <v>148</v>
      </c>
      <c r="B48" s="98" t="s">
        <v>69</v>
      </c>
      <c r="C48" s="8" t="s">
        <v>59</v>
      </c>
      <c r="D48" s="66">
        <f>E48+F48</f>
        <v>242</v>
      </c>
      <c r="E48" s="88">
        <v>62</v>
      </c>
      <c r="F48" s="62">
        <v>180</v>
      </c>
      <c r="G48" s="62">
        <v>88</v>
      </c>
      <c r="H48" s="62">
        <v>34</v>
      </c>
      <c r="I48" s="16"/>
      <c r="J48" s="14">
        <v>84</v>
      </c>
      <c r="K48" s="15">
        <v>96</v>
      </c>
      <c r="L48" s="62"/>
      <c r="M48" s="62"/>
      <c r="N48" s="62"/>
      <c r="O48" s="62"/>
      <c r="P48" s="62"/>
      <c r="Q48" s="62"/>
    </row>
    <row r="49" spans="1:18" s="75" customFormat="1" ht="17.25" customHeight="1" x14ac:dyDescent="0.2">
      <c r="A49" s="67" t="s">
        <v>149</v>
      </c>
      <c r="B49" s="67" t="s">
        <v>150</v>
      </c>
      <c r="C49" s="73" t="s">
        <v>70</v>
      </c>
      <c r="D49" s="89">
        <f>SUM(D50:D55)</f>
        <v>1050.55</v>
      </c>
      <c r="E49" s="89">
        <f t="shared" ref="E49:H49" si="7">SUM(E50:E55)</f>
        <v>425.55</v>
      </c>
      <c r="F49" s="89">
        <f t="shared" ref="F49" si="8">SUM(F50:F55)</f>
        <v>625</v>
      </c>
      <c r="G49" s="89">
        <f t="shared" ref="G49" si="9">SUM(G50:G55)</f>
        <v>420</v>
      </c>
      <c r="H49" s="89">
        <f t="shared" si="7"/>
        <v>538</v>
      </c>
      <c r="I49" s="70">
        <f t="shared" ref="I49" si="10">SUM(I50:I54)</f>
        <v>0</v>
      </c>
      <c r="J49" s="70">
        <f t="shared" ref="J49:K49" si="11">SUM(J50:J53)</f>
        <v>0</v>
      </c>
      <c r="K49" s="70">
        <f t="shared" si="11"/>
        <v>0</v>
      </c>
      <c r="L49" s="70">
        <f>SUM(L50:L55)</f>
        <v>98</v>
      </c>
      <c r="M49" s="70">
        <f t="shared" ref="M49:Q49" si="12">SUM(M50:M55)</f>
        <v>174</v>
      </c>
      <c r="N49" s="70">
        <f t="shared" si="12"/>
        <v>112</v>
      </c>
      <c r="O49" s="70">
        <f t="shared" si="12"/>
        <v>143</v>
      </c>
      <c r="P49" s="70">
        <f t="shared" si="12"/>
        <v>48</v>
      </c>
      <c r="Q49" s="70">
        <f t="shared" si="12"/>
        <v>50</v>
      </c>
      <c r="R49" s="3"/>
    </row>
    <row r="50" spans="1:18" ht="9.75" customHeight="1" x14ac:dyDescent="0.2">
      <c r="A50" s="7" t="s">
        <v>155</v>
      </c>
      <c r="B50" s="7" t="s">
        <v>151</v>
      </c>
      <c r="C50" s="12" t="s">
        <v>67</v>
      </c>
      <c r="D50" s="66">
        <f>E50+F50</f>
        <v>91.8</v>
      </c>
      <c r="E50" s="92">
        <f>F50*35/100</f>
        <v>23.8</v>
      </c>
      <c r="F50" s="62">
        <f>SUM(L50:Q50)</f>
        <v>68</v>
      </c>
      <c r="G50" s="62">
        <v>10</v>
      </c>
      <c r="H50" s="54">
        <v>44</v>
      </c>
      <c r="I50" s="62"/>
      <c r="J50" s="62"/>
      <c r="K50" s="62"/>
      <c r="L50" s="62">
        <v>32</v>
      </c>
      <c r="M50" s="62">
        <v>36</v>
      </c>
      <c r="N50" s="62"/>
      <c r="O50" s="62"/>
      <c r="P50" s="62"/>
      <c r="Q50" s="62"/>
    </row>
    <row r="51" spans="1:18" ht="9.75" customHeight="1" x14ac:dyDescent="0.2">
      <c r="A51" s="7" t="s">
        <v>156</v>
      </c>
      <c r="B51" s="7" t="s">
        <v>152</v>
      </c>
      <c r="C51" s="12" t="s">
        <v>67</v>
      </c>
      <c r="D51" s="66">
        <f t="shared" ref="D51:D55" si="13">E51+F51</f>
        <v>230</v>
      </c>
      <c r="E51" s="92">
        <v>97</v>
      </c>
      <c r="F51" s="62">
        <f t="shared" ref="F51:F55" si="14">SUM(L51:Q51)</f>
        <v>133</v>
      </c>
      <c r="G51" s="62">
        <v>114</v>
      </c>
      <c r="H51" s="54">
        <v>114</v>
      </c>
      <c r="I51" s="62"/>
      <c r="J51" s="62"/>
      <c r="K51" s="62"/>
      <c r="L51" s="62">
        <v>16</v>
      </c>
      <c r="M51" s="62">
        <v>46</v>
      </c>
      <c r="N51" s="62">
        <v>16</v>
      </c>
      <c r="O51" s="62">
        <v>23</v>
      </c>
      <c r="P51" s="62">
        <v>16</v>
      </c>
      <c r="Q51" s="62">
        <v>16</v>
      </c>
    </row>
    <row r="52" spans="1:18" ht="9.75" customHeight="1" x14ac:dyDescent="0.2">
      <c r="A52" s="7" t="s">
        <v>157</v>
      </c>
      <c r="B52" s="65" t="s">
        <v>96</v>
      </c>
      <c r="C52" s="12" t="s">
        <v>67</v>
      </c>
      <c r="D52" s="66">
        <f t="shared" si="13"/>
        <v>152.55000000000001</v>
      </c>
      <c r="E52" s="92">
        <f t="shared" ref="E52:E55" si="15">F52*35/100</f>
        <v>39.549999999999997</v>
      </c>
      <c r="F52" s="62">
        <f t="shared" si="14"/>
        <v>113</v>
      </c>
      <c r="G52" s="62">
        <v>70</v>
      </c>
      <c r="H52" s="62">
        <v>166</v>
      </c>
      <c r="I52" s="62"/>
      <c r="J52" s="62"/>
      <c r="K52" s="62"/>
      <c r="L52" s="62">
        <v>16</v>
      </c>
      <c r="M52" s="62">
        <v>23</v>
      </c>
      <c r="N52" s="62">
        <v>32</v>
      </c>
      <c r="O52" s="62">
        <v>42</v>
      </c>
      <c r="P52" s="62"/>
      <c r="Q52" s="62"/>
    </row>
    <row r="53" spans="1:18" ht="9.75" customHeight="1" x14ac:dyDescent="0.2">
      <c r="A53" s="7" t="s">
        <v>158</v>
      </c>
      <c r="B53" s="7" t="s">
        <v>188</v>
      </c>
      <c r="C53" s="12" t="s">
        <v>71</v>
      </c>
      <c r="D53" s="66">
        <f t="shared" si="13"/>
        <v>448</v>
      </c>
      <c r="E53" s="92">
        <v>224</v>
      </c>
      <c r="F53" s="62">
        <f t="shared" si="14"/>
        <v>224</v>
      </c>
      <c r="G53" s="62">
        <v>176</v>
      </c>
      <c r="H53" s="62">
        <v>170</v>
      </c>
      <c r="I53" s="62"/>
      <c r="J53" s="62"/>
      <c r="K53" s="62"/>
      <c r="L53" s="62">
        <v>34</v>
      </c>
      <c r="M53" s="62">
        <v>46</v>
      </c>
      <c r="N53" s="62">
        <v>32</v>
      </c>
      <c r="O53" s="62">
        <v>46</v>
      </c>
      <c r="P53" s="62">
        <v>32</v>
      </c>
      <c r="Q53" s="62">
        <v>34</v>
      </c>
    </row>
    <row r="54" spans="1:18" ht="9.75" customHeight="1" x14ac:dyDescent="0.2">
      <c r="A54" s="7" t="s">
        <v>159</v>
      </c>
      <c r="B54" s="7" t="s">
        <v>153</v>
      </c>
      <c r="C54" s="12" t="s">
        <v>67</v>
      </c>
      <c r="D54" s="66">
        <f t="shared" si="13"/>
        <v>85</v>
      </c>
      <c r="E54" s="92">
        <v>30</v>
      </c>
      <c r="F54" s="62">
        <f t="shared" si="14"/>
        <v>55</v>
      </c>
      <c r="G54" s="62">
        <v>30</v>
      </c>
      <c r="H54" s="62">
        <v>22</v>
      </c>
      <c r="I54" s="62"/>
      <c r="J54" s="62"/>
      <c r="K54" s="62"/>
      <c r="L54" s="62"/>
      <c r="M54" s="62">
        <v>23</v>
      </c>
      <c r="N54" s="62">
        <v>32</v>
      </c>
      <c r="O54" s="62"/>
      <c r="P54" s="62"/>
      <c r="Q54" s="62"/>
    </row>
    <row r="55" spans="1:18" ht="9.75" customHeight="1" x14ac:dyDescent="0.2">
      <c r="A55" s="7" t="s">
        <v>160</v>
      </c>
      <c r="B55" s="7" t="s">
        <v>154</v>
      </c>
      <c r="C55" s="12" t="s">
        <v>67</v>
      </c>
      <c r="D55" s="66">
        <f t="shared" si="13"/>
        <v>43.2</v>
      </c>
      <c r="E55" s="92">
        <f t="shared" si="15"/>
        <v>11.2</v>
      </c>
      <c r="F55" s="62">
        <f t="shared" si="14"/>
        <v>32</v>
      </c>
      <c r="G55" s="62">
        <v>20</v>
      </c>
      <c r="H55" s="62">
        <v>22</v>
      </c>
      <c r="I55" s="62"/>
      <c r="J55" s="62"/>
      <c r="K55" s="62"/>
      <c r="L55" s="62"/>
      <c r="M55" s="62"/>
      <c r="N55" s="62"/>
      <c r="O55" s="62">
        <v>32</v>
      </c>
      <c r="P55" s="62"/>
      <c r="Q55" s="62"/>
    </row>
    <row r="56" spans="1:18" s="72" customFormat="1" ht="10.5" customHeight="1" x14ac:dyDescent="0.2">
      <c r="A56" s="67" t="s">
        <v>162</v>
      </c>
      <c r="B56" s="67" t="s">
        <v>161</v>
      </c>
      <c r="C56" s="73" t="s">
        <v>74</v>
      </c>
      <c r="D56" s="89">
        <f>D57+D69</f>
        <v>4635.5</v>
      </c>
      <c r="E56" s="89">
        <f>E57+E69</f>
        <v>1228.5</v>
      </c>
      <c r="F56" s="89">
        <f t="shared" ref="F56:H56" si="16">F57+F69</f>
        <v>3407</v>
      </c>
      <c r="G56" s="89">
        <f t="shared" si="16"/>
        <v>1892</v>
      </c>
      <c r="H56" s="89">
        <f t="shared" si="16"/>
        <v>1434</v>
      </c>
      <c r="I56" s="70">
        <v>20</v>
      </c>
      <c r="J56" s="70">
        <f t="shared" ref="J56:Q56" si="17">J57+J69</f>
        <v>0</v>
      </c>
      <c r="K56" s="70">
        <f t="shared" si="17"/>
        <v>0</v>
      </c>
      <c r="L56" s="70">
        <f t="shared" si="17"/>
        <v>514</v>
      </c>
      <c r="M56" s="70">
        <f t="shared" si="17"/>
        <v>654</v>
      </c>
      <c r="N56" s="70">
        <f t="shared" si="17"/>
        <v>464</v>
      </c>
      <c r="O56" s="70">
        <f t="shared" si="17"/>
        <v>685</v>
      </c>
      <c r="P56" s="70">
        <f t="shared" si="17"/>
        <v>528</v>
      </c>
      <c r="Q56" s="70">
        <f t="shared" si="17"/>
        <v>562</v>
      </c>
      <c r="R56" s="3"/>
    </row>
    <row r="57" spans="1:18" s="79" customFormat="1" ht="24.75" customHeight="1" x14ac:dyDescent="0.2">
      <c r="A57" s="76" t="s">
        <v>75</v>
      </c>
      <c r="B57" s="76" t="s">
        <v>76</v>
      </c>
      <c r="C57" s="77" t="s">
        <v>77</v>
      </c>
      <c r="D57" s="93">
        <f>SUM(D58:D68)</f>
        <v>1663.5</v>
      </c>
      <c r="E57" s="93">
        <f>SUM(E58:E68)</f>
        <v>506.50000000000006</v>
      </c>
      <c r="F57" s="93">
        <f t="shared" ref="F57:H57" si="18">SUM(F58:F68)</f>
        <v>1157</v>
      </c>
      <c r="G57" s="93">
        <f t="shared" si="18"/>
        <v>740</v>
      </c>
      <c r="H57" s="93">
        <f t="shared" si="18"/>
        <v>588</v>
      </c>
      <c r="I57" s="78">
        <v>20</v>
      </c>
      <c r="J57" s="78">
        <f t="shared" ref="J57:K57" si="19">SUM(J58:J68)</f>
        <v>0</v>
      </c>
      <c r="K57" s="78">
        <f t="shared" si="19"/>
        <v>0</v>
      </c>
      <c r="L57" s="78">
        <f>SUM(L58:L68)</f>
        <v>414</v>
      </c>
      <c r="M57" s="78">
        <f t="shared" ref="M57:Q57" si="20">SUM(M58:M68)</f>
        <v>434</v>
      </c>
      <c r="N57" s="78">
        <f t="shared" si="20"/>
        <v>162</v>
      </c>
      <c r="O57" s="78">
        <f t="shared" si="20"/>
        <v>81</v>
      </c>
      <c r="P57" s="78">
        <f t="shared" si="20"/>
        <v>32</v>
      </c>
      <c r="Q57" s="78">
        <f t="shared" si="20"/>
        <v>34</v>
      </c>
      <c r="R57" s="3"/>
    </row>
    <row r="58" spans="1:18" s="13" customFormat="1" ht="9.75" customHeight="1" x14ac:dyDescent="0.2">
      <c r="A58" s="7" t="s">
        <v>78</v>
      </c>
      <c r="B58" s="7" t="s">
        <v>79</v>
      </c>
      <c r="C58" s="12" t="s">
        <v>88</v>
      </c>
      <c r="D58" s="66">
        <f t="shared" ref="D58:D68" si="21">E58+F58</f>
        <v>241</v>
      </c>
      <c r="E58" s="66">
        <v>60</v>
      </c>
      <c r="F58" s="109">
        <f>SUM(L58:Q58)</f>
        <v>181</v>
      </c>
      <c r="G58" s="109">
        <v>120</v>
      </c>
      <c r="H58" s="109">
        <v>100</v>
      </c>
      <c r="I58" s="109"/>
      <c r="J58" s="109"/>
      <c r="K58" s="109"/>
      <c r="L58" s="109">
        <v>51</v>
      </c>
      <c r="M58" s="109">
        <v>66</v>
      </c>
      <c r="N58" s="109">
        <v>34</v>
      </c>
      <c r="O58" s="109">
        <v>30</v>
      </c>
      <c r="P58" s="109"/>
      <c r="Q58" s="109"/>
      <c r="R58" s="3"/>
    </row>
    <row r="59" spans="1:18" ht="9.75" customHeight="1" x14ac:dyDescent="0.2">
      <c r="A59" s="7" t="s">
        <v>80</v>
      </c>
      <c r="B59" s="7" t="s">
        <v>82</v>
      </c>
      <c r="C59" s="12" t="s">
        <v>67</v>
      </c>
      <c r="D59" s="66">
        <f t="shared" si="21"/>
        <v>154</v>
      </c>
      <c r="E59" s="66">
        <v>57</v>
      </c>
      <c r="F59" s="109">
        <f t="shared" ref="F59:F68" si="22">SUM(L59:Q59)</f>
        <v>97</v>
      </c>
      <c r="G59" s="109">
        <v>60</v>
      </c>
      <c r="H59" s="109">
        <v>86</v>
      </c>
      <c r="I59" s="109"/>
      <c r="J59" s="109"/>
      <c r="K59" s="109"/>
      <c r="L59" s="109">
        <v>51</v>
      </c>
      <c r="M59" s="109">
        <v>46</v>
      </c>
      <c r="N59" s="109"/>
      <c r="O59" s="109"/>
      <c r="P59" s="109"/>
      <c r="Q59" s="109"/>
    </row>
    <row r="60" spans="1:18" ht="9.75" customHeight="1" x14ac:dyDescent="0.2">
      <c r="A60" s="7" t="s">
        <v>81</v>
      </c>
      <c r="B60" s="7" t="s">
        <v>84</v>
      </c>
      <c r="C60" s="12" t="s">
        <v>67</v>
      </c>
      <c r="D60" s="66">
        <f t="shared" si="21"/>
        <v>93.84</v>
      </c>
      <c r="E60" s="66">
        <f t="shared" ref="E60:E64" si="23">F60*38/100</f>
        <v>25.84</v>
      </c>
      <c r="F60" s="109">
        <f t="shared" si="22"/>
        <v>68</v>
      </c>
      <c r="G60" s="109">
        <v>60</v>
      </c>
      <c r="H60" s="109">
        <v>56</v>
      </c>
      <c r="I60" s="109"/>
      <c r="J60" s="109"/>
      <c r="K60" s="109"/>
      <c r="L60" s="109">
        <v>68</v>
      </c>
      <c r="M60" s="109"/>
      <c r="N60" s="109"/>
      <c r="O60" s="109"/>
      <c r="P60" s="109"/>
      <c r="Q60" s="109"/>
    </row>
    <row r="61" spans="1:18" ht="9.75" customHeight="1" x14ac:dyDescent="0.2">
      <c r="A61" s="7" t="s">
        <v>83</v>
      </c>
      <c r="B61" s="7" t="s">
        <v>86</v>
      </c>
      <c r="C61" s="12" t="s">
        <v>67</v>
      </c>
      <c r="D61" s="66">
        <f t="shared" si="21"/>
        <v>149</v>
      </c>
      <c r="E61" s="66">
        <v>48</v>
      </c>
      <c r="F61" s="109">
        <f t="shared" si="22"/>
        <v>101</v>
      </c>
      <c r="G61" s="109">
        <v>50</v>
      </c>
      <c r="H61" s="109">
        <v>16</v>
      </c>
      <c r="I61" s="109"/>
      <c r="J61" s="109"/>
      <c r="K61" s="109"/>
      <c r="L61" s="109">
        <v>32</v>
      </c>
      <c r="M61" s="109">
        <v>69</v>
      </c>
      <c r="N61" s="109"/>
      <c r="O61" s="109"/>
      <c r="P61" s="109"/>
      <c r="Q61" s="109"/>
    </row>
    <row r="62" spans="1:18" s="13" customFormat="1" ht="9.75" customHeight="1" x14ac:dyDescent="0.2">
      <c r="A62" s="7" t="s">
        <v>85</v>
      </c>
      <c r="B62" s="7" t="s">
        <v>181</v>
      </c>
      <c r="C62" s="12" t="s">
        <v>88</v>
      </c>
      <c r="D62" s="66">
        <f t="shared" si="21"/>
        <v>131</v>
      </c>
      <c r="E62" s="66">
        <v>28</v>
      </c>
      <c r="F62" s="109">
        <f t="shared" si="22"/>
        <v>103</v>
      </c>
      <c r="G62" s="109">
        <v>70</v>
      </c>
      <c r="H62" s="109">
        <v>38</v>
      </c>
      <c r="I62" s="109"/>
      <c r="J62" s="109"/>
      <c r="K62" s="109"/>
      <c r="L62" s="109">
        <v>34</v>
      </c>
      <c r="M62" s="109">
        <v>69</v>
      </c>
      <c r="N62" s="109"/>
      <c r="O62" s="109"/>
      <c r="P62" s="109"/>
      <c r="Q62" s="109"/>
      <c r="R62" s="3"/>
    </row>
    <row r="63" spans="1:18" s="13" customFormat="1" ht="9.75" customHeight="1" x14ac:dyDescent="0.2">
      <c r="A63" s="7" t="s">
        <v>87</v>
      </c>
      <c r="B63" s="7" t="s">
        <v>91</v>
      </c>
      <c r="C63" s="12" t="s">
        <v>88</v>
      </c>
      <c r="D63" s="66">
        <f t="shared" si="21"/>
        <v>235</v>
      </c>
      <c r="E63" s="66">
        <v>98</v>
      </c>
      <c r="F63" s="109">
        <f t="shared" si="22"/>
        <v>137</v>
      </c>
      <c r="G63" s="109">
        <v>50</v>
      </c>
      <c r="H63" s="109">
        <v>20</v>
      </c>
      <c r="I63" s="109"/>
      <c r="J63" s="109"/>
      <c r="K63" s="109"/>
      <c r="L63" s="109">
        <v>68</v>
      </c>
      <c r="M63" s="109">
        <v>69</v>
      </c>
      <c r="N63" s="109"/>
      <c r="O63" s="109"/>
      <c r="P63" s="109"/>
      <c r="Q63" s="109"/>
      <c r="R63" s="3"/>
    </row>
    <row r="64" spans="1:18" s="13" customFormat="1" ht="9.75" customHeight="1" x14ac:dyDescent="0.2">
      <c r="A64" s="7" t="s">
        <v>89</v>
      </c>
      <c r="B64" s="7" t="s">
        <v>95</v>
      </c>
      <c r="C64" s="12" t="s">
        <v>67</v>
      </c>
      <c r="D64" s="66">
        <f t="shared" si="21"/>
        <v>78.66</v>
      </c>
      <c r="E64" s="66">
        <f t="shared" si="23"/>
        <v>21.66</v>
      </c>
      <c r="F64" s="109">
        <f t="shared" si="22"/>
        <v>57</v>
      </c>
      <c r="G64" s="109">
        <v>30</v>
      </c>
      <c r="H64" s="109">
        <v>24</v>
      </c>
      <c r="I64" s="109"/>
      <c r="J64" s="109"/>
      <c r="K64" s="109"/>
      <c r="L64" s="109">
        <v>34</v>
      </c>
      <c r="M64" s="109">
        <v>23</v>
      </c>
      <c r="N64" s="109"/>
      <c r="O64" s="109"/>
      <c r="P64" s="109"/>
      <c r="Q64" s="109"/>
      <c r="R64" s="3"/>
    </row>
    <row r="65" spans="1:18" ht="9.75" customHeight="1" x14ac:dyDescent="0.2">
      <c r="A65" s="7" t="s">
        <v>90</v>
      </c>
      <c r="B65" s="65" t="s">
        <v>163</v>
      </c>
      <c r="C65" s="12" t="s">
        <v>67</v>
      </c>
      <c r="D65" s="66">
        <f t="shared" si="21"/>
        <v>120</v>
      </c>
      <c r="E65" s="66">
        <v>40</v>
      </c>
      <c r="F65" s="109">
        <f t="shared" si="22"/>
        <v>80</v>
      </c>
      <c r="G65" s="109">
        <v>80</v>
      </c>
      <c r="H65" s="109">
        <v>48</v>
      </c>
      <c r="I65" s="109"/>
      <c r="J65" s="109"/>
      <c r="K65" s="109"/>
      <c r="L65" s="109">
        <v>34</v>
      </c>
      <c r="M65" s="109">
        <v>46</v>
      </c>
      <c r="N65" s="109"/>
      <c r="O65" s="109"/>
      <c r="P65" s="109"/>
      <c r="Q65" s="109"/>
    </row>
    <row r="66" spans="1:18" ht="9.75" customHeight="1" x14ac:dyDescent="0.2">
      <c r="A66" s="7" t="s">
        <v>92</v>
      </c>
      <c r="B66" s="99" t="s">
        <v>93</v>
      </c>
      <c r="C66" s="12" t="s">
        <v>88</v>
      </c>
      <c r="D66" s="66">
        <f t="shared" si="21"/>
        <v>220</v>
      </c>
      <c r="E66" s="66">
        <v>68</v>
      </c>
      <c r="F66" s="109">
        <f t="shared" si="22"/>
        <v>152</v>
      </c>
      <c r="G66" s="109">
        <v>120</v>
      </c>
      <c r="H66" s="109">
        <v>80</v>
      </c>
      <c r="I66" s="109">
        <v>20</v>
      </c>
      <c r="J66" s="109"/>
      <c r="K66" s="109"/>
      <c r="L66" s="109">
        <v>42</v>
      </c>
      <c r="M66" s="109">
        <v>46</v>
      </c>
      <c r="N66" s="109">
        <v>64</v>
      </c>
      <c r="O66" s="109"/>
      <c r="P66" s="109"/>
      <c r="Q66" s="109"/>
    </row>
    <row r="67" spans="1:18" s="13" customFormat="1" ht="10.5" customHeight="1" x14ac:dyDescent="0.2">
      <c r="A67" s="7" t="s">
        <v>94</v>
      </c>
      <c r="B67" s="7" t="s">
        <v>197</v>
      </c>
      <c r="C67" s="12" t="s">
        <v>67</v>
      </c>
      <c r="D67" s="66">
        <f t="shared" si="21"/>
        <v>147</v>
      </c>
      <c r="E67" s="66">
        <v>32</v>
      </c>
      <c r="F67" s="109">
        <f t="shared" si="22"/>
        <v>115</v>
      </c>
      <c r="G67" s="109">
        <v>50</v>
      </c>
      <c r="H67" s="109">
        <v>60</v>
      </c>
      <c r="I67" s="109"/>
      <c r="J67" s="109"/>
      <c r="K67" s="109"/>
      <c r="L67" s="109"/>
      <c r="M67" s="109"/>
      <c r="N67" s="109">
        <v>64</v>
      </c>
      <c r="O67" s="109">
        <v>51</v>
      </c>
      <c r="P67" s="109"/>
      <c r="Q67" s="109"/>
      <c r="R67" s="3"/>
    </row>
    <row r="68" spans="1:18" s="2" customFormat="1" ht="22.5" customHeight="1" x14ac:dyDescent="0.2">
      <c r="A68" s="65" t="s">
        <v>182</v>
      </c>
      <c r="B68" s="7" t="s">
        <v>164</v>
      </c>
      <c r="C68" s="55" t="s">
        <v>67</v>
      </c>
      <c r="D68" s="66">
        <f t="shared" si="21"/>
        <v>94</v>
      </c>
      <c r="E68" s="66">
        <v>28</v>
      </c>
      <c r="F68" s="109">
        <f t="shared" si="22"/>
        <v>66</v>
      </c>
      <c r="G68" s="109">
        <v>50</v>
      </c>
      <c r="H68" s="109">
        <v>60</v>
      </c>
      <c r="I68" s="109"/>
      <c r="J68" s="109"/>
      <c r="K68" s="109"/>
      <c r="L68" s="109"/>
      <c r="M68" s="14"/>
      <c r="N68" s="14"/>
      <c r="O68" s="109"/>
      <c r="P68" s="109">
        <v>32</v>
      </c>
      <c r="Q68" s="109">
        <v>34</v>
      </c>
      <c r="R68" s="3"/>
    </row>
    <row r="69" spans="1:18" s="79" customFormat="1" ht="10.5" customHeight="1" x14ac:dyDescent="0.2">
      <c r="A69" s="76" t="s">
        <v>97</v>
      </c>
      <c r="B69" s="76" t="s">
        <v>165</v>
      </c>
      <c r="C69" s="77" t="s">
        <v>98</v>
      </c>
      <c r="D69" s="93">
        <f>D70+D75+D79+D84+D88+D93</f>
        <v>2972</v>
      </c>
      <c r="E69" s="93">
        <f t="shared" ref="E69:Q69" si="24">E70+E75+E79+E84+E88+E93</f>
        <v>722</v>
      </c>
      <c r="F69" s="93">
        <f t="shared" si="24"/>
        <v>2250</v>
      </c>
      <c r="G69" s="93">
        <f t="shared" si="24"/>
        <v>1152</v>
      </c>
      <c r="H69" s="93">
        <f t="shared" si="24"/>
        <v>846</v>
      </c>
      <c r="I69" s="93">
        <f t="shared" si="24"/>
        <v>40</v>
      </c>
      <c r="J69" s="93">
        <f t="shared" si="24"/>
        <v>0</v>
      </c>
      <c r="K69" s="93">
        <f t="shared" si="24"/>
        <v>0</v>
      </c>
      <c r="L69" s="93">
        <f t="shared" si="24"/>
        <v>100</v>
      </c>
      <c r="M69" s="93">
        <f t="shared" si="24"/>
        <v>220</v>
      </c>
      <c r="N69" s="93">
        <f t="shared" si="24"/>
        <v>302</v>
      </c>
      <c r="O69" s="93">
        <f t="shared" si="24"/>
        <v>604</v>
      </c>
      <c r="P69" s="93">
        <f t="shared" si="24"/>
        <v>496</v>
      </c>
      <c r="Q69" s="93">
        <f t="shared" si="24"/>
        <v>528</v>
      </c>
      <c r="R69" s="3"/>
    </row>
    <row r="70" spans="1:18" s="85" customFormat="1" ht="22.5" customHeight="1" x14ac:dyDescent="0.2">
      <c r="A70" s="80" t="s">
        <v>99</v>
      </c>
      <c r="B70" s="81" t="s">
        <v>166</v>
      </c>
      <c r="C70" s="82" t="s">
        <v>100</v>
      </c>
      <c r="D70" s="94">
        <f>D71+D72+D73+D74</f>
        <v>617</v>
      </c>
      <c r="E70" s="94">
        <f>SUM(E71:E74)</f>
        <v>131</v>
      </c>
      <c r="F70" s="84">
        <f>SUM(F71:F74)</f>
        <v>486</v>
      </c>
      <c r="G70" s="84">
        <f t="shared" ref="G70:H70" si="25">SUM(G71:G74)</f>
        <v>203</v>
      </c>
      <c r="H70" s="84">
        <f t="shared" si="25"/>
        <v>130</v>
      </c>
      <c r="I70" s="83">
        <f t="shared" ref="I70:J70" si="26">SUM(I71:I74)</f>
        <v>20</v>
      </c>
      <c r="J70" s="83">
        <f t="shared" si="26"/>
        <v>0</v>
      </c>
      <c r="K70" s="83">
        <f>SUM(K71:K74)</f>
        <v>0</v>
      </c>
      <c r="L70" s="83">
        <f>SUM(L71:L74)</f>
        <v>0</v>
      </c>
      <c r="M70" s="83">
        <f t="shared" ref="M70:Q70" si="27">SUM(M71:M74)</f>
        <v>0</v>
      </c>
      <c r="N70" s="83">
        <f t="shared" si="27"/>
        <v>100</v>
      </c>
      <c r="O70" s="83">
        <f t="shared" si="27"/>
        <v>108</v>
      </c>
      <c r="P70" s="83">
        <f t="shared" si="27"/>
        <v>128</v>
      </c>
      <c r="Q70" s="83">
        <f t="shared" si="27"/>
        <v>150</v>
      </c>
      <c r="R70" s="3"/>
    </row>
    <row r="71" spans="1:18" ht="16.5" customHeight="1" x14ac:dyDescent="0.2">
      <c r="A71" s="7" t="s">
        <v>101</v>
      </c>
      <c r="B71" s="56" t="s">
        <v>167</v>
      </c>
      <c r="C71" s="12" t="s">
        <v>88</v>
      </c>
      <c r="D71" s="66">
        <f>E71+F71</f>
        <v>150</v>
      </c>
      <c r="E71" s="66">
        <f>F71*50/100</f>
        <v>50</v>
      </c>
      <c r="F71" s="62">
        <f>SUM(J71:Q71)</f>
        <v>100</v>
      </c>
      <c r="G71" s="62">
        <v>83</v>
      </c>
      <c r="H71" s="62">
        <v>60</v>
      </c>
      <c r="I71" s="62">
        <v>20</v>
      </c>
      <c r="J71" s="62"/>
      <c r="K71" s="62"/>
      <c r="L71" s="110"/>
      <c r="M71" s="110"/>
      <c r="N71" s="109">
        <v>64</v>
      </c>
      <c r="O71" s="109">
        <v>36</v>
      </c>
      <c r="P71" s="62"/>
      <c r="Q71" s="62"/>
    </row>
    <row r="72" spans="1:18" ht="25.5" customHeight="1" x14ac:dyDescent="0.2">
      <c r="A72" s="7" t="s">
        <v>102</v>
      </c>
      <c r="B72" s="56" t="s">
        <v>180</v>
      </c>
      <c r="C72" s="12" t="s">
        <v>88</v>
      </c>
      <c r="D72" s="66">
        <f>E72+F72</f>
        <v>251</v>
      </c>
      <c r="E72" s="66">
        <v>81</v>
      </c>
      <c r="F72" s="62">
        <f t="shared" ref="F72:F74" si="28">SUM(J72:Q72)</f>
        <v>170</v>
      </c>
      <c r="G72" s="62">
        <v>120</v>
      </c>
      <c r="H72" s="62">
        <v>70</v>
      </c>
      <c r="I72" s="62"/>
      <c r="J72" s="62"/>
      <c r="K72" s="62"/>
      <c r="L72" s="62"/>
      <c r="M72" s="62"/>
      <c r="N72" s="62"/>
      <c r="O72" s="62"/>
      <c r="P72" s="62">
        <v>92</v>
      </c>
      <c r="Q72" s="62">
        <v>78</v>
      </c>
    </row>
    <row r="73" spans="1:18" ht="10.5" customHeight="1" x14ac:dyDescent="0.2">
      <c r="A73" s="7" t="s">
        <v>103</v>
      </c>
      <c r="B73" s="7" t="s">
        <v>15</v>
      </c>
      <c r="C73" s="12" t="s">
        <v>67</v>
      </c>
      <c r="D73" s="66">
        <f t="shared" ref="D73:D74" si="29">E73+F73</f>
        <v>72</v>
      </c>
      <c r="E73" s="66"/>
      <c r="F73" s="62">
        <f t="shared" si="28"/>
        <v>72</v>
      </c>
      <c r="G73" s="62"/>
      <c r="H73" s="62"/>
      <c r="I73" s="62"/>
      <c r="J73" s="62"/>
      <c r="K73" s="62"/>
      <c r="L73" s="110"/>
      <c r="M73" s="110"/>
      <c r="N73" s="62">
        <v>36</v>
      </c>
      <c r="O73" s="62"/>
      <c r="P73" s="62">
        <v>36</v>
      </c>
      <c r="Q73" s="62"/>
    </row>
    <row r="74" spans="1:18" ht="10.5" customHeight="1" x14ac:dyDescent="0.2">
      <c r="A74" s="7" t="s">
        <v>104</v>
      </c>
      <c r="B74" s="7" t="s">
        <v>16</v>
      </c>
      <c r="C74" s="12" t="s">
        <v>67</v>
      </c>
      <c r="D74" s="66">
        <f t="shared" si="29"/>
        <v>144</v>
      </c>
      <c r="E74" s="66"/>
      <c r="F74" s="62">
        <f t="shared" si="28"/>
        <v>144</v>
      </c>
      <c r="G74" s="62"/>
      <c r="H74" s="62"/>
      <c r="I74" s="62"/>
      <c r="J74" s="62"/>
      <c r="K74" s="62"/>
      <c r="L74" s="62"/>
      <c r="M74" s="62"/>
      <c r="N74" s="62"/>
      <c r="O74" s="62">
        <v>72</v>
      </c>
      <c r="P74" s="62"/>
      <c r="Q74" s="62">
        <v>72</v>
      </c>
    </row>
    <row r="75" spans="1:18" s="85" customFormat="1" ht="36.75" customHeight="1" x14ac:dyDescent="0.2">
      <c r="A75" s="80" t="s">
        <v>105</v>
      </c>
      <c r="B75" s="86" t="s">
        <v>168</v>
      </c>
      <c r="C75" s="82" t="s">
        <v>100</v>
      </c>
      <c r="D75" s="94">
        <f>D76+D77+D78</f>
        <v>316</v>
      </c>
      <c r="E75" s="94">
        <f>SUM(E76:E78)</f>
        <v>71</v>
      </c>
      <c r="F75" s="94">
        <f t="shared" ref="F75:H75" si="30">SUM(F76:F78)</f>
        <v>245</v>
      </c>
      <c r="G75" s="94">
        <f t="shared" si="30"/>
        <v>120</v>
      </c>
      <c r="H75" s="94">
        <f t="shared" si="30"/>
        <v>100</v>
      </c>
      <c r="I75" s="83">
        <v>0</v>
      </c>
      <c r="J75" s="83">
        <f t="shared" ref="J75:K75" si="31">SUM(J76:J78)</f>
        <v>0</v>
      </c>
      <c r="K75" s="83">
        <f t="shared" si="31"/>
        <v>0</v>
      </c>
      <c r="L75" s="83">
        <f>SUM(L76:L78)</f>
        <v>0</v>
      </c>
      <c r="M75" s="83">
        <f t="shared" ref="M75:Q75" si="32">SUM(M76:M78)</f>
        <v>69</v>
      </c>
      <c r="N75" s="83">
        <f t="shared" si="32"/>
        <v>32</v>
      </c>
      <c r="O75" s="83">
        <f t="shared" si="32"/>
        <v>144</v>
      </c>
      <c r="P75" s="83">
        <f t="shared" si="32"/>
        <v>0</v>
      </c>
      <c r="Q75" s="83">
        <f t="shared" si="32"/>
        <v>0</v>
      </c>
      <c r="R75" s="3"/>
    </row>
    <row r="76" spans="1:18" ht="22.5" customHeight="1" x14ac:dyDescent="0.2">
      <c r="A76" s="7" t="s">
        <v>106</v>
      </c>
      <c r="B76" s="56" t="s">
        <v>169</v>
      </c>
      <c r="C76" s="12" t="s">
        <v>88</v>
      </c>
      <c r="D76" s="66">
        <f>E76+F76</f>
        <v>208</v>
      </c>
      <c r="E76" s="66">
        <v>71</v>
      </c>
      <c r="F76" s="62">
        <f>SUM(J76:Q76)</f>
        <v>137</v>
      </c>
      <c r="G76" s="62">
        <v>120</v>
      </c>
      <c r="H76" s="62">
        <v>100</v>
      </c>
      <c r="I76" s="62"/>
      <c r="J76" s="62"/>
      <c r="K76" s="62"/>
      <c r="L76" s="62"/>
      <c r="M76" s="62">
        <v>69</v>
      </c>
      <c r="N76" s="62">
        <v>32</v>
      </c>
      <c r="O76" s="62">
        <v>36</v>
      </c>
      <c r="P76" s="62"/>
      <c r="Q76" s="62"/>
    </row>
    <row r="77" spans="1:18" ht="10.5" customHeight="1" x14ac:dyDescent="0.2">
      <c r="A77" s="7" t="s">
        <v>107</v>
      </c>
      <c r="B77" s="7" t="s">
        <v>15</v>
      </c>
      <c r="C77" s="12" t="s">
        <v>67</v>
      </c>
      <c r="D77" s="66">
        <f t="shared" ref="D77:D78" si="33">E77+F77</f>
        <v>36</v>
      </c>
      <c r="E77" s="66"/>
      <c r="F77" s="62">
        <f t="shared" ref="F77:F78" si="34">SUM(J77:Q77)</f>
        <v>36</v>
      </c>
      <c r="G77" s="62"/>
      <c r="H77" s="62"/>
      <c r="I77" s="62"/>
      <c r="J77" s="62"/>
      <c r="K77" s="62"/>
      <c r="L77" s="62"/>
      <c r="M77" s="62"/>
      <c r="N77" s="62"/>
      <c r="O77" s="62">
        <v>36</v>
      </c>
      <c r="P77" s="62"/>
      <c r="Q77" s="62"/>
    </row>
    <row r="78" spans="1:18" ht="10.5" customHeight="1" x14ac:dyDescent="0.2">
      <c r="A78" s="7" t="s">
        <v>108</v>
      </c>
      <c r="B78" s="7" t="s">
        <v>16</v>
      </c>
      <c r="C78" s="12" t="s">
        <v>67</v>
      </c>
      <c r="D78" s="66">
        <f t="shared" si="33"/>
        <v>72</v>
      </c>
      <c r="E78" s="66"/>
      <c r="F78" s="62">
        <f t="shared" si="34"/>
        <v>72</v>
      </c>
      <c r="G78" s="62"/>
      <c r="H78" s="62"/>
      <c r="I78" s="62"/>
      <c r="J78" s="62"/>
      <c r="K78" s="62"/>
      <c r="L78" s="62"/>
      <c r="M78" s="62"/>
      <c r="N78" s="62"/>
      <c r="O78" s="62">
        <v>72</v>
      </c>
      <c r="P78" s="62"/>
      <c r="Q78" s="62"/>
    </row>
    <row r="79" spans="1:18" s="85" customFormat="1" ht="24" customHeight="1" x14ac:dyDescent="0.2">
      <c r="A79" s="80" t="s">
        <v>109</v>
      </c>
      <c r="B79" s="81" t="s">
        <v>170</v>
      </c>
      <c r="C79" s="82" t="s">
        <v>100</v>
      </c>
      <c r="D79" s="94">
        <f>D80+D81+D82+D83</f>
        <v>810</v>
      </c>
      <c r="E79" s="94">
        <f>SUM(E80:E83)</f>
        <v>198</v>
      </c>
      <c r="F79" s="94">
        <f t="shared" ref="F79:H79" si="35">SUM(F80:F83)</f>
        <v>612</v>
      </c>
      <c r="G79" s="94">
        <f t="shared" si="35"/>
        <v>321</v>
      </c>
      <c r="H79" s="94">
        <f t="shared" si="35"/>
        <v>240</v>
      </c>
      <c r="I79" s="83">
        <f t="shared" ref="I79:K79" si="36">SUM(I80:I83)</f>
        <v>0</v>
      </c>
      <c r="J79" s="83">
        <f t="shared" si="36"/>
        <v>0</v>
      </c>
      <c r="K79" s="83">
        <f t="shared" si="36"/>
        <v>0</v>
      </c>
      <c r="L79" s="83">
        <f>SUM(L80:L83)</f>
        <v>0</v>
      </c>
      <c r="M79" s="83">
        <f t="shared" ref="M79:Q79" si="37">SUM(M80:M83)</f>
        <v>46</v>
      </c>
      <c r="N79" s="83">
        <f t="shared" si="37"/>
        <v>140</v>
      </c>
      <c r="O79" s="83">
        <f t="shared" si="37"/>
        <v>174</v>
      </c>
      <c r="P79" s="83">
        <f t="shared" si="37"/>
        <v>90</v>
      </c>
      <c r="Q79" s="83">
        <f t="shared" si="37"/>
        <v>162</v>
      </c>
      <c r="R79" s="3"/>
    </row>
    <row r="80" spans="1:18" ht="33" customHeight="1" x14ac:dyDescent="0.2">
      <c r="A80" s="7" t="s">
        <v>110</v>
      </c>
      <c r="B80" s="56" t="s">
        <v>171</v>
      </c>
      <c r="C80" s="12" t="s">
        <v>67</v>
      </c>
      <c r="D80" s="66">
        <f>E80+F80</f>
        <v>382.5</v>
      </c>
      <c r="E80" s="66">
        <f>F80*50/100</f>
        <v>127.5</v>
      </c>
      <c r="F80" s="62">
        <f>SUM(J80:Q80)</f>
        <v>255</v>
      </c>
      <c r="G80" s="62">
        <v>200</v>
      </c>
      <c r="H80" s="62">
        <v>150</v>
      </c>
      <c r="I80" s="62"/>
      <c r="J80" s="62"/>
      <c r="K80" s="62"/>
      <c r="L80" s="62"/>
      <c r="M80" s="62">
        <v>23</v>
      </c>
      <c r="N80" s="62">
        <v>32</v>
      </c>
      <c r="O80" s="62">
        <v>56</v>
      </c>
      <c r="P80" s="62">
        <v>54</v>
      </c>
      <c r="Q80" s="62">
        <v>90</v>
      </c>
    </row>
    <row r="81" spans="1:18" ht="23.25" customHeight="1" x14ac:dyDescent="0.2">
      <c r="A81" s="7" t="s">
        <v>172</v>
      </c>
      <c r="B81" s="56" t="s">
        <v>173</v>
      </c>
      <c r="C81" s="12" t="s">
        <v>88</v>
      </c>
      <c r="D81" s="66">
        <f t="shared" ref="D81:D83" si="38">E81+F81</f>
        <v>211.5</v>
      </c>
      <c r="E81" s="66">
        <f>F81*50/100</f>
        <v>70.5</v>
      </c>
      <c r="F81" s="62">
        <f t="shared" ref="F81:F83" si="39">SUM(J81:Q81)</f>
        <v>141</v>
      </c>
      <c r="G81" s="62">
        <v>121</v>
      </c>
      <c r="H81" s="62">
        <v>90</v>
      </c>
      <c r="I81" s="62"/>
      <c r="J81" s="62"/>
      <c r="K81" s="62"/>
      <c r="L81" s="62"/>
      <c r="M81" s="62">
        <v>23</v>
      </c>
      <c r="N81" s="62">
        <v>72</v>
      </c>
      <c r="O81" s="62">
        <v>46</v>
      </c>
      <c r="P81" s="62"/>
      <c r="Q81" s="62"/>
    </row>
    <row r="82" spans="1:18" ht="10.5" customHeight="1" x14ac:dyDescent="0.2">
      <c r="A82" s="7" t="s">
        <v>111</v>
      </c>
      <c r="B82" s="7" t="s">
        <v>15</v>
      </c>
      <c r="C82" s="12" t="s">
        <v>67</v>
      </c>
      <c r="D82" s="66">
        <f t="shared" si="38"/>
        <v>72</v>
      </c>
      <c r="E82" s="66"/>
      <c r="F82" s="62">
        <f t="shared" si="39"/>
        <v>72</v>
      </c>
      <c r="G82" s="62"/>
      <c r="H82" s="62"/>
      <c r="I82" s="62"/>
      <c r="J82" s="62"/>
      <c r="K82" s="62"/>
      <c r="L82" s="62"/>
      <c r="M82" s="62"/>
      <c r="N82" s="62">
        <v>36</v>
      </c>
      <c r="O82" s="62"/>
      <c r="P82" s="62">
        <v>36</v>
      </c>
      <c r="Q82" s="62"/>
    </row>
    <row r="83" spans="1:18" ht="10.5" customHeight="1" x14ac:dyDescent="0.2">
      <c r="A83" s="7" t="s">
        <v>112</v>
      </c>
      <c r="B83" s="7" t="s">
        <v>16</v>
      </c>
      <c r="C83" s="12" t="s">
        <v>67</v>
      </c>
      <c r="D83" s="66">
        <f t="shared" si="38"/>
        <v>144</v>
      </c>
      <c r="E83" s="66"/>
      <c r="F83" s="62">
        <f t="shared" si="39"/>
        <v>144</v>
      </c>
      <c r="G83" s="62"/>
      <c r="H83" s="62"/>
      <c r="I83" s="62"/>
      <c r="J83" s="62"/>
      <c r="K83" s="62"/>
      <c r="L83" s="62"/>
      <c r="M83" s="62"/>
      <c r="N83" s="62"/>
      <c r="O83" s="62">
        <v>72</v>
      </c>
      <c r="P83" s="62"/>
      <c r="Q83" s="62">
        <v>72</v>
      </c>
    </row>
    <row r="84" spans="1:18" s="85" customFormat="1" ht="35.25" customHeight="1" x14ac:dyDescent="0.2">
      <c r="A84" s="80" t="s">
        <v>113</v>
      </c>
      <c r="B84" s="81" t="s">
        <v>174</v>
      </c>
      <c r="C84" s="82" t="s">
        <v>100</v>
      </c>
      <c r="D84" s="94">
        <f>D85+D86+D87</f>
        <v>491</v>
      </c>
      <c r="E84" s="94">
        <f>E85</f>
        <v>151</v>
      </c>
      <c r="F84" s="94">
        <f>F85+F86+F87</f>
        <v>340</v>
      </c>
      <c r="G84" s="94">
        <f t="shared" ref="G84:H84" si="40">G85</f>
        <v>190</v>
      </c>
      <c r="H84" s="94">
        <f t="shared" si="40"/>
        <v>152</v>
      </c>
      <c r="I84" s="83"/>
      <c r="J84" s="83"/>
      <c r="K84" s="83"/>
      <c r="L84" s="83">
        <f>SUM(L85:L87)</f>
        <v>0</v>
      </c>
      <c r="M84" s="83">
        <f t="shared" ref="M84:Q84" si="41">SUM(M85:M87)</f>
        <v>0</v>
      </c>
      <c r="N84" s="83">
        <f t="shared" si="41"/>
        <v>30</v>
      </c>
      <c r="O84" s="83">
        <f t="shared" si="41"/>
        <v>36</v>
      </c>
      <c r="P84" s="83">
        <f t="shared" si="41"/>
        <v>58</v>
      </c>
      <c r="Q84" s="83">
        <f t="shared" si="41"/>
        <v>216</v>
      </c>
      <c r="R84" s="3"/>
    </row>
    <row r="85" spans="1:18" s="11" customFormat="1" ht="24.75" customHeight="1" x14ac:dyDescent="0.2">
      <c r="A85" s="7" t="s">
        <v>114</v>
      </c>
      <c r="B85" s="56" t="s">
        <v>175</v>
      </c>
      <c r="C85" s="12" t="s">
        <v>67</v>
      </c>
      <c r="D85" s="66">
        <f>E85+F85</f>
        <v>347</v>
      </c>
      <c r="E85" s="66">
        <v>151</v>
      </c>
      <c r="F85" s="62">
        <f>SUM(J85:Q85)</f>
        <v>196</v>
      </c>
      <c r="G85" s="62">
        <v>190</v>
      </c>
      <c r="H85" s="62">
        <v>152</v>
      </c>
      <c r="I85" s="6"/>
      <c r="J85" s="6"/>
      <c r="K85" s="6"/>
      <c r="L85" s="109"/>
      <c r="M85" s="109"/>
      <c r="N85" s="62">
        <v>30</v>
      </c>
      <c r="O85" s="62">
        <v>36</v>
      </c>
      <c r="P85" s="62">
        <v>22</v>
      </c>
      <c r="Q85" s="62">
        <v>108</v>
      </c>
      <c r="R85" s="3"/>
    </row>
    <row r="86" spans="1:18" s="11" customFormat="1" ht="12.75" customHeight="1" x14ac:dyDescent="0.2">
      <c r="A86" s="7" t="s">
        <v>115</v>
      </c>
      <c r="B86" s="7" t="s">
        <v>15</v>
      </c>
      <c r="C86" s="12" t="s">
        <v>67</v>
      </c>
      <c r="D86" s="66">
        <f t="shared" ref="D86:D87" si="42">E86+F86</f>
        <v>72</v>
      </c>
      <c r="E86" s="64"/>
      <c r="F86" s="62">
        <f t="shared" ref="F86:F87" si="43">SUM(J86:Q86)</f>
        <v>72</v>
      </c>
      <c r="G86" s="6"/>
      <c r="H86" s="6"/>
      <c r="I86" s="6"/>
      <c r="J86" s="6"/>
      <c r="K86" s="6"/>
      <c r="L86" s="6"/>
      <c r="M86" s="6"/>
      <c r="N86" s="6"/>
      <c r="O86" s="6"/>
      <c r="P86" s="62">
        <v>36</v>
      </c>
      <c r="Q86" s="62">
        <v>36</v>
      </c>
      <c r="R86" s="3"/>
    </row>
    <row r="87" spans="1:18" s="11" customFormat="1" ht="12" customHeight="1" x14ac:dyDescent="0.2">
      <c r="A87" s="7" t="s">
        <v>116</v>
      </c>
      <c r="B87" s="7" t="s">
        <v>16</v>
      </c>
      <c r="C87" s="12" t="s">
        <v>67</v>
      </c>
      <c r="D87" s="66">
        <f t="shared" si="42"/>
        <v>72</v>
      </c>
      <c r="E87" s="64"/>
      <c r="F87" s="62">
        <f t="shared" si="43"/>
        <v>72</v>
      </c>
      <c r="G87" s="6"/>
      <c r="H87" s="6"/>
      <c r="I87" s="6"/>
      <c r="J87" s="6"/>
      <c r="K87" s="6"/>
      <c r="L87" s="6"/>
      <c r="M87" s="6"/>
      <c r="N87" s="6"/>
      <c r="O87" s="6"/>
      <c r="P87" s="62"/>
      <c r="Q87" s="62">
        <v>72</v>
      </c>
      <c r="R87" s="3"/>
    </row>
    <row r="88" spans="1:18" s="85" customFormat="1" ht="21" customHeight="1" x14ac:dyDescent="0.2">
      <c r="A88" s="87" t="s">
        <v>125</v>
      </c>
      <c r="B88" s="81" t="s">
        <v>176</v>
      </c>
      <c r="C88" s="82" t="s">
        <v>100</v>
      </c>
      <c r="D88" s="94">
        <f>SUM(D89:D92)</f>
        <v>471</v>
      </c>
      <c r="E88" s="94">
        <f>E89+E90</f>
        <v>109</v>
      </c>
      <c r="F88" s="94">
        <f>F89+F90+F91+F92</f>
        <v>362</v>
      </c>
      <c r="G88" s="94">
        <f t="shared" ref="G88:H88" si="44">G89+G90</f>
        <v>218</v>
      </c>
      <c r="H88" s="94">
        <f t="shared" si="44"/>
        <v>140</v>
      </c>
      <c r="I88" s="83">
        <v>20</v>
      </c>
      <c r="J88" s="83"/>
      <c r="K88" s="83"/>
      <c r="L88" s="83">
        <f>SUM(L89:L92)</f>
        <v>0</v>
      </c>
      <c r="M88" s="83">
        <f t="shared" ref="M88:Q88" si="45">SUM(M89:M92)</f>
        <v>0</v>
      </c>
      <c r="N88" s="83">
        <f t="shared" si="45"/>
        <v>0</v>
      </c>
      <c r="O88" s="83">
        <f t="shared" si="45"/>
        <v>142</v>
      </c>
      <c r="P88" s="83">
        <f t="shared" si="45"/>
        <v>220</v>
      </c>
      <c r="Q88" s="83">
        <f t="shared" si="45"/>
        <v>0</v>
      </c>
      <c r="R88" s="3"/>
    </row>
    <row r="89" spans="1:18" s="11" customFormat="1" ht="21" customHeight="1" x14ac:dyDescent="0.2">
      <c r="A89" s="7" t="s">
        <v>127</v>
      </c>
      <c r="B89" s="56" t="s">
        <v>126</v>
      </c>
      <c r="C89" s="12" t="s">
        <v>88</v>
      </c>
      <c r="D89" s="66">
        <f>E89+F89</f>
        <v>189</v>
      </c>
      <c r="E89" s="66">
        <f>F89*50/100</f>
        <v>63</v>
      </c>
      <c r="F89" s="62">
        <f>SUM(J89:Q89)</f>
        <v>126</v>
      </c>
      <c r="G89" s="62">
        <v>126</v>
      </c>
      <c r="H89" s="62">
        <v>60</v>
      </c>
      <c r="I89" s="62">
        <v>20</v>
      </c>
      <c r="J89" s="6"/>
      <c r="K89" s="6"/>
      <c r="L89" s="6"/>
      <c r="M89" s="6"/>
      <c r="N89" s="6"/>
      <c r="O89" s="101">
        <v>46</v>
      </c>
      <c r="P89" s="101">
        <v>80</v>
      </c>
      <c r="Q89" s="6"/>
      <c r="R89" s="3"/>
    </row>
    <row r="90" spans="1:18" s="11" customFormat="1" ht="21" customHeight="1" x14ac:dyDescent="0.2">
      <c r="A90" s="7" t="s">
        <v>177</v>
      </c>
      <c r="B90" s="56" t="s">
        <v>178</v>
      </c>
      <c r="C90" s="12" t="s">
        <v>67</v>
      </c>
      <c r="D90" s="66">
        <f t="shared" ref="D90:D98" si="46">E90+F90</f>
        <v>138</v>
      </c>
      <c r="E90" s="66">
        <f>F90*50/100</f>
        <v>46</v>
      </c>
      <c r="F90" s="62">
        <f t="shared" ref="F90:F92" si="47">SUM(J90:Q90)</f>
        <v>92</v>
      </c>
      <c r="G90" s="62">
        <v>92</v>
      </c>
      <c r="H90" s="62">
        <v>80</v>
      </c>
      <c r="I90" s="6"/>
      <c r="J90" s="6"/>
      <c r="K90" s="6"/>
      <c r="L90" s="6"/>
      <c r="M90" s="6"/>
      <c r="N90" s="6"/>
      <c r="O90" s="62">
        <v>60</v>
      </c>
      <c r="P90" s="62">
        <v>32</v>
      </c>
      <c r="Q90" s="62"/>
      <c r="R90" s="3"/>
    </row>
    <row r="91" spans="1:18" s="11" customFormat="1" ht="14.25" customHeight="1" x14ac:dyDescent="0.2">
      <c r="A91" s="7" t="s">
        <v>128</v>
      </c>
      <c r="B91" s="7" t="s">
        <v>15</v>
      </c>
      <c r="C91" s="12" t="s">
        <v>67</v>
      </c>
      <c r="D91" s="66">
        <f t="shared" si="46"/>
        <v>72</v>
      </c>
      <c r="E91" s="64"/>
      <c r="F91" s="62">
        <f t="shared" si="47"/>
        <v>72</v>
      </c>
      <c r="G91" s="6"/>
      <c r="H91" s="6"/>
      <c r="I91" s="6"/>
      <c r="J91" s="6"/>
      <c r="K91" s="6"/>
      <c r="L91" s="6"/>
      <c r="M91" s="6"/>
      <c r="N91" s="6"/>
      <c r="O91" s="101">
        <v>36</v>
      </c>
      <c r="P91" s="62">
        <v>36</v>
      </c>
      <c r="Q91" s="6"/>
      <c r="R91" s="3"/>
    </row>
    <row r="92" spans="1:18" s="11" customFormat="1" ht="14.25" customHeight="1" x14ac:dyDescent="0.2">
      <c r="A92" s="7" t="s">
        <v>129</v>
      </c>
      <c r="B92" s="7" t="s">
        <v>16</v>
      </c>
      <c r="C92" s="12" t="s">
        <v>67</v>
      </c>
      <c r="D92" s="66">
        <f t="shared" si="46"/>
        <v>72</v>
      </c>
      <c r="E92" s="64"/>
      <c r="F92" s="62">
        <f t="shared" si="47"/>
        <v>72</v>
      </c>
      <c r="G92" s="6"/>
      <c r="H92" s="6"/>
      <c r="I92" s="6"/>
      <c r="J92" s="6"/>
      <c r="K92" s="6"/>
      <c r="L92" s="6"/>
      <c r="M92" s="6"/>
      <c r="N92" s="6"/>
      <c r="O92" s="6"/>
      <c r="P92" s="101">
        <v>72</v>
      </c>
      <c r="Q92" s="6"/>
      <c r="R92" s="3"/>
    </row>
    <row r="93" spans="1:18" s="85" customFormat="1" ht="23.25" customHeight="1" x14ac:dyDescent="0.2">
      <c r="A93" s="80" t="s">
        <v>198</v>
      </c>
      <c r="B93" s="80" t="s">
        <v>199</v>
      </c>
      <c r="C93" s="82" t="s">
        <v>100</v>
      </c>
      <c r="D93" s="94">
        <f>SUM(D94:D96)</f>
        <v>267</v>
      </c>
      <c r="E93" s="94">
        <f t="shared" ref="E93:P93" si="48">SUM(E94:E96)</f>
        <v>62</v>
      </c>
      <c r="F93" s="94">
        <f t="shared" si="48"/>
        <v>205</v>
      </c>
      <c r="G93" s="94">
        <f t="shared" si="48"/>
        <v>100</v>
      </c>
      <c r="H93" s="94">
        <f t="shared" si="48"/>
        <v>84</v>
      </c>
      <c r="I93" s="94">
        <f t="shared" si="48"/>
        <v>0</v>
      </c>
      <c r="J93" s="94">
        <f t="shared" si="48"/>
        <v>0</v>
      </c>
      <c r="K93" s="94">
        <f t="shared" si="48"/>
        <v>0</v>
      </c>
      <c r="L93" s="94">
        <f t="shared" si="48"/>
        <v>100</v>
      </c>
      <c r="M93" s="94">
        <f t="shared" si="48"/>
        <v>105</v>
      </c>
      <c r="N93" s="94">
        <f t="shared" si="48"/>
        <v>0</v>
      </c>
      <c r="O93" s="94">
        <f t="shared" si="48"/>
        <v>0</v>
      </c>
      <c r="P93" s="94">
        <f t="shared" si="48"/>
        <v>0</v>
      </c>
      <c r="Q93" s="83"/>
      <c r="R93" s="112"/>
    </row>
    <row r="94" spans="1:18" s="11" customFormat="1" ht="14.25" customHeight="1" x14ac:dyDescent="0.2">
      <c r="A94" s="7" t="s">
        <v>200</v>
      </c>
      <c r="B94" s="7" t="s">
        <v>201</v>
      </c>
      <c r="C94" s="12" t="s">
        <v>67</v>
      </c>
      <c r="D94" s="66">
        <f>E94+F94</f>
        <v>195</v>
      </c>
      <c r="E94" s="66">
        <v>62</v>
      </c>
      <c r="F94" s="111">
        <f>SUM(J94:Q94)</f>
        <v>133</v>
      </c>
      <c r="G94" s="113">
        <v>100</v>
      </c>
      <c r="H94" s="113">
        <v>84</v>
      </c>
      <c r="I94" s="6"/>
      <c r="J94" s="6"/>
      <c r="K94" s="6"/>
      <c r="L94" s="111">
        <v>64</v>
      </c>
      <c r="M94" s="111">
        <v>69</v>
      </c>
      <c r="N94" s="6"/>
      <c r="O94" s="6"/>
      <c r="P94" s="111"/>
      <c r="Q94" s="6"/>
      <c r="R94" s="3"/>
    </row>
    <row r="95" spans="1:18" s="11" customFormat="1" ht="11.25" customHeight="1" x14ac:dyDescent="0.2">
      <c r="A95" s="7" t="s">
        <v>202</v>
      </c>
      <c r="B95" s="7" t="s">
        <v>15</v>
      </c>
      <c r="C95" s="12" t="s">
        <v>67</v>
      </c>
      <c r="D95" s="66">
        <f t="shared" ref="D95:D96" si="49">E95+F95</f>
        <v>36</v>
      </c>
      <c r="E95" s="64"/>
      <c r="F95" s="111">
        <f t="shared" ref="F95:F96" si="50">SUM(J95:Q95)</f>
        <v>36</v>
      </c>
      <c r="G95" s="6"/>
      <c r="H95" s="6"/>
      <c r="I95" s="6"/>
      <c r="J95" s="6"/>
      <c r="K95" s="6"/>
      <c r="L95" s="111">
        <v>36</v>
      </c>
      <c r="M95" s="111"/>
      <c r="N95" s="6"/>
      <c r="O95" s="6"/>
      <c r="P95" s="111"/>
      <c r="Q95" s="6"/>
      <c r="R95" s="3"/>
    </row>
    <row r="96" spans="1:18" s="11" customFormat="1" ht="12" customHeight="1" x14ac:dyDescent="0.2">
      <c r="A96" s="7" t="s">
        <v>203</v>
      </c>
      <c r="B96" s="7" t="s">
        <v>16</v>
      </c>
      <c r="C96" s="12" t="s">
        <v>67</v>
      </c>
      <c r="D96" s="66">
        <f t="shared" si="49"/>
        <v>36</v>
      </c>
      <c r="E96" s="64"/>
      <c r="F96" s="111">
        <f t="shared" si="50"/>
        <v>36</v>
      </c>
      <c r="G96" s="6"/>
      <c r="H96" s="6"/>
      <c r="I96" s="6"/>
      <c r="J96" s="6"/>
      <c r="K96" s="6"/>
      <c r="L96" s="111"/>
      <c r="M96" s="111">
        <v>36</v>
      </c>
      <c r="N96" s="6"/>
      <c r="O96" s="6"/>
      <c r="P96" s="111"/>
      <c r="Q96" s="6"/>
      <c r="R96" s="3"/>
    </row>
    <row r="97" spans="1:18" s="74" customFormat="1" ht="10.5" customHeight="1" x14ac:dyDescent="0.2">
      <c r="A97" s="67" t="s">
        <v>194</v>
      </c>
      <c r="B97" s="67" t="s">
        <v>17</v>
      </c>
      <c r="C97" s="73"/>
      <c r="D97" s="104">
        <f t="shared" si="46"/>
        <v>288</v>
      </c>
      <c r="E97" s="70"/>
      <c r="F97" s="105">
        <f>SUM(G97:Q97)</f>
        <v>288</v>
      </c>
      <c r="G97" s="70"/>
      <c r="H97" s="70"/>
      <c r="I97" s="70"/>
      <c r="J97" s="70"/>
      <c r="K97" s="70">
        <v>72</v>
      </c>
      <c r="L97" s="70"/>
      <c r="M97" s="70">
        <v>36</v>
      </c>
      <c r="N97" s="70">
        <v>36</v>
      </c>
      <c r="O97" s="70">
        <v>72</v>
      </c>
      <c r="P97" s="70">
        <v>36</v>
      </c>
      <c r="Q97" s="70">
        <v>36</v>
      </c>
      <c r="R97" s="71"/>
    </row>
    <row r="98" spans="1:18" s="74" customFormat="1" ht="10.5" customHeight="1" x14ac:dyDescent="0.2">
      <c r="A98" s="106" t="s">
        <v>117</v>
      </c>
      <c r="B98" s="106" t="s">
        <v>118</v>
      </c>
      <c r="C98" s="73"/>
      <c r="D98" s="104">
        <f t="shared" si="46"/>
        <v>216</v>
      </c>
      <c r="E98" s="70"/>
      <c r="F98" s="105">
        <f t="shared" ref="F98" si="51">SUM(L98:Q98)</f>
        <v>216</v>
      </c>
      <c r="G98" s="70"/>
      <c r="H98" s="70"/>
      <c r="I98" s="70"/>
      <c r="J98" s="107"/>
      <c r="K98" s="107"/>
      <c r="L98" s="107"/>
      <c r="M98" s="107"/>
      <c r="N98" s="107"/>
      <c r="O98" s="107"/>
      <c r="P98" s="107"/>
      <c r="Q98" s="89">
        <v>216</v>
      </c>
      <c r="R98" s="71"/>
    </row>
    <row r="99" spans="1:18" s="10" customFormat="1" ht="11.25" customHeight="1" x14ac:dyDescent="0.2">
      <c r="A99" s="95"/>
      <c r="B99" s="95" t="s">
        <v>179</v>
      </c>
      <c r="C99" s="57"/>
      <c r="D99" s="91">
        <f>D32+D49+D56+D97+D98</f>
        <v>8208.0499999999993</v>
      </c>
      <c r="E99" s="91">
        <f>E56+E49+E32</f>
        <v>2268.0500000000002</v>
      </c>
      <c r="F99" s="64">
        <f>SUM(J99:Q99)</f>
        <v>5940</v>
      </c>
      <c r="G99" s="64">
        <f>G56+G49+G32</f>
        <v>2748</v>
      </c>
      <c r="H99" s="64">
        <f>H56+H49+H32</f>
        <v>2504</v>
      </c>
      <c r="I99" s="6">
        <v>60</v>
      </c>
      <c r="J99" s="64">
        <f>J56+J49+J32+J97+J98</f>
        <v>612</v>
      </c>
      <c r="K99" s="64">
        <f t="shared" ref="K99:Q99" si="52">K56+K49+K32+K97+K98</f>
        <v>864</v>
      </c>
      <c r="L99" s="64">
        <f t="shared" si="52"/>
        <v>612</v>
      </c>
      <c r="M99" s="64">
        <f t="shared" si="52"/>
        <v>864</v>
      </c>
      <c r="N99" s="64">
        <f t="shared" si="52"/>
        <v>612</v>
      </c>
      <c r="O99" s="64">
        <f t="shared" si="52"/>
        <v>900</v>
      </c>
      <c r="P99" s="64">
        <f t="shared" si="52"/>
        <v>612</v>
      </c>
      <c r="Q99" s="64">
        <f t="shared" si="52"/>
        <v>864</v>
      </c>
      <c r="R99" s="96"/>
    </row>
    <row r="100" spans="1:18" s="3" customFormat="1" ht="10.5" customHeight="1" x14ac:dyDescent="0.2">
      <c r="A100" s="124" t="s">
        <v>119</v>
      </c>
      <c r="B100" s="125"/>
      <c r="C100" s="125"/>
      <c r="D100" s="125"/>
      <c r="E100" s="125"/>
      <c r="F100" s="127" t="s">
        <v>27</v>
      </c>
      <c r="G100" s="119" t="s">
        <v>120</v>
      </c>
      <c r="H100" s="120"/>
      <c r="I100" s="121"/>
      <c r="J100" s="64">
        <f>J32+J49+J56</f>
        <v>612</v>
      </c>
      <c r="K100" s="64">
        <f t="shared" ref="K100" si="53">K32+K49+K56</f>
        <v>792</v>
      </c>
      <c r="L100" s="64">
        <f>L32+L49+L56-(L101+L102)</f>
        <v>576</v>
      </c>
      <c r="M100" s="64">
        <f t="shared" ref="M100:Q100" si="54">M32+M49+M56-(M101+M102)</f>
        <v>792</v>
      </c>
      <c r="N100" s="64">
        <f t="shared" si="54"/>
        <v>504</v>
      </c>
      <c r="O100" s="64">
        <f t="shared" si="54"/>
        <v>540</v>
      </c>
      <c r="P100" s="64">
        <f t="shared" si="54"/>
        <v>360</v>
      </c>
      <c r="Q100" s="64">
        <f t="shared" si="54"/>
        <v>360</v>
      </c>
    </row>
    <row r="101" spans="1:18" s="3" customFormat="1" ht="10.5" customHeight="1" x14ac:dyDescent="0.2">
      <c r="A101" s="117" t="s">
        <v>183</v>
      </c>
      <c r="B101" s="118"/>
      <c r="C101" s="118"/>
      <c r="D101" s="118"/>
      <c r="E101" s="118"/>
      <c r="F101" s="127"/>
      <c r="G101" s="119" t="s">
        <v>121</v>
      </c>
      <c r="H101" s="120"/>
      <c r="I101" s="121"/>
      <c r="J101" s="6"/>
      <c r="K101" s="6"/>
      <c r="L101" s="6">
        <f>L95</f>
        <v>36</v>
      </c>
      <c r="M101" s="6">
        <f>M73</f>
        <v>0</v>
      </c>
      <c r="N101" s="6">
        <f>N73+N82</f>
        <v>72</v>
      </c>
      <c r="O101" s="6">
        <f>O91+O77</f>
        <v>72</v>
      </c>
      <c r="P101" s="6">
        <f>P91+P86+P82+P73</f>
        <v>144</v>
      </c>
      <c r="Q101" s="6">
        <f>Q86</f>
        <v>36</v>
      </c>
    </row>
    <row r="102" spans="1:18" s="3" customFormat="1" ht="10.5" customHeight="1" x14ac:dyDescent="0.2">
      <c r="A102" s="117"/>
      <c r="B102" s="118"/>
      <c r="C102" s="118"/>
      <c r="D102" s="118"/>
      <c r="E102" s="118"/>
      <c r="F102" s="127"/>
      <c r="G102" s="119" t="s">
        <v>122</v>
      </c>
      <c r="H102" s="120"/>
      <c r="I102" s="121"/>
      <c r="J102" s="58"/>
      <c r="K102" s="58"/>
      <c r="L102" s="58"/>
      <c r="M102" s="58">
        <f>M96</f>
        <v>36</v>
      </c>
      <c r="N102" s="58"/>
      <c r="O102" s="58">
        <f>O83+O78+O74</f>
        <v>216</v>
      </c>
      <c r="P102" s="58">
        <f>P92</f>
        <v>72</v>
      </c>
      <c r="Q102" s="58">
        <f>Q87+Q83+Q74</f>
        <v>216</v>
      </c>
    </row>
    <row r="103" spans="1:18" s="3" customFormat="1" ht="10.5" customHeight="1" x14ac:dyDescent="0.2">
      <c r="A103" s="122"/>
      <c r="B103" s="123"/>
      <c r="C103" s="123"/>
      <c r="D103" s="123"/>
      <c r="E103" s="123"/>
      <c r="F103" s="127"/>
      <c r="G103" s="119" t="s">
        <v>123</v>
      </c>
      <c r="H103" s="120"/>
      <c r="I103" s="121"/>
      <c r="J103" s="63">
        <v>0</v>
      </c>
      <c r="K103" s="63">
        <v>4</v>
      </c>
      <c r="L103" s="63">
        <v>0</v>
      </c>
      <c r="M103" s="102">
        <v>3</v>
      </c>
      <c r="N103" s="63">
        <v>1</v>
      </c>
      <c r="O103" s="63">
        <v>6</v>
      </c>
      <c r="P103" s="63">
        <v>2</v>
      </c>
      <c r="Q103" s="63">
        <v>4</v>
      </c>
    </row>
    <row r="104" spans="1:18" s="3" customFormat="1" ht="10.5" customHeight="1" x14ac:dyDescent="0.2">
      <c r="A104" s="126"/>
      <c r="B104" s="126"/>
      <c r="C104" s="126"/>
      <c r="D104" s="126"/>
      <c r="E104" s="126"/>
      <c r="F104" s="127"/>
      <c r="G104" s="119" t="s">
        <v>124</v>
      </c>
      <c r="H104" s="120"/>
      <c r="I104" s="121"/>
      <c r="J104" s="62">
        <v>1</v>
      </c>
      <c r="K104" s="62">
        <v>8</v>
      </c>
      <c r="L104" s="62">
        <v>2</v>
      </c>
      <c r="M104" s="101">
        <v>6</v>
      </c>
      <c r="N104" s="62">
        <v>1</v>
      </c>
      <c r="O104" s="62">
        <v>4</v>
      </c>
      <c r="P104" s="62">
        <v>5</v>
      </c>
      <c r="Q104" s="62">
        <v>7</v>
      </c>
    </row>
    <row r="105" spans="1:18" s="3" customFormat="1" ht="9.75" customHeight="1" x14ac:dyDescent="0.2">
      <c r="A105" s="122"/>
      <c r="B105" s="123"/>
      <c r="C105" s="123"/>
      <c r="D105" s="123"/>
      <c r="E105" s="123"/>
      <c r="F105" s="127"/>
      <c r="G105" s="119" t="s">
        <v>195</v>
      </c>
      <c r="H105" s="120"/>
      <c r="I105" s="121"/>
      <c r="J105" s="62">
        <v>1</v>
      </c>
      <c r="K105" s="62">
        <v>1</v>
      </c>
      <c r="L105" s="62">
        <v>1</v>
      </c>
      <c r="M105" s="62">
        <v>1</v>
      </c>
      <c r="N105" s="62">
        <v>1</v>
      </c>
      <c r="O105" s="62">
        <v>1</v>
      </c>
      <c r="P105" s="62">
        <v>1</v>
      </c>
      <c r="Q105" s="62">
        <v>1</v>
      </c>
    </row>
    <row r="106" spans="1:18" x14ac:dyDescent="0.2">
      <c r="F106" s="127"/>
      <c r="G106" s="114" t="s">
        <v>196</v>
      </c>
      <c r="H106" s="115"/>
      <c r="I106" s="116"/>
      <c r="J106" s="108"/>
      <c r="K106" s="108"/>
      <c r="L106" s="108"/>
      <c r="M106" s="108"/>
      <c r="N106" s="14">
        <v>1</v>
      </c>
      <c r="O106" s="14">
        <v>1</v>
      </c>
      <c r="P106" s="14">
        <v>1</v>
      </c>
      <c r="Q106" s="108"/>
    </row>
  </sheetData>
  <mergeCells count="75">
    <mergeCell ref="D18:E18"/>
    <mergeCell ref="D19:E19"/>
    <mergeCell ref="D20:E20"/>
    <mergeCell ref="D21:E21"/>
    <mergeCell ref="D22:E22"/>
    <mergeCell ref="C9:F9"/>
    <mergeCell ref="N2:P2"/>
    <mergeCell ref="B3:L3"/>
    <mergeCell ref="N3:Q3"/>
    <mergeCell ref="N6:Q6"/>
    <mergeCell ref="A7:B7"/>
    <mergeCell ref="C7:J7"/>
    <mergeCell ref="N7:Q7"/>
    <mergeCell ref="C8:F8"/>
    <mergeCell ref="N8:Q8"/>
    <mergeCell ref="C10:F10"/>
    <mergeCell ref="C12:H12"/>
    <mergeCell ref="C15:K15"/>
    <mergeCell ref="A16:A17"/>
    <mergeCell ref="B16:B17"/>
    <mergeCell ref="C16:C17"/>
    <mergeCell ref="F16:G17"/>
    <mergeCell ref="H16:H17"/>
    <mergeCell ref="I16:I17"/>
    <mergeCell ref="D16:E17"/>
    <mergeCell ref="L16:Q16"/>
    <mergeCell ref="L17:Q17"/>
    <mergeCell ref="F18:G18"/>
    <mergeCell ref="F19:G19"/>
    <mergeCell ref="F20:G20"/>
    <mergeCell ref="J16:J17"/>
    <mergeCell ref="J25:Q25"/>
    <mergeCell ref="D26:D30"/>
    <mergeCell ref="E26:E30"/>
    <mergeCell ref="F26:I26"/>
    <mergeCell ref="J26:K26"/>
    <mergeCell ref="L26:M26"/>
    <mergeCell ref="N26:O26"/>
    <mergeCell ref="P26:Q26"/>
    <mergeCell ref="F27:F30"/>
    <mergeCell ref="G27:G30"/>
    <mergeCell ref="P27:P28"/>
    <mergeCell ref="Q27:Q28"/>
    <mergeCell ref="H28:H30"/>
    <mergeCell ref="I28:I30"/>
    <mergeCell ref="N27:N28"/>
    <mergeCell ref="O27:O28"/>
    <mergeCell ref="F21:G21"/>
    <mergeCell ref="F22:G22"/>
    <mergeCell ref="F23:G23"/>
    <mergeCell ref="A25:A30"/>
    <mergeCell ref="B25:B30"/>
    <mergeCell ref="C25:C30"/>
    <mergeCell ref="D25:I25"/>
    <mergeCell ref="H27:I27"/>
    <mergeCell ref="D23:E23"/>
    <mergeCell ref="J27:J28"/>
    <mergeCell ref="K27:K28"/>
    <mergeCell ref="L27:L28"/>
    <mergeCell ref="A46:B46"/>
    <mergeCell ref="M27:M28"/>
    <mergeCell ref="G106:I106"/>
    <mergeCell ref="A101:E101"/>
    <mergeCell ref="A102:E102"/>
    <mergeCell ref="G100:I100"/>
    <mergeCell ref="G101:I101"/>
    <mergeCell ref="G103:I103"/>
    <mergeCell ref="G104:I104"/>
    <mergeCell ref="G105:I105"/>
    <mergeCell ref="A105:E105"/>
    <mergeCell ref="A103:E103"/>
    <mergeCell ref="A100:E100"/>
    <mergeCell ref="G102:I102"/>
    <mergeCell ref="A104:E104"/>
    <mergeCell ref="F100:F106"/>
  </mergeCells>
  <pageMargins left="0.27559055118110237" right="0.19685039370078741" top="0.19685039370078741" bottom="7.874015748031496E-2" header="0" footer="0"/>
  <pageSetup paperSize="8" scale="5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 кл ТМеталлообрабо 2021 книж. </vt:lpstr>
      <vt:lpstr>'9 кл ТМеталлообрабо 2021 книж. '!Область_печати</vt:lpstr>
    </vt:vector>
  </TitlesOfParts>
  <Company>КПГТ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Пользователь Windows</cp:lastModifiedBy>
  <dcterms:created xsi:type="dcterms:W3CDTF">2021-05-18T04:56:33Z</dcterms:created>
  <dcterms:modified xsi:type="dcterms:W3CDTF">2023-06-06T03:37:51Z</dcterms:modified>
</cp:coreProperties>
</file>