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ТОи Р 2021 исправ. 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" l="1"/>
  <c r="D47" i="1"/>
  <c r="D48" i="1"/>
  <c r="D40" i="1"/>
  <c r="D41" i="1"/>
  <c r="D42" i="1"/>
  <c r="D44" i="1"/>
  <c r="E97" i="1"/>
  <c r="E91" i="1"/>
  <c r="E85" i="1"/>
  <c r="E75" i="1"/>
  <c r="E62" i="1"/>
  <c r="E58" i="1"/>
  <c r="C23" i="1"/>
  <c r="D23" i="1"/>
  <c r="E23" i="1"/>
  <c r="F23" i="1"/>
  <c r="G23" i="1"/>
  <c r="H23" i="1"/>
  <c r="B23" i="1"/>
  <c r="G50" i="1"/>
  <c r="H50" i="1"/>
  <c r="I50" i="1"/>
  <c r="J50" i="1"/>
  <c r="K50" i="1"/>
  <c r="L50" i="1"/>
  <c r="M50" i="1"/>
  <c r="N50" i="1"/>
  <c r="O50" i="1"/>
  <c r="P50" i="1"/>
  <c r="Q50" i="1"/>
  <c r="F102" i="1"/>
  <c r="D102" i="1" s="1"/>
  <c r="F103" i="1"/>
  <c r="D103" i="1" s="1"/>
  <c r="F101" i="1"/>
  <c r="D101" i="1" s="1"/>
  <c r="F57" i="1"/>
  <c r="D57" i="1" s="1"/>
  <c r="E74" i="1" l="1"/>
  <c r="E49" i="1" s="1"/>
  <c r="G97" i="1" l="1"/>
  <c r="H97" i="1"/>
  <c r="I97" i="1"/>
  <c r="J97" i="1"/>
  <c r="K97" i="1"/>
  <c r="L97" i="1"/>
  <c r="M97" i="1"/>
  <c r="N97" i="1"/>
  <c r="O97" i="1"/>
  <c r="P97" i="1"/>
  <c r="Q97" i="1"/>
  <c r="G91" i="1"/>
  <c r="H91" i="1"/>
  <c r="I91" i="1"/>
  <c r="J91" i="1"/>
  <c r="K91" i="1"/>
  <c r="L91" i="1"/>
  <c r="M91" i="1"/>
  <c r="N91" i="1"/>
  <c r="O91" i="1"/>
  <c r="P91" i="1"/>
  <c r="Q91" i="1"/>
  <c r="G85" i="1"/>
  <c r="H85" i="1"/>
  <c r="I85" i="1"/>
  <c r="J85" i="1"/>
  <c r="J74" i="1" s="1"/>
  <c r="K85" i="1"/>
  <c r="L85" i="1"/>
  <c r="M85" i="1"/>
  <c r="N85" i="1"/>
  <c r="O85" i="1"/>
  <c r="P85" i="1"/>
  <c r="P74" i="1" s="1"/>
  <c r="Q85" i="1"/>
  <c r="G75" i="1"/>
  <c r="H75" i="1"/>
  <c r="I75" i="1"/>
  <c r="J75" i="1"/>
  <c r="K75" i="1"/>
  <c r="L75" i="1"/>
  <c r="M75" i="1"/>
  <c r="M74" i="1" s="1"/>
  <c r="N75" i="1"/>
  <c r="O75" i="1"/>
  <c r="O74" i="1" s="1"/>
  <c r="P75" i="1"/>
  <c r="Q75" i="1"/>
  <c r="Q74" i="1" s="1"/>
  <c r="G62" i="1"/>
  <c r="H62" i="1"/>
  <c r="I62" i="1"/>
  <c r="J62" i="1"/>
  <c r="K62" i="1"/>
  <c r="L62" i="1"/>
  <c r="M62" i="1"/>
  <c r="N62" i="1"/>
  <c r="O62" i="1"/>
  <c r="P62" i="1"/>
  <c r="Q62" i="1"/>
  <c r="G58" i="1"/>
  <c r="H58" i="1"/>
  <c r="I58" i="1"/>
  <c r="J58" i="1"/>
  <c r="K58" i="1"/>
  <c r="L58" i="1"/>
  <c r="M58" i="1"/>
  <c r="N58" i="1"/>
  <c r="O58" i="1"/>
  <c r="P58" i="1"/>
  <c r="Q58" i="1"/>
  <c r="F99" i="1"/>
  <c r="D99" i="1" s="1"/>
  <c r="F100" i="1"/>
  <c r="D100" i="1" s="1"/>
  <c r="F98" i="1"/>
  <c r="D98" i="1" s="1"/>
  <c r="F93" i="1"/>
  <c r="D93" i="1" s="1"/>
  <c r="F94" i="1"/>
  <c r="D94" i="1" s="1"/>
  <c r="F95" i="1"/>
  <c r="D95" i="1" s="1"/>
  <c r="F96" i="1"/>
  <c r="D96" i="1" s="1"/>
  <c r="F92" i="1"/>
  <c r="D92" i="1" s="1"/>
  <c r="D91" i="1" s="1"/>
  <c r="F87" i="1"/>
  <c r="D87" i="1" s="1"/>
  <c r="F88" i="1"/>
  <c r="D88" i="1" s="1"/>
  <c r="F89" i="1"/>
  <c r="D89" i="1" s="1"/>
  <c r="F90" i="1"/>
  <c r="D90" i="1" s="1"/>
  <c r="F86" i="1"/>
  <c r="D86" i="1" s="1"/>
  <c r="F77" i="1"/>
  <c r="D77" i="1" s="1"/>
  <c r="F78" i="1"/>
  <c r="D78" i="1" s="1"/>
  <c r="F79" i="1"/>
  <c r="D79" i="1" s="1"/>
  <c r="F80" i="1"/>
  <c r="D80" i="1" s="1"/>
  <c r="F81" i="1"/>
  <c r="D81" i="1" s="1"/>
  <c r="F82" i="1"/>
  <c r="D82" i="1" s="1"/>
  <c r="F83" i="1"/>
  <c r="D83" i="1" s="1"/>
  <c r="F84" i="1"/>
  <c r="D84" i="1" s="1"/>
  <c r="F76" i="1"/>
  <c r="D76" i="1" s="1"/>
  <c r="D75" i="1" s="1"/>
  <c r="F64" i="1"/>
  <c r="D64" i="1" s="1"/>
  <c r="F65" i="1"/>
  <c r="D65" i="1" s="1"/>
  <c r="F66" i="1"/>
  <c r="D66" i="1" s="1"/>
  <c r="F67" i="1"/>
  <c r="D67" i="1" s="1"/>
  <c r="F68" i="1"/>
  <c r="D68" i="1" s="1"/>
  <c r="F69" i="1"/>
  <c r="D69" i="1" s="1"/>
  <c r="F70" i="1"/>
  <c r="D70" i="1" s="1"/>
  <c r="F71" i="1"/>
  <c r="D71" i="1" s="1"/>
  <c r="F72" i="1"/>
  <c r="D72" i="1" s="1"/>
  <c r="F73" i="1"/>
  <c r="D73" i="1" s="1"/>
  <c r="F63" i="1"/>
  <c r="D63" i="1" s="1"/>
  <c r="F60" i="1"/>
  <c r="D60" i="1" s="1"/>
  <c r="F61" i="1"/>
  <c r="D61" i="1" s="1"/>
  <c r="F59" i="1"/>
  <c r="D59" i="1" s="1"/>
  <c r="D58" i="1" s="1"/>
  <c r="F52" i="1"/>
  <c r="D52" i="1" s="1"/>
  <c r="F53" i="1"/>
  <c r="D53" i="1" s="1"/>
  <c r="F54" i="1"/>
  <c r="D54" i="1" s="1"/>
  <c r="F55" i="1"/>
  <c r="D55" i="1" s="1"/>
  <c r="F56" i="1"/>
  <c r="D56" i="1" s="1"/>
  <c r="F51" i="1"/>
  <c r="D51" i="1" s="1"/>
  <c r="D50" i="1" s="1"/>
  <c r="H74" i="1" l="1"/>
  <c r="H49" i="1" s="1"/>
  <c r="O49" i="1"/>
  <c r="D62" i="1"/>
  <c r="D85" i="1"/>
  <c r="D97" i="1"/>
  <c r="D74" i="1" s="1"/>
  <c r="F50" i="1"/>
  <c r="F62" i="1"/>
  <c r="F97" i="1"/>
  <c r="J49" i="1"/>
  <c r="N74" i="1"/>
  <c r="N49" i="1" s="1"/>
  <c r="F75" i="1"/>
  <c r="F91" i="1"/>
  <c r="Q49" i="1"/>
  <c r="M49" i="1"/>
  <c r="F58" i="1"/>
  <c r="F85" i="1"/>
  <c r="P49" i="1"/>
  <c r="L74" i="1"/>
  <c r="L49" i="1" s="1"/>
  <c r="K74" i="1"/>
  <c r="K49" i="1" s="1"/>
  <c r="I74" i="1"/>
  <c r="I49" i="1" s="1"/>
  <c r="G74" i="1"/>
  <c r="G49" i="1" s="1"/>
  <c r="G45" i="1"/>
  <c r="H45" i="1"/>
  <c r="I45" i="1"/>
  <c r="J45" i="1"/>
  <c r="K45" i="1"/>
  <c r="L45" i="1"/>
  <c r="M45" i="1"/>
  <c r="N45" i="1"/>
  <c r="O45" i="1"/>
  <c r="P45" i="1"/>
  <c r="Q45" i="1"/>
  <c r="G33" i="1"/>
  <c r="H33" i="1"/>
  <c r="I33" i="1"/>
  <c r="J33" i="1"/>
  <c r="K33" i="1"/>
  <c r="L33" i="1"/>
  <c r="M33" i="1"/>
  <c r="N33" i="1"/>
  <c r="O33" i="1"/>
  <c r="P33" i="1"/>
  <c r="Q33" i="1"/>
  <c r="E46" i="1"/>
  <c r="E45" i="1" s="1"/>
  <c r="E43" i="1"/>
  <c r="D43" i="1" s="1"/>
  <c r="E39" i="1"/>
  <c r="D39" i="1" s="1"/>
  <c r="E38" i="1"/>
  <c r="D38" i="1" s="1"/>
  <c r="E37" i="1"/>
  <c r="D37" i="1" s="1"/>
  <c r="E36" i="1"/>
  <c r="D36" i="1" s="1"/>
  <c r="E35" i="1"/>
  <c r="D35" i="1" s="1"/>
  <c r="E34" i="1"/>
  <c r="D34" i="1" s="1"/>
  <c r="D49" i="1" l="1"/>
  <c r="F74" i="1"/>
  <c r="F49" i="1" s="1"/>
  <c r="Q32" i="1"/>
  <c r="Q104" i="1" s="1"/>
  <c r="P32" i="1"/>
  <c r="P104" i="1" s="1"/>
  <c r="O32" i="1"/>
  <c r="O104" i="1" s="1"/>
  <c r="N32" i="1"/>
  <c r="N104" i="1" s="1"/>
  <c r="M32" i="1"/>
  <c r="M104" i="1" s="1"/>
  <c r="J32" i="1"/>
  <c r="J104" i="1" s="1"/>
  <c r="H32" i="1"/>
  <c r="H104" i="1" s="1"/>
  <c r="L32" i="1"/>
  <c r="L104" i="1" s="1"/>
  <c r="K32" i="1"/>
  <c r="K104" i="1" s="1"/>
  <c r="K105" i="1" s="1"/>
  <c r="I32" i="1"/>
  <c r="I104" i="1" s="1"/>
  <c r="G32" i="1"/>
  <c r="G104" i="1" s="1"/>
  <c r="D33" i="1"/>
  <c r="E33" i="1"/>
  <c r="D46" i="1"/>
  <c r="D45" i="1" s="1"/>
  <c r="E32" i="1"/>
  <c r="E104" i="1" s="1"/>
  <c r="D32" i="1" l="1"/>
  <c r="D104" i="1" s="1"/>
  <c r="F45" i="1"/>
  <c r="F33" i="1"/>
  <c r="F32" i="1" l="1"/>
  <c r="F104" i="1" s="1"/>
  <c r="Q110" i="1"/>
  <c r="P110" i="1"/>
  <c r="O110" i="1"/>
  <c r="N110" i="1"/>
  <c r="M110" i="1"/>
  <c r="Q109" i="1"/>
  <c r="Q105" i="1" s="1"/>
  <c r="P109" i="1"/>
  <c r="O109" i="1"/>
  <c r="O105" i="1" s="1"/>
  <c r="N109" i="1"/>
  <c r="M109" i="1"/>
  <c r="M105" i="1" s="1"/>
  <c r="L109" i="1"/>
  <c r="L105" i="1" s="1"/>
  <c r="I22" i="1"/>
  <c r="I21" i="1"/>
  <c r="I20" i="1"/>
  <c r="I19" i="1"/>
  <c r="I23" i="1" s="1"/>
  <c r="N105" i="1" l="1"/>
  <c r="P105" i="1"/>
  <c r="J105" i="1" l="1"/>
</calcChain>
</file>

<file path=xl/sharedStrings.xml><?xml version="1.0" encoding="utf-8"?>
<sst xmlns="http://schemas.openxmlformats.org/spreadsheetml/2006/main" count="305" uniqueCount="227">
  <si>
    <t xml:space="preserve">                                                                                                                                     УЧЕБНЫЙ ПЛАН</t>
  </si>
  <si>
    <r>
      <t xml:space="preserve">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Утверждаю</t>
    </r>
  </si>
  <si>
    <t>основной образовательной программы</t>
  </si>
  <si>
    <t>среднего профессионального образования</t>
  </si>
  <si>
    <t xml:space="preserve">ГБПОУ " Каслинский промышленно-гуманитарный техникум" </t>
  </si>
  <si>
    <t xml:space="preserve"> по специальности 23.02.07 Техническое обслуживание и ремонт двигателей, систем и агрегатов автомобилей     </t>
  </si>
  <si>
    <t xml:space="preserve">по программе базовой подготовки </t>
  </si>
  <si>
    <t>Квалификация: Специалист</t>
  </si>
  <si>
    <t xml:space="preserve">Форма обучения- очная     </t>
  </si>
  <si>
    <t>Нормативный срок обучения    3года  10 месяцев</t>
  </si>
  <si>
    <t xml:space="preserve">На базе основного общего образования  </t>
  </si>
  <si>
    <t>1. 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</si>
  <si>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</si>
  <si>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</si>
  <si>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</si>
  <si>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</si>
  <si>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Промежуточная аттестация</t>
  </si>
  <si>
    <t>Государственная  итоговая аттестация</t>
  </si>
  <si>
    <t>Каникулы</t>
  </si>
  <si>
    <t>Всего (по курсам)</t>
  </si>
  <si>
    <t>1</t>
  </si>
  <si>
    <t>2</t>
  </si>
  <si>
    <t>3</t>
  </si>
  <si>
    <t>4</t>
  </si>
  <si>
    <t>5</t>
  </si>
  <si>
    <t>7</t>
  </si>
  <si>
    <t>8</t>
  </si>
  <si>
    <t>9</t>
  </si>
  <si>
    <t>I курс</t>
  </si>
  <si>
    <t>II курс</t>
  </si>
  <si>
    <t>III курс</t>
  </si>
  <si>
    <t>IV курс</t>
  </si>
  <si>
    <t>Всего</t>
  </si>
  <si>
    <t>2. План учебного процесса (по ППССЗ)</t>
  </si>
  <si>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</si>
  <si>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</si>
  <si>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</si>
  <si>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Объём образовательной нагрузкм</t>
  </si>
  <si>
    <t>Учебная нагрузка обучающихся (час.)</t>
  </si>
  <si>
    <t xml:space="preserve">Распределение обязательной (аудиторной) нагрузки по курсам </t>
  </si>
  <si>
    <t xml:space="preserve">самостоятельная учебная работа </t>
  </si>
  <si>
    <t>и семестрам (час. в семестр)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</si>
  <si>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</si>
  <si>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</si>
  <si>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</si>
  <si>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</si>
  <si>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</si>
  <si>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</si>
  <si>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</si>
  <si>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</si>
  <si>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Практическая подготовка</t>
  </si>
  <si>
    <t>лаб. и практ. занятий</t>
  </si>
  <si>
    <t>курсовых работ (проектов)</t>
  </si>
  <si>
    <t>17 нед.</t>
  </si>
  <si>
    <t>22 нед.</t>
  </si>
  <si>
    <t>23 нед.</t>
  </si>
  <si>
    <t>16 нед.</t>
  </si>
  <si>
    <t>13 нед.</t>
  </si>
  <si>
    <t>12</t>
  </si>
  <si>
    <t>13</t>
  </si>
  <si>
    <t>15</t>
  </si>
  <si>
    <t>16</t>
  </si>
  <si>
    <t>18</t>
  </si>
  <si>
    <t>20</t>
  </si>
  <si>
    <t>22</t>
  </si>
  <si>
    <t>24</t>
  </si>
  <si>
    <t>О.00</t>
  </si>
  <si>
    <t>Общеобразовательный цикл</t>
  </si>
  <si>
    <t>ОУДБ.00</t>
  </si>
  <si>
    <t xml:space="preserve">Общепрофессиональные учебные дисциплины (общие ) </t>
  </si>
  <si>
    <t>ОУДБ.01</t>
  </si>
  <si>
    <t>Русский язык</t>
  </si>
  <si>
    <t>__,Э</t>
  </si>
  <si>
    <t>ОУДБ.02</t>
  </si>
  <si>
    <t>Литература</t>
  </si>
  <si>
    <t>ОУДБ.03</t>
  </si>
  <si>
    <t>ОУДБ.04</t>
  </si>
  <si>
    <t>Иностранный язык</t>
  </si>
  <si>
    <t>ОУДБ.05</t>
  </si>
  <si>
    <t>История</t>
  </si>
  <si>
    <t>ОУДБ.06</t>
  </si>
  <si>
    <t>Физическая культура</t>
  </si>
  <si>
    <t>ОУДБ.07</t>
  </si>
  <si>
    <t>Основы безопасности жизнедеятельности</t>
  </si>
  <si>
    <t>ОУДБ.08</t>
  </si>
  <si>
    <t>Химия</t>
  </si>
  <si>
    <t>ОУДБ.09</t>
  </si>
  <si>
    <t>Математика</t>
  </si>
  <si>
    <t xml:space="preserve">Информатика </t>
  </si>
  <si>
    <t>Физика</t>
  </si>
  <si>
    <t>Индивидуальный проект</t>
  </si>
  <si>
    <t>Обязательная часть  циклов ОПОП (всего дисциплин и междиплинарных курсов)</t>
  </si>
  <si>
    <t>ОГСЭ.00</t>
  </si>
  <si>
    <t xml:space="preserve">Общий гуманитарный и социально-экономический цикл </t>
  </si>
  <si>
    <t>ОГСЭ.01</t>
  </si>
  <si>
    <t xml:space="preserve">Основы философии </t>
  </si>
  <si>
    <t>ОГСЭ.02</t>
  </si>
  <si>
    <t xml:space="preserve">История </t>
  </si>
  <si>
    <t>ОГСЭ.03</t>
  </si>
  <si>
    <t>Иностранный язык в профессиональной деятельности</t>
  </si>
  <si>
    <t>ОГСЭ.04</t>
  </si>
  <si>
    <t>Физическая культура/Адаптационная физическая культура</t>
  </si>
  <si>
    <t>З,З,З,З,З,З</t>
  </si>
  <si>
    <t>ОГСЭ.05</t>
  </si>
  <si>
    <t>Психология общения</t>
  </si>
  <si>
    <t>ОГСЭ.06</t>
  </si>
  <si>
    <t>ЕН.00</t>
  </si>
  <si>
    <t xml:space="preserve">Математический и общий естественнонаучный цикл </t>
  </si>
  <si>
    <t>_/3 З/_</t>
  </si>
  <si>
    <t>ЕН.01</t>
  </si>
  <si>
    <t>ЕН.02</t>
  </si>
  <si>
    <t>ЕН.03</t>
  </si>
  <si>
    <t>Экологические основы природопользования</t>
  </si>
  <si>
    <t xml:space="preserve">Профессиональный цикл </t>
  </si>
  <si>
    <t>ОП.00</t>
  </si>
  <si>
    <t>ОП.01</t>
  </si>
  <si>
    <t xml:space="preserve">Инженерная графика </t>
  </si>
  <si>
    <t>ОП.02</t>
  </si>
  <si>
    <t xml:space="preserve">Техническая механика </t>
  </si>
  <si>
    <t>ОП.О3</t>
  </si>
  <si>
    <t xml:space="preserve">Электротехника и электроника </t>
  </si>
  <si>
    <t>ОП.04</t>
  </si>
  <si>
    <t xml:space="preserve">Материаловедение </t>
  </si>
  <si>
    <t>ОП.05</t>
  </si>
  <si>
    <t xml:space="preserve">Метрология, стандартизация и сертификация </t>
  </si>
  <si>
    <t>ОП.06</t>
  </si>
  <si>
    <t>Информационные технологии в профессиональной деятельности</t>
  </si>
  <si>
    <t>ОП.07</t>
  </si>
  <si>
    <t xml:space="preserve">Правовое обеспечение профессиональной деятельности </t>
  </si>
  <si>
    <t>ОП.08</t>
  </si>
  <si>
    <t xml:space="preserve">Охрана труда </t>
  </si>
  <si>
    <t>ОП.09</t>
  </si>
  <si>
    <t xml:space="preserve">Безопасность жизнедеятельности </t>
  </si>
  <si>
    <t>ОП.10</t>
  </si>
  <si>
    <t>ОП.11</t>
  </si>
  <si>
    <t>Основы предпринимательства, открытие собственного дела</t>
  </si>
  <si>
    <t>ПМ.00</t>
  </si>
  <si>
    <t>ПМ.01</t>
  </si>
  <si>
    <t xml:space="preserve">Техническое обслуживание и ремонт автотранспорта </t>
  </si>
  <si>
    <t>МДК.01.01</t>
  </si>
  <si>
    <t xml:space="preserve">Устройство автомобилей </t>
  </si>
  <si>
    <t>МДК.01.02</t>
  </si>
  <si>
    <t>Автомобильные эксплуатационные материалы</t>
  </si>
  <si>
    <t>МДК.01.03</t>
  </si>
  <si>
    <t>Технологические процессы технического обслуживания и ремонта автомобилей</t>
  </si>
  <si>
    <t>МДК.01.04</t>
  </si>
  <si>
    <t>Техническое обслуживание и ремонт электрооборудования и электрических систем автомобилей</t>
  </si>
  <si>
    <t>МДК.01.05</t>
  </si>
  <si>
    <t>Техническое обслуживание и ремонт автомобильных двигателей</t>
  </si>
  <si>
    <t>МДК.01.06</t>
  </si>
  <si>
    <t>Техническое обслуживание и ремонт шасси автомобилей</t>
  </si>
  <si>
    <t>МДК.01.07</t>
  </si>
  <si>
    <t>Ремонт кузовов автомобилей</t>
  </si>
  <si>
    <t>УП.01</t>
  </si>
  <si>
    <t xml:space="preserve">Учебная практика </t>
  </si>
  <si>
    <t>ПП.01</t>
  </si>
  <si>
    <t xml:space="preserve">Производственная практика </t>
  </si>
  <si>
    <t>ПМ.02</t>
  </si>
  <si>
    <t>Организация процессов по техническому обслуживанию и ремонту автотранспортных средств</t>
  </si>
  <si>
    <t>МДК02.01</t>
  </si>
  <si>
    <t>Техническая документация</t>
  </si>
  <si>
    <t>МДК.02.02</t>
  </si>
  <si>
    <t>Управление процессом технического обслуживания и ремонта автомобилей</t>
  </si>
  <si>
    <t>МДК.02.03</t>
  </si>
  <si>
    <t>Управление коллективом исполнителей</t>
  </si>
  <si>
    <t>УП.02</t>
  </si>
  <si>
    <t>ПП.02</t>
  </si>
  <si>
    <t>ПМ.03</t>
  </si>
  <si>
    <t>Организация процессов модернизации и модификации автотранспортных средств</t>
  </si>
  <si>
    <t>МДК.03.01</t>
  </si>
  <si>
    <t>Особенности конструкций автотранспортных средств</t>
  </si>
  <si>
    <t>Э</t>
  </si>
  <si>
    <t>МДК.03.02</t>
  </si>
  <si>
    <t>Организация работ по модернизации автотранспортных средств</t>
  </si>
  <si>
    <t>МДК.03.04</t>
  </si>
  <si>
    <t>Производственное оборудование</t>
  </si>
  <si>
    <t>УП.03</t>
  </si>
  <si>
    <t>ПП.03</t>
  </si>
  <si>
    <t>ПМ.04</t>
  </si>
  <si>
    <t>Освоение профессии  рабочих 18511  Слесарь по ремонту автомобилей</t>
  </si>
  <si>
    <t>МДК.04.01</t>
  </si>
  <si>
    <t>Технология работы слесаря по ремонту автомобилей</t>
  </si>
  <si>
    <t>УП.04</t>
  </si>
  <si>
    <t>ПП.04</t>
  </si>
  <si>
    <t xml:space="preserve">Преддипломная практика </t>
  </si>
  <si>
    <t>ПА.00</t>
  </si>
  <si>
    <t>ПДП</t>
  </si>
  <si>
    <t>ГИА</t>
  </si>
  <si>
    <t>Государственная итоговая аттестация</t>
  </si>
  <si>
    <t>Итого</t>
  </si>
  <si>
    <t>дисциплин и МДК</t>
  </si>
  <si>
    <t>учебной практики</t>
  </si>
  <si>
    <t>производств. практики</t>
  </si>
  <si>
    <t>преддипломн. практики</t>
  </si>
  <si>
    <t>экзаменов (в т. ч. Э(м)</t>
  </si>
  <si>
    <t>зачетов физической культуры</t>
  </si>
  <si>
    <t>УТВЕРЖДАЮ:</t>
  </si>
  <si>
    <t xml:space="preserve">Директор ГБПОУ "КПГТ" </t>
  </si>
  <si>
    <t>____________________________ Т.А. Гвоздева</t>
  </si>
  <si>
    <t>Приказ № _____ от ____ июня 2023г.</t>
  </si>
  <si>
    <t xml:space="preserve">Базовые общеобразовательные учебные дисциплины (углубленная подготовка) </t>
  </si>
  <si>
    <t>всего занятий</t>
  </si>
  <si>
    <t>в т.ч.</t>
  </si>
  <si>
    <t>Обществознание</t>
  </si>
  <si>
    <t>География</t>
  </si>
  <si>
    <t>Биология</t>
  </si>
  <si>
    <t>ОУДБ.10</t>
  </si>
  <si>
    <t>ОУДБ.11</t>
  </si>
  <si>
    <t>Общепрофессиональный цикл</t>
  </si>
  <si>
    <t>Основы бережливого производства</t>
  </si>
  <si>
    <t>Основы финансовой грамотности</t>
  </si>
  <si>
    <t>ОГСЭ.07</t>
  </si>
  <si>
    <t>_, ДЗ</t>
  </si>
  <si>
    <t>З, ДЗ</t>
  </si>
  <si>
    <t>ОУДБ.12</t>
  </si>
  <si>
    <t>ОУДБ.13</t>
  </si>
  <si>
    <t>ОУДБ.14</t>
  </si>
  <si>
    <t>зачетов (дифференцированных зачеовт)</t>
  </si>
  <si>
    <t xml:space="preserve">Основы поиска работы, трудоустройства. </t>
  </si>
  <si>
    <t>Преддипломная практика</t>
  </si>
  <si>
    <t>ДЗ</t>
  </si>
  <si>
    <t>Э(к)</t>
  </si>
  <si>
    <t>курсовых проектов</t>
  </si>
  <si>
    <r>
      <t xml:space="preserve">Консультации на учебную группу  в течение года  из расчета 4 часа в год на каждого студента
Государственная итоговая аттестация
</t>
    </r>
    <r>
      <rPr>
        <sz val="8"/>
        <rFont val="Times New Roman"/>
        <family val="1"/>
        <charset val="204"/>
      </rPr>
      <t xml:space="preserve">Выпускная квалификационная работа и демонстрационный экзамен
 </t>
    </r>
  </si>
  <si>
    <t>16Э/42ДЗ/8З</t>
  </si>
  <si>
    <t>Профиль получаемого профессионального образования: технологический</t>
  </si>
  <si>
    <t>Начало освоения: 01.09.2023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</si>
</sst>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.5"/>
      <name val="Times New Roman"/>
      <family val="1"/>
      <charset val="204"/>
    </font>
    <font>
      <b/>
      <sz val="10"/>
      <name val="Arial Cyr"/>
      <charset val="204"/>
    </font>
    <font>
      <b/>
      <sz val="7"/>
      <name val="Times New Roman"/>
      <family val="1"/>
      <charset val="204"/>
    </font>
    <font>
      <sz val="9"/>
      <name val="Arial Cyr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2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/>
    <xf numFmtId="0" fontId="4" fillId="0" borderId="0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textRotation="90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6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vertical="center" wrapText="1"/>
    </xf>
    <xf numFmtId="49" fontId="4" fillId="0" borderId="10" xfId="1" applyNumberFormat="1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4" fillId="2" borderId="7" xfId="1" applyFont="1" applyFill="1" applyBorder="1" applyAlignment="1">
      <alignment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0" xfId="0" applyFont="1"/>
    <xf numFmtId="0" fontId="4" fillId="2" borderId="7" xfId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0" borderId="7" xfId="1" applyFont="1" applyBorder="1" applyAlignment="1">
      <alignment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top" wrapText="1"/>
    </xf>
    <xf numFmtId="0" fontId="16" fillId="0" borderId="0" xfId="0" applyFont="1"/>
    <xf numFmtId="0" fontId="17" fillId="0" borderId="0" xfId="0" applyFont="1" applyFill="1" applyBorder="1" applyAlignment="1">
      <alignment horizontal="center" vertical="top" wrapText="1"/>
    </xf>
    <xf numFmtId="0" fontId="16" fillId="2" borderId="0" xfId="0" applyFont="1" applyFill="1"/>
    <xf numFmtId="0" fontId="4" fillId="0" borderId="0" xfId="0" applyFont="1" applyAlignment="1"/>
    <xf numFmtId="0" fontId="4" fillId="2" borderId="0" xfId="1" applyFont="1" applyFill="1" applyBorder="1"/>
    <xf numFmtId="0" fontId="3" fillId="4" borderId="6" xfId="1" applyFont="1" applyFill="1" applyBorder="1" applyAlignment="1">
      <alignment vertical="center" wrapText="1"/>
    </xf>
    <xf numFmtId="0" fontId="13" fillId="4" borderId="7" xfId="1" applyFont="1" applyFill="1" applyBorder="1" applyAlignment="1">
      <alignment vertical="center" wrapText="1"/>
    </xf>
    <xf numFmtId="49" fontId="13" fillId="4" borderId="10" xfId="1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3" fillId="5" borderId="6" xfId="1" applyFont="1" applyFill="1" applyBorder="1" applyAlignment="1">
      <alignment vertical="center" wrapText="1"/>
    </xf>
    <xf numFmtId="0" fontId="13" fillId="5" borderId="7" xfId="1" applyFont="1" applyFill="1" applyBorder="1" applyAlignment="1">
      <alignment vertical="center" wrapText="1"/>
    </xf>
    <xf numFmtId="49" fontId="3" fillId="5" borderId="10" xfId="1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14" fillId="5" borderId="0" xfId="0" applyFont="1" applyFill="1"/>
    <xf numFmtId="0" fontId="4" fillId="5" borderId="0" xfId="0" applyFont="1" applyFill="1" applyBorder="1" applyAlignment="1">
      <alignment textRotation="90" wrapText="1"/>
    </xf>
    <xf numFmtId="0" fontId="11" fillId="5" borderId="0" xfId="0" applyFont="1" applyFill="1" applyBorder="1" applyAlignment="1">
      <alignment horizontal="center" vertical="center" wrapText="1"/>
    </xf>
    <xf numFmtId="0" fontId="3" fillId="5" borderId="0" xfId="0" applyFont="1" applyFill="1"/>
    <xf numFmtId="0" fontId="3" fillId="5" borderId="7" xfId="1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5" borderId="0" xfId="0" applyFont="1" applyFill="1"/>
    <xf numFmtId="0" fontId="11" fillId="2" borderId="7" xfId="1" applyFont="1" applyFill="1" applyBorder="1" applyAlignment="1">
      <alignment vertical="center" textRotation="90" wrapText="1"/>
    </xf>
    <xf numFmtId="0" fontId="4" fillId="0" borderId="9" xfId="1" applyFont="1" applyFill="1" applyBorder="1" applyAlignment="1">
      <alignment vertical="center" wrapText="1"/>
    </xf>
    <xf numFmtId="0" fontId="3" fillId="4" borderId="7" xfId="1" applyFont="1" applyFill="1" applyBorder="1" applyAlignment="1">
      <alignment vertical="center" wrapText="1"/>
    </xf>
    <xf numFmtId="49" fontId="3" fillId="4" borderId="12" xfId="1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wrapText="1"/>
    </xf>
    <xf numFmtId="0" fontId="15" fillId="4" borderId="7" xfId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textRotation="90" wrapText="1"/>
    </xf>
    <xf numFmtId="0" fontId="4" fillId="0" borderId="0" xfId="0" applyFont="1" applyAlignment="1"/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1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1" fontId="4" fillId="2" borderId="10" xfId="1" applyNumberFormat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4" fillId="4" borderId="7" xfId="0" applyNumberFormat="1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11" fillId="4" borderId="7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3" fillId="5" borderId="7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wrapText="1"/>
    </xf>
    <xf numFmtId="1" fontId="3" fillId="5" borderId="7" xfId="1" applyNumberFormat="1" applyFont="1" applyFill="1" applyBorder="1" applyAlignment="1">
      <alignment horizontal="center" vertical="center" wrapText="1"/>
    </xf>
    <xf numFmtId="0" fontId="3" fillId="5" borderId="7" xfId="0" applyFont="1" applyFill="1" applyBorder="1"/>
    <xf numFmtId="0" fontId="3" fillId="5" borderId="7" xfId="0" applyNumberFormat="1" applyFont="1" applyFill="1" applyBorder="1" applyAlignment="1">
      <alignment horizontal="center"/>
    </xf>
    <xf numFmtId="0" fontId="0" fillId="5" borderId="0" xfId="0" applyFill="1"/>
    <xf numFmtId="0" fontId="3" fillId="6" borderId="6" xfId="0" applyFont="1" applyFill="1" applyBorder="1"/>
    <xf numFmtId="0" fontId="3" fillId="6" borderId="7" xfId="0" applyFont="1" applyFill="1" applyBorder="1"/>
    <xf numFmtId="14" fontId="3" fillId="6" borderId="7" xfId="0" applyNumberFormat="1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0" fillId="6" borderId="0" xfId="0" applyFill="1"/>
    <xf numFmtId="0" fontId="3" fillId="6" borderId="0" xfId="0" applyFont="1" applyFill="1"/>
    <xf numFmtId="0" fontId="3" fillId="6" borderId="6" xfId="0" applyFont="1" applyFill="1" applyBorder="1" applyAlignment="1">
      <alignment vertical="top"/>
    </xf>
    <xf numFmtId="0" fontId="3" fillId="6" borderId="7" xfId="0" applyFont="1" applyFill="1" applyBorder="1" applyAlignment="1">
      <alignment vertical="top" wrapText="1"/>
    </xf>
    <xf numFmtId="0" fontId="3" fillId="6" borderId="7" xfId="0" applyNumberFormat="1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top"/>
    </xf>
    <xf numFmtId="0" fontId="3" fillId="6" borderId="11" xfId="0" applyFont="1" applyFill="1" applyBorder="1" applyAlignment="1">
      <alignment horizontal="center" vertical="top"/>
    </xf>
    <xf numFmtId="0" fontId="3" fillId="6" borderId="28" xfId="0" applyFont="1" applyFill="1" applyBorder="1" applyAlignment="1">
      <alignment horizontal="left"/>
    </xf>
    <xf numFmtId="0" fontId="3" fillId="6" borderId="8" xfId="0" applyFont="1" applyFill="1" applyBorder="1" applyAlignment="1">
      <alignment wrapText="1"/>
    </xf>
    <xf numFmtId="14" fontId="3" fillId="6" borderId="8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 wrapText="1"/>
    </xf>
    <xf numFmtId="0" fontId="3" fillId="6" borderId="7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4" fillId="6" borderId="0" xfId="0" applyFont="1" applyFill="1"/>
    <xf numFmtId="0" fontId="0" fillId="4" borderId="0" xfId="0" applyFill="1"/>
    <xf numFmtId="0" fontId="3" fillId="4" borderId="0" xfId="0" applyFont="1" applyFill="1"/>
    <xf numFmtId="0" fontId="3" fillId="5" borderId="6" xfId="0" applyFont="1" applyFill="1" applyBorder="1"/>
    <xf numFmtId="14" fontId="3" fillId="5" borderId="7" xfId="0" applyNumberFormat="1" applyFont="1" applyFill="1" applyBorder="1" applyAlignment="1">
      <alignment horizontal="center"/>
    </xf>
    <xf numFmtId="0" fontId="3" fillId="4" borderId="7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1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1" fontId="3" fillId="0" borderId="7" xfId="0" applyNumberFormat="1" applyFont="1" applyFill="1" applyBorder="1" applyAlignment="1">
      <alignment horizontal="center"/>
    </xf>
    <xf numFmtId="0" fontId="14" fillId="4" borderId="0" xfId="0" applyFont="1" applyFill="1"/>
    <xf numFmtId="0" fontId="4" fillId="0" borderId="8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2" borderId="0" xfId="1" applyFont="1" applyFill="1" applyBorder="1" applyAlignment="1"/>
    <xf numFmtId="0" fontId="3" fillId="2" borderId="0" xfId="1" applyFont="1" applyFill="1" applyBorder="1" applyAlignment="1"/>
    <xf numFmtId="0" fontId="4" fillId="2" borderId="0" xfId="1" applyFont="1" applyFill="1" applyAlignment="1">
      <alignment horizontal="left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2" borderId="29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" fillId="2" borderId="35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horizontal="left" wrapText="1"/>
    </xf>
    <xf numFmtId="0" fontId="4" fillId="0" borderId="30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left" wrapText="1"/>
    </xf>
    <xf numFmtId="0" fontId="4" fillId="0" borderId="37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4" fillId="0" borderId="10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6" fillId="0" borderId="33" xfId="0" applyFont="1" applyBorder="1" applyAlignment="1">
      <alignment horizontal="center" textRotation="90" wrapText="1"/>
    </xf>
    <xf numFmtId="0" fontId="6" fillId="0" borderId="34" xfId="0" applyFont="1" applyBorder="1" applyAlignment="1">
      <alignment horizontal="center" textRotation="90" wrapText="1"/>
    </xf>
    <xf numFmtId="0" fontId="11" fillId="0" borderId="24" xfId="0" applyFont="1" applyBorder="1" applyAlignment="1">
      <alignment horizontal="center" textRotation="90" wrapText="1"/>
    </xf>
    <xf numFmtId="0" fontId="11" fillId="0" borderId="19" xfId="0" applyFont="1" applyBorder="1" applyAlignment="1">
      <alignment horizontal="center" textRotation="90" wrapText="1"/>
    </xf>
    <xf numFmtId="0" fontId="6" fillId="0" borderId="8" xfId="0" applyFont="1" applyBorder="1" applyAlignment="1">
      <alignment horizontal="center" textRotation="90" wrapText="1"/>
    </xf>
    <xf numFmtId="0" fontId="6" fillId="0" borderId="12" xfId="0" applyFont="1" applyBorder="1" applyAlignment="1">
      <alignment horizontal="center" textRotation="90" wrapText="1"/>
    </xf>
    <xf numFmtId="0" fontId="11" fillId="0" borderId="30" xfId="0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34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textRotation="90" wrapText="1"/>
    </xf>
    <xf numFmtId="0" fontId="4" fillId="0" borderId="9" xfId="0" applyFont="1" applyBorder="1" applyAlignment="1">
      <alignment horizontal="left" textRotation="90" wrapText="1"/>
    </xf>
    <xf numFmtId="0" fontId="4" fillId="0" borderId="12" xfId="0" applyFont="1" applyBorder="1" applyAlignment="1">
      <alignment horizontal="left" textRotation="90" wrapText="1"/>
    </xf>
    <xf numFmtId="0" fontId="4" fillId="0" borderId="4" xfId="0" applyFont="1" applyBorder="1" applyAlignment="1">
      <alignment horizontal="left" textRotation="90" wrapText="1"/>
    </xf>
    <xf numFmtId="0" fontId="4" fillId="0" borderId="10" xfId="0" applyFont="1" applyBorder="1" applyAlignment="1">
      <alignment horizontal="left" textRotation="90" wrapText="1"/>
    </xf>
    <xf numFmtId="0" fontId="4" fillId="0" borderId="5" xfId="0" applyFont="1" applyBorder="1" applyAlignment="1">
      <alignment horizontal="left" textRotation="90" wrapText="1"/>
    </xf>
    <xf numFmtId="0" fontId="4" fillId="0" borderId="11" xfId="0" applyFont="1" applyBorder="1" applyAlignment="1">
      <alignment horizontal="left" textRotation="90" wrapText="1"/>
    </xf>
    <xf numFmtId="0" fontId="4" fillId="0" borderId="0" xfId="0" applyFont="1" applyBorder="1" applyAlignment="1">
      <alignment horizontal="left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wrapText="1"/>
    </xf>
    <xf numFmtId="0" fontId="4" fillId="0" borderId="0" xfId="0" applyFont="1" applyAlignment="1"/>
    <xf numFmtId="0" fontId="5" fillId="0" borderId="0" xfId="0" applyFont="1" applyAlignment="1"/>
    <xf numFmtId="0" fontId="9" fillId="0" borderId="17" xfId="0" applyFont="1" applyBorder="1" applyAlignment="1">
      <alignment horizontal="left"/>
    </xf>
    <xf numFmtId="0" fontId="4" fillId="0" borderId="1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90" wrapText="1"/>
    </xf>
    <xf numFmtId="0" fontId="4" fillId="0" borderId="7" xfId="0" applyFont="1" applyBorder="1" applyAlignment="1">
      <alignment vertical="center" textRotation="90" wrapText="1"/>
    </xf>
    <xf numFmtId="0" fontId="10" fillId="0" borderId="3" xfId="0" applyFont="1" applyBorder="1" applyAlignment="1">
      <alignment horizontal="left" vertical="top" textRotation="90" wrapText="1"/>
    </xf>
    <xf numFmtId="0" fontId="10" fillId="0" borderId="9" xfId="0" applyFont="1" applyBorder="1" applyAlignment="1">
      <alignment horizontal="left" vertical="top" textRotation="90" wrapText="1"/>
    </xf>
    <xf numFmtId="0" fontId="10" fillId="0" borderId="12" xfId="0" applyFont="1" applyBorder="1" applyAlignment="1">
      <alignment horizontal="left" vertical="top" textRotation="90" wrapText="1"/>
    </xf>
    <xf numFmtId="0" fontId="4" fillId="0" borderId="4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2" xfId="0" applyFont="1" applyBorder="1"/>
    <xf numFmtId="0" fontId="4" fillId="0" borderId="5" xfId="0" applyFont="1" applyBorder="1"/>
    <xf numFmtId="0" fontId="4" fillId="0" borderId="9" xfId="0" applyFont="1" applyBorder="1" applyAlignment="1">
      <alignment horizontal="center" textRotation="90" wrapText="1"/>
    </xf>
    <xf numFmtId="0" fontId="4" fillId="0" borderId="12" xfId="0" applyFont="1" applyBorder="1" applyAlignment="1">
      <alignment horizontal="center" textRotation="90" wrapText="1"/>
    </xf>
    <xf numFmtId="0" fontId="4" fillId="0" borderId="20" xfId="0" applyFont="1" applyBorder="1" applyAlignment="1">
      <alignment horizontal="center" vertical="top" wrapText="1"/>
    </xf>
    <xf numFmtId="0" fontId="4" fillId="0" borderId="7" xfId="0" applyFont="1" applyBorder="1"/>
    <xf numFmtId="0" fontId="4" fillId="0" borderId="1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tabSelected="1" topLeftCell="A77" zoomScaleNormal="100" workbookViewId="0">
      <selection activeCell="G104" sqref="G104"/>
    </sheetView>
  </sheetViews>
  <sheetFormatPr defaultRowHeight="12.75" x14ac:dyDescent="0.2"/>
  <cols>
    <col min="1" max="1" width="8.42578125" customWidth="1"/>
    <col min="2" max="2" width="46.140625" customWidth="1"/>
    <col min="3" max="3" width="8.5703125" customWidth="1"/>
    <col min="4" max="4" width="7.7109375" customWidth="1"/>
    <col min="5" max="5" width="6.85546875" customWidth="1"/>
    <col min="6" max="6" width="6.5703125" customWidth="1"/>
    <col min="7" max="7" width="5.5703125" customWidth="1"/>
    <col min="8" max="9" width="4.7109375" customWidth="1"/>
    <col min="10" max="17" width="4" customWidth="1"/>
  </cols>
  <sheetData>
    <row r="1" spans="1:23" x14ac:dyDescent="0.2">
      <c r="M1" s="1"/>
      <c r="N1" s="1"/>
      <c r="O1" s="1"/>
      <c r="P1" s="186" t="s">
        <v>196</v>
      </c>
      <c r="Q1" s="186"/>
      <c r="R1" s="2"/>
      <c r="S1" s="2"/>
      <c r="T1" s="2"/>
    </row>
    <row r="2" spans="1:23" s="6" customFormat="1" ht="13.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117"/>
      <c r="P2" s="186" t="s">
        <v>197</v>
      </c>
      <c r="Q2" s="186"/>
      <c r="R2" s="5"/>
      <c r="S2" s="5"/>
      <c r="T2" s="5"/>
    </row>
    <row r="3" spans="1:23" s="9" customFormat="1" ht="10.5" customHeight="1" x14ac:dyDescent="0.2">
      <c r="A3" s="7" t="s">
        <v>1</v>
      </c>
      <c r="B3" s="7"/>
      <c r="C3" s="261" t="s">
        <v>2</v>
      </c>
      <c r="D3" s="262"/>
      <c r="E3" s="262"/>
      <c r="F3" s="262"/>
      <c r="G3" s="262"/>
      <c r="H3" s="262"/>
      <c r="I3" s="262"/>
      <c r="J3" s="262"/>
      <c r="K3" s="262"/>
      <c r="L3" s="262"/>
      <c r="M3" s="7"/>
      <c r="N3" s="89"/>
      <c r="O3" s="89"/>
      <c r="P3" s="90" t="s">
        <v>198</v>
      </c>
      <c r="Q3" s="90"/>
      <c r="R3" s="1"/>
      <c r="S3" s="1"/>
      <c r="T3" s="8"/>
    </row>
    <row r="4" spans="1:23" s="9" customFormat="1" ht="10.5" customHeight="1" x14ac:dyDescent="0.2">
      <c r="A4" s="4"/>
      <c r="B4" s="4"/>
      <c r="C4" s="261" t="s">
        <v>3</v>
      </c>
      <c r="D4" s="261"/>
      <c r="E4" s="261"/>
      <c r="F4" s="261"/>
      <c r="G4" s="261"/>
      <c r="H4" s="261"/>
      <c r="I4" s="261"/>
      <c r="J4" s="261"/>
      <c r="K4" s="261"/>
      <c r="L4" s="261"/>
      <c r="M4" s="4"/>
      <c r="N4" s="89"/>
      <c r="O4" s="117"/>
      <c r="P4" s="187" t="s">
        <v>199</v>
      </c>
      <c r="Q4" s="187"/>
      <c r="R4" s="1"/>
      <c r="S4" s="1"/>
      <c r="T4" s="117"/>
      <c r="U4" s="4"/>
      <c r="V4" s="4"/>
      <c r="W4" s="4"/>
    </row>
    <row r="5" spans="1:23" s="9" customFormat="1" ht="10.5" customHeight="1" x14ac:dyDescent="0.2">
      <c r="A5" s="4"/>
      <c r="B5" s="4"/>
      <c r="C5" s="261" t="s">
        <v>4</v>
      </c>
      <c r="D5" s="261"/>
      <c r="E5" s="261"/>
      <c r="F5" s="261"/>
      <c r="G5" s="261"/>
      <c r="H5" s="261"/>
      <c r="I5" s="261"/>
      <c r="J5" s="261"/>
      <c r="K5" s="261"/>
      <c r="L5" s="261"/>
      <c r="M5" s="4"/>
      <c r="N5" s="238"/>
      <c r="O5" s="238"/>
      <c r="P5" s="238"/>
      <c r="Q5" s="1"/>
      <c r="R5" s="1"/>
      <c r="S5" s="1"/>
      <c r="T5" s="8"/>
    </row>
    <row r="6" spans="1:23" s="9" customFormat="1" ht="10.5" customHeight="1" x14ac:dyDescent="0.2">
      <c r="A6" s="4"/>
      <c r="B6" s="4"/>
      <c r="C6" s="4" t="s">
        <v>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0"/>
      <c r="P6" s="10"/>
      <c r="Q6" s="10"/>
      <c r="R6" s="10"/>
      <c r="S6" s="10"/>
      <c r="T6" s="8"/>
    </row>
    <row r="7" spans="1:23" s="4" customFormat="1" ht="10.5" customHeight="1" x14ac:dyDescent="0.2">
      <c r="C7" s="4" t="s">
        <v>6</v>
      </c>
    </row>
    <row r="8" spans="1:23" s="9" customFormat="1" ht="10.5" customHeight="1" x14ac:dyDescent="0.2">
      <c r="A8" s="4"/>
      <c r="B8" s="4"/>
      <c r="C8" s="4" t="s">
        <v>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39"/>
      <c r="P8" s="239"/>
      <c r="Q8" s="239"/>
      <c r="R8" s="239"/>
      <c r="S8" s="239"/>
      <c r="T8" s="239"/>
    </row>
    <row r="9" spans="1:23" s="9" customFormat="1" ht="10.5" customHeight="1" x14ac:dyDescent="0.2">
      <c r="A9" s="4"/>
      <c r="B9" s="4"/>
      <c r="C9" s="4" t="s">
        <v>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0"/>
      <c r="P9" s="10"/>
      <c r="Q9" s="10"/>
      <c r="R9" s="10"/>
      <c r="S9" s="8"/>
      <c r="T9" s="8"/>
    </row>
    <row r="10" spans="1:23" s="9" customFormat="1" ht="10.5" customHeight="1" x14ac:dyDescent="0.2">
      <c r="A10" s="4"/>
      <c r="B10" s="4"/>
      <c r="C10" s="4" t="s">
        <v>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239"/>
      <c r="P10" s="239"/>
      <c r="Q10" s="239"/>
      <c r="R10" s="239"/>
      <c r="S10" s="239"/>
      <c r="T10" s="239"/>
    </row>
    <row r="11" spans="1:23" s="9" customFormat="1" ht="10.5" customHeight="1" x14ac:dyDescent="0.2">
      <c r="A11" s="4"/>
      <c r="B11" s="4"/>
      <c r="C11" s="4" t="s">
        <v>10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/>
      <c r="P11" s="10"/>
      <c r="Q11" s="10"/>
      <c r="R11" s="10"/>
    </row>
    <row r="12" spans="1:23" ht="10.5" customHeight="1" x14ac:dyDescent="0.2">
      <c r="A12" s="4"/>
      <c r="B12" s="4"/>
      <c r="C12" s="4" t="s">
        <v>225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23" ht="10.5" customHeight="1" x14ac:dyDescent="0.2">
      <c r="A13" s="117"/>
      <c r="B13" s="117"/>
      <c r="C13" s="188" t="s">
        <v>226</v>
      </c>
      <c r="D13" s="188"/>
      <c r="E13" s="188"/>
      <c r="F13" s="117"/>
      <c r="G13" s="117"/>
      <c r="H13" s="117"/>
      <c r="I13" s="117"/>
      <c r="J13" s="117"/>
      <c r="K13" s="117"/>
      <c r="L13" s="117"/>
      <c r="M13" s="117"/>
      <c r="N13" s="117"/>
    </row>
    <row r="14" spans="1:23" ht="13.5" thickBot="1" x14ac:dyDescent="0.25">
      <c r="A14" s="240" t="s">
        <v>11</v>
      </c>
      <c r="B14" s="240"/>
      <c r="C14" s="240"/>
      <c r="D14" s="240"/>
      <c r="E14" s="240"/>
      <c r="F14" s="240"/>
      <c r="G14" s="240"/>
      <c r="H14" s="240"/>
      <c r="I14" s="240"/>
      <c r="J14" s="240"/>
      <c r="K14" s="11"/>
      <c r="L14" s="11"/>
      <c r="M14" s="11"/>
      <c r="N14" s="11"/>
    </row>
    <row r="15" spans="1:23" ht="25.5" customHeight="1" x14ac:dyDescent="0.2">
      <c r="A15" s="241" t="s">
        <v>12</v>
      </c>
      <c r="B15" s="243" t="s">
        <v>13</v>
      </c>
      <c r="C15" s="245" t="s">
        <v>14</v>
      </c>
      <c r="D15" s="256" t="s">
        <v>15</v>
      </c>
      <c r="E15" s="258" t="s">
        <v>219</v>
      </c>
      <c r="F15" s="245" t="s">
        <v>16</v>
      </c>
      <c r="G15" s="248" t="s">
        <v>17</v>
      </c>
      <c r="H15" s="251" t="s">
        <v>18</v>
      </c>
      <c r="I15" s="253" t="s">
        <v>19</v>
      </c>
      <c r="J15" s="255"/>
      <c r="K15" s="12"/>
      <c r="L15" s="13"/>
      <c r="M15" s="13"/>
      <c r="N15" s="13"/>
      <c r="O15" s="13"/>
      <c r="P15" s="13"/>
      <c r="Q15" s="13"/>
    </row>
    <row r="16" spans="1:23" ht="52.5" customHeight="1" x14ac:dyDescent="0.2">
      <c r="A16" s="242"/>
      <c r="B16" s="244"/>
      <c r="C16" s="246"/>
      <c r="D16" s="257"/>
      <c r="E16" s="259"/>
      <c r="F16" s="246"/>
      <c r="G16" s="249"/>
      <c r="H16" s="252"/>
      <c r="I16" s="254"/>
      <c r="J16" s="255"/>
      <c r="K16" s="12"/>
      <c r="L16" s="13"/>
      <c r="M16" s="13"/>
      <c r="N16" s="13"/>
      <c r="O16" s="13"/>
      <c r="P16" s="13"/>
      <c r="Q16" s="13"/>
    </row>
    <row r="17" spans="1:20" ht="5.25" hidden="1" customHeight="1" x14ac:dyDescent="0.2">
      <c r="A17" s="242"/>
      <c r="B17" s="244"/>
      <c r="C17" s="247"/>
      <c r="D17" s="257"/>
      <c r="E17" s="180"/>
      <c r="F17" s="247"/>
      <c r="G17" s="250"/>
      <c r="H17" s="252"/>
      <c r="I17" s="254"/>
      <c r="J17" s="255"/>
      <c r="K17" s="12"/>
      <c r="L17" s="13"/>
      <c r="M17" s="13"/>
      <c r="N17" s="13"/>
      <c r="O17" s="13"/>
      <c r="P17" s="13"/>
      <c r="Q17" s="13"/>
    </row>
    <row r="18" spans="1:20" ht="11.25" customHeight="1" x14ac:dyDescent="0.2">
      <c r="A18" s="118" t="s">
        <v>20</v>
      </c>
      <c r="B18" s="123" t="s">
        <v>21</v>
      </c>
      <c r="C18" s="123" t="s">
        <v>22</v>
      </c>
      <c r="D18" s="123" t="s">
        <v>23</v>
      </c>
      <c r="E18" s="179"/>
      <c r="F18" s="123" t="s">
        <v>24</v>
      </c>
      <c r="G18" s="123" t="s">
        <v>25</v>
      </c>
      <c r="H18" s="122" t="s">
        <v>26</v>
      </c>
      <c r="I18" s="124" t="s">
        <v>27</v>
      </c>
      <c r="J18" s="14"/>
      <c r="K18" s="12"/>
      <c r="L18" s="13"/>
      <c r="M18" s="13"/>
      <c r="N18" s="13"/>
      <c r="O18" s="13"/>
      <c r="P18" s="13"/>
      <c r="Q18" s="13"/>
    </row>
    <row r="19" spans="1:20" ht="11.25" customHeight="1" x14ac:dyDescent="0.2">
      <c r="A19" s="118" t="s">
        <v>28</v>
      </c>
      <c r="B19" s="119">
        <v>39</v>
      </c>
      <c r="C19" s="119"/>
      <c r="D19" s="119"/>
      <c r="E19" s="179"/>
      <c r="F19" s="119">
        <v>2</v>
      </c>
      <c r="G19" s="119"/>
      <c r="H19" s="15">
        <v>11</v>
      </c>
      <c r="I19" s="16">
        <f>SUM(B19:H19)</f>
        <v>52</v>
      </c>
      <c r="J19" s="17"/>
      <c r="K19" s="12"/>
      <c r="L19" s="13"/>
      <c r="M19" s="13"/>
      <c r="N19" s="13"/>
      <c r="O19" s="13"/>
      <c r="P19" s="13"/>
      <c r="Q19" s="13"/>
    </row>
    <row r="20" spans="1:20" ht="11.25" customHeight="1" x14ac:dyDescent="0.2">
      <c r="A20" s="118" t="s">
        <v>29</v>
      </c>
      <c r="B20" s="119">
        <v>34</v>
      </c>
      <c r="C20" s="119">
        <v>4</v>
      </c>
      <c r="D20" s="119">
        <v>1</v>
      </c>
      <c r="E20" s="179"/>
      <c r="F20" s="119">
        <v>2</v>
      </c>
      <c r="G20" s="119"/>
      <c r="H20" s="15">
        <v>11</v>
      </c>
      <c r="I20" s="16">
        <f>SUM(B20:H20)</f>
        <v>52</v>
      </c>
      <c r="J20" s="17"/>
      <c r="K20" s="12"/>
      <c r="L20" s="13"/>
      <c r="M20" s="13"/>
      <c r="N20" s="13"/>
      <c r="O20" s="13"/>
      <c r="P20" s="13"/>
      <c r="Q20" s="13"/>
    </row>
    <row r="21" spans="1:20" ht="11.25" customHeight="1" x14ac:dyDescent="0.2">
      <c r="A21" s="118" t="s">
        <v>30</v>
      </c>
      <c r="B21" s="119">
        <v>28</v>
      </c>
      <c r="C21" s="119">
        <v>8</v>
      </c>
      <c r="D21" s="119">
        <v>4</v>
      </c>
      <c r="E21" s="179"/>
      <c r="F21" s="119">
        <v>2</v>
      </c>
      <c r="G21" s="119"/>
      <c r="H21" s="15">
        <v>10</v>
      </c>
      <c r="I21" s="16">
        <f>SUM(B21:H21)</f>
        <v>52</v>
      </c>
      <c r="J21" s="17"/>
      <c r="K21" s="12"/>
      <c r="L21" s="13"/>
      <c r="M21" s="13"/>
      <c r="N21" s="13"/>
      <c r="O21" s="13"/>
      <c r="P21" s="13"/>
      <c r="Q21" s="13"/>
    </row>
    <row r="22" spans="1:20" ht="11.25" customHeight="1" x14ac:dyDescent="0.2">
      <c r="A22" s="118" t="s">
        <v>31</v>
      </c>
      <c r="B22" s="119">
        <v>23</v>
      </c>
      <c r="C22" s="119">
        <v>2</v>
      </c>
      <c r="D22" s="119">
        <v>4</v>
      </c>
      <c r="E22" s="53">
        <v>4</v>
      </c>
      <c r="F22" s="119">
        <v>2</v>
      </c>
      <c r="G22" s="119">
        <v>6</v>
      </c>
      <c r="H22" s="15">
        <v>2</v>
      </c>
      <c r="I22" s="16">
        <f>SUM(B22:H22)</f>
        <v>43</v>
      </c>
      <c r="J22" s="17"/>
      <c r="K22" s="12"/>
      <c r="L22" s="13"/>
      <c r="M22" s="13"/>
      <c r="N22" s="13"/>
      <c r="O22" s="13"/>
      <c r="P22" s="13"/>
      <c r="Q22" s="13"/>
    </row>
    <row r="23" spans="1:20" ht="11.25" customHeight="1" thickBot="1" x14ac:dyDescent="0.25">
      <c r="A23" s="18" t="s">
        <v>32</v>
      </c>
      <c r="B23" s="19">
        <f>SUM(B19:B22)</f>
        <v>124</v>
      </c>
      <c r="C23" s="19">
        <f t="shared" ref="C23:I23" si="0">SUM(C19:C22)</f>
        <v>14</v>
      </c>
      <c r="D23" s="19">
        <f t="shared" si="0"/>
        <v>9</v>
      </c>
      <c r="E23" s="19">
        <f t="shared" si="0"/>
        <v>4</v>
      </c>
      <c r="F23" s="19">
        <f t="shared" si="0"/>
        <v>8</v>
      </c>
      <c r="G23" s="19">
        <f t="shared" si="0"/>
        <v>6</v>
      </c>
      <c r="H23" s="19">
        <f t="shared" si="0"/>
        <v>34</v>
      </c>
      <c r="I23" s="19">
        <f t="shared" si="0"/>
        <v>199</v>
      </c>
      <c r="J23" s="17"/>
      <c r="K23" s="12"/>
      <c r="L23" s="13"/>
      <c r="M23" s="13"/>
      <c r="N23" s="13"/>
      <c r="O23" s="13"/>
      <c r="P23" s="13"/>
      <c r="Q23" s="13"/>
    </row>
    <row r="24" spans="1:20" ht="11.25" customHeight="1" thickBot="1" x14ac:dyDescent="0.25">
      <c r="A24" s="263" t="s">
        <v>33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</row>
    <row r="25" spans="1:20" ht="12.75" customHeight="1" x14ac:dyDescent="0.2">
      <c r="A25" s="264" t="s">
        <v>34</v>
      </c>
      <c r="B25" s="266" t="s">
        <v>35</v>
      </c>
      <c r="C25" s="268" t="s">
        <v>36</v>
      </c>
      <c r="D25" s="270" t="s">
        <v>37</v>
      </c>
      <c r="E25" s="273" t="s">
        <v>38</v>
      </c>
      <c r="F25" s="274"/>
      <c r="G25" s="274"/>
      <c r="H25" s="274"/>
      <c r="I25" s="274"/>
      <c r="J25" s="275" t="s">
        <v>39</v>
      </c>
      <c r="K25" s="275"/>
      <c r="L25" s="275"/>
      <c r="M25" s="275"/>
      <c r="N25" s="275"/>
      <c r="O25" s="275"/>
      <c r="P25" s="275"/>
      <c r="Q25" s="276"/>
    </row>
    <row r="26" spans="1:20" ht="12.75" customHeight="1" x14ac:dyDescent="0.2">
      <c r="A26" s="265"/>
      <c r="B26" s="267"/>
      <c r="C26" s="269"/>
      <c r="D26" s="271"/>
      <c r="E26" s="277" t="s">
        <v>40</v>
      </c>
      <c r="F26" s="279"/>
      <c r="G26" s="279"/>
      <c r="H26" s="279"/>
      <c r="I26" s="279"/>
      <c r="J26" s="280" t="s">
        <v>41</v>
      </c>
      <c r="K26" s="280"/>
      <c r="L26" s="280"/>
      <c r="M26" s="280"/>
      <c r="N26" s="280"/>
      <c r="O26" s="280"/>
      <c r="P26" s="280"/>
      <c r="Q26" s="281"/>
    </row>
    <row r="27" spans="1:20" ht="10.5" customHeight="1" x14ac:dyDescent="0.2">
      <c r="A27" s="265"/>
      <c r="B27" s="267"/>
      <c r="C27" s="269"/>
      <c r="D27" s="271"/>
      <c r="E27" s="277"/>
      <c r="F27" s="192" t="s">
        <v>201</v>
      </c>
      <c r="G27" s="233" t="s">
        <v>202</v>
      </c>
      <c r="H27" s="233"/>
      <c r="I27" s="234"/>
      <c r="J27" s="224" t="s">
        <v>28</v>
      </c>
      <c r="K27" s="224"/>
      <c r="L27" s="222" t="s">
        <v>29</v>
      </c>
      <c r="M27" s="223"/>
      <c r="N27" s="222" t="s">
        <v>30</v>
      </c>
      <c r="O27" s="223"/>
      <c r="P27" s="224" t="s">
        <v>31</v>
      </c>
      <c r="Q27" s="225"/>
    </row>
    <row r="28" spans="1:20" ht="4.5" customHeight="1" x14ac:dyDescent="0.2">
      <c r="A28" s="265"/>
      <c r="B28" s="267"/>
      <c r="C28" s="269"/>
      <c r="D28" s="271"/>
      <c r="E28" s="277"/>
      <c r="F28" s="192"/>
      <c r="G28" s="235"/>
      <c r="H28" s="235"/>
      <c r="I28" s="236"/>
      <c r="J28" s="226" t="s">
        <v>42</v>
      </c>
      <c r="K28" s="226" t="s">
        <v>43</v>
      </c>
      <c r="L28" s="226" t="s">
        <v>44</v>
      </c>
      <c r="M28" s="237" t="s">
        <v>45</v>
      </c>
      <c r="N28" s="226" t="s">
        <v>46</v>
      </c>
      <c r="O28" s="226" t="s">
        <v>47</v>
      </c>
      <c r="P28" s="226" t="s">
        <v>48</v>
      </c>
      <c r="Q28" s="210" t="s">
        <v>49</v>
      </c>
    </row>
    <row r="29" spans="1:20" ht="7.5" customHeight="1" x14ac:dyDescent="0.2">
      <c r="A29" s="265"/>
      <c r="B29" s="267"/>
      <c r="C29" s="269"/>
      <c r="D29" s="271"/>
      <c r="E29" s="277"/>
      <c r="F29" s="192"/>
      <c r="G29" s="227" t="s">
        <v>50</v>
      </c>
      <c r="H29" s="229" t="s">
        <v>51</v>
      </c>
      <c r="I29" s="231" t="s">
        <v>52</v>
      </c>
      <c r="J29" s="226"/>
      <c r="K29" s="226"/>
      <c r="L29" s="226"/>
      <c r="M29" s="237"/>
      <c r="N29" s="226"/>
      <c r="O29" s="226"/>
      <c r="P29" s="226"/>
      <c r="Q29" s="211"/>
    </row>
    <row r="30" spans="1:20" ht="51.75" customHeight="1" x14ac:dyDescent="0.2">
      <c r="A30" s="265"/>
      <c r="B30" s="267"/>
      <c r="C30" s="269"/>
      <c r="D30" s="272"/>
      <c r="E30" s="278"/>
      <c r="F30" s="192"/>
      <c r="G30" s="228"/>
      <c r="H30" s="230"/>
      <c r="I30" s="232"/>
      <c r="J30" s="22" t="s">
        <v>53</v>
      </c>
      <c r="K30" s="120" t="s">
        <v>54</v>
      </c>
      <c r="L30" s="120" t="s">
        <v>53</v>
      </c>
      <c r="M30" s="23" t="s">
        <v>54</v>
      </c>
      <c r="N30" s="120" t="s">
        <v>53</v>
      </c>
      <c r="O30" s="120" t="s">
        <v>55</v>
      </c>
      <c r="P30" s="24" t="s">
        <v>56</v>
      </c>
      <c r="Q30" s="25" t="s">
        <v>57</v>
      </c>
      <c r="S30" s="26"/>
    </row>
    <row r="31" spans="1:20" ht="9.75" customHeight="1" x14ac:dyDescent="0.2">
      <c r="A31" s="27" t="s">
        <v>20</v>
      </c>
      <c r="B31" s="28" t="s">
        <v>21</v>
      </c>
      <c r="C31" s="28" t="s">
        <v>22</v>
      </c>
      <c r="D31" s="28" t="s">
        <v>23</v>
      </c>
      <c r="E31" s="28" t="s">
        <v>24</v>
      </c>
      <c r="F31" s="109"/>
      <c r="G31" s="28"/>
      <c r="H31" s="28" t="s">
        <v>25</v>
      </c>
      <c r="I31" s="28" t="s">
        <v>26</v>
      </c>
      <c r="J31" s="28" t="s">
        <v>58</v>
      </c>
      <c r="K31" s="28" t="s">
        <v>59</v>
      </c>
      <c r="L31" s="28" t="s">
        <v>60</v>
      </c>
      <c r="M31" s="28" t="s">
        <v>61</v>
      </c>
      <c r="N31" s="28" t="s">
        <v>62</v>
      </c>
      <c r="O31" s="28" t="s">
        <v>63</v>
      </c>
      <c r="P31" s="28" t="s">
        <v>64</v>
      </c>
      <c r="Q31" s="29" t="s">
        <v>65</v>
      </c>
      <c r="S31" s="26"/>
    </row>
    <row r="32" spans="1:20" s="94" customFormat="1" ht="11.25" customHeight="1" x14ac:dyDescent="0.2">
      <c r="A32" s="91" t="s">
        <v>66</v>
      </c>
      <c r="B32" s="92" t="s">
        <v>67</v>
      </c>
      <c r="C32" s="93"/>
      <c r="D32" s="139">
        <f>D33+D45</f>
        <v>2058.7999999999997</v>
      </c>
      <c r="E32" s="139">
        <f>E33+E45</f>
        <v>654.79999999999995</v>
      </c>
      <c r="F32" s="115">
        <f>F33+F45</f>
        <v>1404</v>
      </c>
      <c r="G32" s="115">
        <f t="shared" ref="G32:Q32" si="1">G33+G45</f>
        <v>488</v>
      </c>
      <c r="H32" s="115">
        <f t="shared" si="1"/>
        <v>502</v>
      </c>
      <c r="I32" s="115">
        <f t="shared" si="1"/>
        <v>0</v>
      </c>
      <c r="J32" s="115">
        <f t="shared" si="1"/>
        <v>612</v>
      </c>
      <c r="K32" s="115">
        <f t="shared" si="1"/>
        <v>792</v>
      </c>
      <c r="L32" s="115">
        <f t="shared" si="1"/>
        <v>0</v>
      </c>
      <c r="M32" s="115">
        <f t="shared" si="1"/>
        <v>0</v>
      </c>
      <c r="N32" s="115">
        <f t="shared" si="1"/>
        <v>0</v>
      </c>
      <c r="O32" s="115">
        <f t="shared" si="1"/>
        <v>0</v>
      </c>
      <c r="P32" s="115">
        <f t="shared" si="1"/>
        <v>0</v>
      </c>
      <c r="Q32" s="175">
        <f t="shared" si="1"/>
        <v>0</v>
      </c>
      <c r="S32" s="116"/>
      <c r="T32" s="95"/>
    </row>
    <row r="33" spans="1:21" s="101" customFormat="1" ht="10.5" customHeight="1" x14ac:dyDescent="0.2">
      <c r="A33" s="96" t="s">
        <v>68</v>
      </c>
      <c r="B33" s="97" t="s">
        <v>69</v>
      </c>
      <c r="C33" s="98"/>
      <c r="D33" s="138">
        <f>SUM(D34:D44)</f>
        <v>1214.3999999999999</v>
      </c>
      <c r="E33" s="138">
        <f>SUM(E34:E44)</f>
        <v>394.40000000000003</v>
      </c>
      <c r="F33" s="99">
        <f>SUM(F34:F44)</f>
        <v>820</v>
      </c>
      <c r="G33" s="99">
        <f t="shared" ref="G33:Q33" si="2">SUM(G34:G44)</f>
        <v>274</v>
      </c>
      <c r="H33" s="99">
        <f t="shared" si="2"/>
        <v>382</v>
      </c>
      <c r="I33" s="99">
        <f t="shared" si="2"/>
        <v>0</v>
      </c>
      <c r="J33" s="99">
        <f t="shared" si="2"/>
        <v>364</v>
      </c>
      <c r="K33" s="99">
        <f t="shared" si="2"/>
        <v>456</v>
      </c>
      <c r="L33" s="99">
        <f t="shared" si="2"/>
        <v>0</v>
      </c>
      <c r="M33" s="99">
        <f t="shared" si="2"/>
        <v>0</v>
      </c>
      <c r="N33" s="99">
        <f t="shared" si="2"/>
        <v>0</v>
      </c>
      <c r="O33" s="99">
        <f t="shared" si="2"/>
        <v>0</v>
      </c>
      <c r="P33" s="99">
        <f t="shared" si="2"/>
        <v>0</v>
      </c>
      <c r="Q33" s="176">
        <f t="shared" si="2"/>
        <v>0</v>
      </c>
      <c r="S33" s="102"/>
      <c r="T33" s="103"/>
      <c r="U33" s="104"/>
    </row>
    <row r="34" spans="1:21" ht="10.5" customHeight="1" x14ac:dyDescent="0.2">
      <c r="A34" s="32" t="s">
        <v>70</v>
      </c>
      <c r="B34" s="33" t="s">
        <v>71</v>
      </c>
      <c r="C34" s="34" t="s">
        <v>72</v>
      </c>
      <c r="D34" s="137">
        <f>E34+F34</f>
        <v>100.8</v>
      </c>
      <c r="E34" s="125">
        <f>F34*40/100</f>
        <v>28.8</v>
      </c>
      <c r="F34" s="35">
        <v>72</v>
      </c>
      <c r="G34" s="46">
        <v>22</v>
      </c>
      <c r="H34" s="46">
        <v>30</v>
      </c>
      <c r="I34" s="35"/>
      <c r="J34" s="46">
        <v>34</v>
      </c>
      <c r="K34" s="41">
        <v>38</v>
      </c>
      <c r="L34" s="37"/>
      <c r="M34" s="37"/>
      <c r="N34" s="37"/>
      <c r="O34" s="37"/>
      <c r="P34" s="38"/>
      <c r="Q34" s="39"/>
      <c r="S34" s="30"/>
      <c r="T34" s="30"/>
      <c r="U34" s="31"/>
    </row>
    <row r="35" spans="1:21" ht="10.5" customHeight="1" x14ac:dyDescent="0.2">
      <c r="A35" s="32" t="s">
        <v>73</v>
      </c>
      <c r="B35" s="33" t="s">
        <v>74</v>
      </c>
      <c r="C35" s="34" t="s">
        <v>212</v>
      </c>
      <c r="D35" s="137">
        <f t="shared" ref="D35:D44" si="3">E35+F35</f>
        <v>151.19999999999999</v>
      </c>
      <c r="E35" s="125">
        <f t="shared" ref="E35:E39" si="4">F35*40/100</f>
        <v>43.2</v>
      </c>
      <c r="F35" s="35">
        <v>108</v>
      </c>
      <c r="G35" s="46">
        <v>34</v>
      </c>
      <c r="H35" s="46">
        <v>40</v>
      </c>
      <c r="I35" s="35"/>
      <c r="J35" s="46">
        <v>34</v>
      </c>
      <c r="K35" s="41">
        <v>74</v>
      </c>
      <c r="L35" s="37"/>
      <c r="M35" s="37"/>
      <c r="N35" s="37"/>
      <c r="O35" s="37"/>
      <c r="P35" s="38"/>
      <c r="Q35" s="39"/>
      <c r="S35" s="30"/>
      <c r="T35" s="30"/>
      <c r="U35" s="31"/>
    </row>
    <row r="36" spans="1:21" ht="10.5" customHeight="1" x14ac:dyDescent="0.2">
      <c r="A36" s="32" t="s">
        <v>75</v>
      </c>
      <c r="B36" s="33" t="s">
        <v>79</v>
      </c>
      <c r="C36" s="34" t="s">
        <v>212</v>
      </c>
      <c r="D36" s="137">
        <f t="shared" si="3"/>
        <v>151.19999999999999</v>
      </c>
      <c r="E36" s="125">
        <f t="shared" si="4"/>
        <v>43.2</v>
      </c>
      <c r="F36" s="35">
        <v>108</v>
      </c>
      <c r="G36" s="46">
        <v>34</v>
      </c>
      <c r="H36" s="46">
        <v>46</v>
      </c>
      <c r="I36" s="35"/>
      <c r="J36" s="46">
        <v>34</v>
      </c>
      <c r="K36" s="41">
        <v>74</v>
      </c>
      <c r="L36" s="37"/>
      <c r="M36" s="37"/>
      <c r="N36" s="37"/>
      <c r="O36" s="37"/>
      <c r="P36" s="38"/>
      <c r="Q36" s="39"/>
      <c r="S36" s="30"/>
      <c r="T36" s="30"/>
      <c r="U36" s="31"/>
    </row>
    <row r="37" spans="1:21" ht="10.5" customHeight="1" x14ac:dyDescent="0.2">
      <c r="A37" s="32" t="s">
        <v>76</v>
      </c>
      <c r="B37" s="110" t="s">
        <v>203</v>
      </c>
      <c r="C37" s="34" t="s">
        <v>212</v>
      </c>
      <c r="D37" s="137">
        <f t="shared" si="3"/>
        <v>100.8</v>
      </c>
      <c r="E37" s="125">
        <f t="shared" si="4"/>
        <v>28.8</v>
      </c>
      <c r="F37" s="35">
        <v>72</v>
      </c>
      <c r="G37" s="46">
        <v>22</v>
      </c>
      <c r="H37" s="46">
        <v>22</v>
      </c>
      <c r="I37" s="35"/>
      <c r="J37" s="46"/>
      <c r="K37" s="41">
        <v>72</v>
      </c>
      <c r="L37" s="37"/>
      <c r="M37" s="37"/>
      <c r="N37" s="37"/>
      <c r="O37" s="37"/>
      <c r="P37" s="38"/>
      <c r="Q37" s="39"/>
      <c r="S37" s="30"/>
      <c r="T37" s="30"/>
      <c r="U37" s="31"/>
    </row>
    <row r="38" spans="1:21" ht="10.5" customHeight="1" x14ac:dyDescent="0.2">
      <c r="A38" s="32" t="s">
        <v>78</v>
      </c>
      <c r="B38" s="110" t="s">
        <v>204</v>
      </c>
      <c r="C38" s="34" t="s">
        <v>212</v>
      </c>
      <c r="D38" s="137">
        <f t="shared" si="3"/>
        <v>100.8</v>
      </c>
      <c r="E38" s="125">
        <f t="shared" si="4"/>
        <v>28.8</v>
      </c>
      <c r="F38" s="35">
        <v>72</v>
      </c>
      <c r="G38" s="46">
        <v>22</v>
      </c>
      <c r="H38" s="46">
        <v>20</v>
      </c>
      <c r="I38" s="35"/>
      <c r="J38" s="46">
        <v>34</v>
      </c>
      <c r="K38" s="41">
        <v>38</v>
      </c>
      <c r="L38" s="37"/>
      <c r="M38" s="37"/>
      <c r="N38" s="37"/>
      <c r="O38" s="37"/>
      <c r="P38" s="38"/>
      <c r="Q38" s="39"/>
      <c r="S38" s="30"/>
      <c r="T38" s="30"/>
      <c r="U38" s="31"/>
    </row>
    <row r="39" spans="1:21" ht="10.5" customHeight="1" x14ac:dyDescent="0.2">
      <c r="A39" s="32" t="s">
        <v>80</v>
      </c>
      <c r="B39" s="33" t="s">
        <v>77</v>
      </c>
      <c r="C39" s="34" t="s">
        <v>212</v>
      </c>
      <c r="D39" s="137">
        <f t="shared" si="3"/>
        <v>100.8</v>
      </c>
      <c r="E39" s="125">
        <f t="shared" si="4"/>
        <v>28.8</v>
      </c>
      <c r="F39" s="35">
        <v>72</v>
      </c>
      <c r="G39" s="46">
        <v>22</v>
      </c>
      <c r="H39" s="46">
        <v>70</v>
      </c>
      <c r="I39" s="35"/>
      <c r="J39" s="46">
        <v>38</v>
      </c>
      <c r="K39" s="41">
        <v>34</v>
      </c>
      <c r="L39" s="37"/>
      <c r="M39" s="37"/>
      <c r="N39" s="37"/>
      <c r="O39" s="37"/>
      <c r="P39" s="38"/>
      <c r="Q39" s="39"/>
      <c r="S39" s="30"/>
      <c r="T39" s="30"/>
      <c r="U39" s="31"/>
    </row>
    <row r="40" spans="1:21" ht="10.5" customHeight="1" x14ac:dyDescent="0.2">
      <c r="A40" s="32" t="s">
        <v>82</v>
      </c>
      <c r="B40" s="33" t="s">
        <v>81</v>
      </c>
      <c r="C40" s="34" t="s">
        <v>213</v>
      </c>
      <c r="D40" s="137">
        <f t="shared" si="3"/>
        <v>144</v>
      </c>
      <c r="E40" s="125">
        <v>72</v>
      </c>
      <c r="F40" s="35">
        <v>72</v>
      </c>
      <c r="G40" s="46">
        <v>22</v>
      </c>
      <c r="H40" s="46">
        <v>62</v>
      </c>
      <c r="I40" s="35"/>
      <c r="J40" s="46">
        <v>34</v>
      </c>
      <c r="K40" s="41">
        <v>38</v>
      </c>
      <c r="L40" s="37"/>
      <c r="M40" s="37"/>
      <c r="N40" s="37"/>
      <c r="O40" s="37"/>
      <c r="P40" s="38"/>
      <c r="Q40" s="39"/>
      <c r="S40" s="30"/>
      <c r="T40" s="30"/>
      <c r="U40" s="31"/>
    </row>
    <row r="41" spans="1:21" ht="10.5" customHeight="1" x14ac:dyDescent="0.2">
      <c r="A41" s="32" t="s">
        <v>84</v>
      </c>
      <c r="B41" s="33" t="s">
        <v>83</v>
      </c>
      <c r="C41" s="34" t="s">
        <v>212</v>
      </c>
      <c r="D41" s="137">
        <f t="shared" si="3"/>
        <v>98</v>
      </c>
      <c r="E41" s="125">
        <v>30</v>
      </c>
      <c r="F41" s="35">
        <v>68</v>
      </c>
      <c r="G41" s="46">
        <v>20</v>
      </c>
      <c r="H41" s="46">
        <v>36</v>
      </c>
      <c r="I41" s="35"/>
      <c r="J41" s="46">
        <v>34</v>
      </c>
      <c r="K41" s="41">
        <v>34</v>
      </c>
      <c r="L41" s="37"/>
      <c r="M41" s="37"/>
      <c r="N41" s="37"/>
      <c r="O41" s="37"/>
      <c r="P41" s="38"/>
      <c r="Q41" s="39"/>
      <c r="S41" s="30"/>
      <c r="T41" s="30"/>
      <c r="U41" s="31"/>
    </row>
    <row r="42" spans="1:21" s="45" customFormat="1" ht="10.5" customHeight="1" x14ac:dyDescent="0.2">
      <c r="A42" s="32" t="s">
        <v>86</v>
      </c>
      <c r="B42" s="33" t="s">
        <v>85</v>
      </c>
      <c r="C42" s="34" t="s">
        <v>212</v>
      </c>
      <c r="D42" s="137">
        <f t="shared" si="3"/>
        <v>102</v>
      </c>
      <c r="E42" s="125">
        <v>30</v>
      </c>
      <c r="F42" s="35">
        <v>72</v>
      </c>
      <c r="G42" s="46">
        <v>22</v>
      </c>
      <c r="H42" s="46">
        <v>34</v>
      </c>
      <c r="I42" s="35"/>
      <c r="J42" s="46">
        <v>34</v>
      </c>
      <c r="K42" s="41">
        <v>38</v>
      </c>
      <c r="L42" s="42"/>
      <c r="M42" s="42"/>
      <c r="N42" s="42"/>
      <c r="O42" s="36"/>
      <c r="P42" s="43"/>
      <c r="Q42" s="44"/>
      <c r="R42"/>
      <c r="S42" s="30"/>
      <c r="T42" s="30"/>
      <c r="U42" s="31"/>
    </row>
    <row r="43" spans="1:21" s="45" customFormat="1" ht="10.5" customHeight="1" x14ac:dyDescent="0.2">
      <c r="A43" s="32" t="s">
        <v>206</v>
      </c>
      <c r="B43" s="40" t="s">
        <v>205</v>
      </c>
      <c r="C43" s="34" t="s">
        <v>212</v>
      </c>
      <c r="D43" s="137">
        <f t="shared" si="3"/>
        <v>100.8</v>
      </c>
      <c r="E43" s="125">
        <f t="shared" ref="E43" si="5">F43*40/100</f>
        <v>28.8</v>
      </c>
      <c r="F43" s="35">
        <v>72</v>
      </c>
      <c r="G43" s="46">
        <v>22</v>
      </c>
      <c r="H43" s="46">
        <v>22</v>
      </c>
      <c r="I43" s="35"/>
      <c r="J43" s="46">
        <v>72</v>
      </c>
      <c r="K43" s="41"/>
      <c r="L43" s="42"/>
      <c r="M43" s="42"/>
      <c r="N43" s="42"/>
      <c r="O43" s="36"/>
      <c r="P43" s="43"/>
      <c r="Q43" s="44"/>
      <c r="R43"/>
      <c r="S43" s="30"/>
      <c r="T43" s="30"/>
      <c r="U43" s="31"/>
    </row>
    <row r="44" spans="1:21" s="45" customFormat="1" ht="10.5" customHeight="1" x14ac:dyDescent="0.2">
      <c r="A44" s="32" t="s">
        <v>207</v>
      </c>
      <c r="B44" s="40" t="s">
        <v>90</v>
      </c>
      <c r="C44" s="34" t="s">
        <v>212</v>
      </c>
      <c r="D44" s="137">
        <f t="shared" si="3"/>
        <v>64</v>
      </c>
      <c r="E44" s="125">
        <v>32</v>
      </c>
      <c r="F44" s="35">
        <v>32</v>
      </c>
      <c r="G44" s="46">
        <v>32</v>
      </c>
      <c r="H44" s="46">
        <v>0</v>
      </c>
      <c r="I44" s="35"/>
      <c r="J44" s="46">
        <v>16</v>
      </c>
      <c r="K44" s="41">
        <v>16</v>
      </c>
      <c r="L44" s="42"/>
      <c r="M44" s="42"/>
      <c r="N44" s="42"/>
      <c r="O44" s="36"/>
      <c r="P44" s="43"/>
      <c r="Q44" s="44"/>
      <c r="R44"/>
      <c r="S44" s="30"/>
      <c r="T44" s="30"/>
      <c r="U44" s="31"/>
    </row>
    <row r="45" spans="1:21" s="108" customFormat="1" ht="24" customHeight="1" x14ac:dyDescent="0.2">
      <c r="A45" s="96"/>
      <c r="B45" s="105" t="s">
        <v>200</v>
      </c>
      <c r="C45" s="98"/>
      <c r="D45" s="140">
        <f>SUM(D46:D48)</f>
        <v>844.4</v>
      </c>
      <c r="E45" s="140">
        <f>SUM(E46:E48)</f>
        <v>260.39999999999998</v>
      </c>
      <c r="F45" s="100">
        <f>SUM(F46:F48)</f>
        <v>584</v>
      </c>
      <c r="G45" s="100">
        <f t="shared" ref="G45:Q45" si="6">SUM(G46:G48)</f>
        <v>214</v>
      </c>
      <c r="H45" s="100">
        <f t="shared" si="6"/>
        <v>120</v>
      </c>
      <c r="I45" s="100">
        <f t="shared" si="6"/>
        <v>0</v>
      </c>
      <c r="J45" s="100">
        <f t="shared" si="6"/>
        <v>248</v>
      </c>
      <c r="K45" s="100">
        <f t="shared" si="6"/>
        <v>336</v>
      </c>
      <c r="L45" s="100">
        <f t="shared" si="6"/>
        <v>0</v>
      </c>
      <c r="M45" s="100">
        <f t="shared" si="6"/>
        <v>0</v>
      </c>
      <c r="N45" s="100">
        <f t="shared" si="6"/>
        <v>0</v>
      </c>
      <c r="O45" s="100">
        <f t="shared" si="6"/>
        <v>0</v>
      </c>
      <c r="P45" s="100">
        <f t="shared" si="6"/>
        <v>0</v>
      </c>
      <c r="Q45" s="177">
        <f t="shared" si="6"/>
        <v>0</v>
      </c>
      <c r="R45"/>
      <c r="S45" s="103"/>
      <c r="T45" s="103"/>
      <c r="U45" s="104"/>
    </row>
    <row r="46" spans="1:21" s="45" customFormat="1" ht="10.5" customHeight="1" x14ac:dyDescent="0.2">
      <c r="A46" s="32" t="s">
        <v>214</v>
      </c>
      <c r="B46" s="33" t="s">
        <v>87</v>
      </c>
      <c r="C46" s="34" t="s">
        <v>72</v>
      </c>
      <c r="D46" s="137">
        <f>E46+F46</f>
        <v>414.4</v>
      </c>
      <c r="E46" s="125">
        <f>F46*40/100</f>
        <v>118.4</v>
      </c>
      <c r="F46" s="35">
        <v>296</v>
      </c>
      <c r="G46" s="46">
        <v>88</v>
      </c>
      <c r="H46" s="46">
        <v>58</v>
      </c>
      <c r="I46" s="35"/>
      <c r="J46" s="126">
        <v>102</v>
      </c>
      <c r="K46" s="48">
        <v>194</v>
      </c>
      <c r="L46" s="42"/>
      <c r="M46" s="42"/>
      <c r="N46" s="42"/>
      <c r="O46" s="36"/>
      <c r="P46" s="43"/>
      <c r="Q46" s="44"/>
      <c r="R46"/>
      <c r="S46" s="30"/>
      <c r="T46" s="30"/>
      <c r="U46" s="31"/>
    </row>
    <row r="47" spans="1:21" s="45" customFormat="1" ht="10.5" customHeight="1" x14ac:dyDescent="0.2">
      <c r="A47" s="32" t="s">
        <v>215</v>
      </c>
      <c r="B47" s="40" t="s">
        <v>88</v>
      </c>
      <c r="C47" s="34" t="s">
        <v>72</v>
      </c>
      <c r="D47" s="137">
        <f t="shared" ref="D47:D48" si="7">E47+F47</f>
        <v>214</v>
      </c>
      <c r="E47" s="125">
        <v>70</v>
      </c>
      <c r="F47" s="35">
        <v>144</v>
      </c>
      <c r="G47" s="46">
        <v>72</v>
      </c>
      <c r="H47" s="46">
        <v>54</v>
      </c>
      <c r="I47" s="35"/>
      <c r="J47" s="126">
        <v>72</v>
      </c>
      <c r="K47" s="48">
        <v>72</v>
      </c>
      <c r="L47" s="42"/>
      <c r="M47" s="42"/>
      <c r="N47" s="42"/>
      <c r="O47" s="36"/>
      <c r="P47" s="43"/>
      <c r="Q47" s="44"/>
      <c r="R47"/>
      <c r="S47" s="49"/>
      <c r="T47" s="49"/>
      <c r="U47" s="31"/>
    </row>
    <row r="48" spans="1:21" s="45" customFormat="1" ht="10.5" customHeight="1" x14ac:dyDescent="0.2">
      <c r="A48" s="32" t="s">
        <v>216</v>
      </c>
      <c r="B48" s="40" t="s">
        <v>89</v>
      </c>
      <c r="C48" s="47" t="s">
        <v>72</v>
      </c>
      <c r="D48" s="137">
        <f t="shared" si="7"/>
        <v>216</v>
      </c>
      <c r="E48" s="125">
        <v>72</v>
      </c>
      <c r="F48" s="35">
        <v>144</v>
      </c>
      <c r="G48" s="46">
        <v>54</v>
      </c>
      <c r="H48" s="46">
        <v>8</v>
      </c>
      <c r="I48" s="35"/>
      <c r="J48" s="46">
        <v>74</v>
      </c>
      <c r="K48" s="41">
        <v>70</v>
      </c>
      <c r="L48" s="42"/>
      <c r="M48" s="42"/>
      <c r="N48" s="42"/>
      <c r="O48" s="36"/>
      <c r="P48" s="43"/>
      <c r="Q48" s="44"/>
      <c r="R48"/>
      <c r="S48" s="50"/>
      <c r="T48" s="50"/>
      <c r="U48" s="31"/>
    </row>
    <row r="49" spans="1:18" s="94" customFormat="1" ht="21" customHeight="1" x14ac:dyDescent="0.2">
      <c r="A49" s="91" t="s">
        <v>66</v>
      </c>
      <c r="B49" s="111" t="s">
        <v>91</v>
      </c>
      <c r="C49" s="112"/>
      <c r="D49" s="113">
        <f>D50+D58+D62+D74</f>
        <v>5467</v>
      </c>
      <c r="E49" s="113">
        <f>E50+E58+E62+E74</f>
        <v>1579</v>
      </c>
      <c r="F49" s="113">
        <f>F50+F58+F62+F74</f>
        <v>3888</v>
      </c>
      <c r="G49" s="113">
        <f t="shared" ref="G49" si="8">G50+G58+G62+G74</f>
        <v>2250</v>
      </c>
      <c r="H49" s="113">
        <f t="shared" ref="H49" si="9">H50+H58+H62+H74</f>
        <v>1454</v>
      </c>
      <c r="I49" s="113">
        <f t="shared" ref="I49" si="10">I50+I58+I62+I74</f>
        <v>40</v>
      </c>
      <c r="J49" s="113">
        <f t="shared" ref="J49" si="11">J50+J58+J62+J74</f>
        <v>0</v>
      </c>
      <c r="K49" s="113">
        <f t="shared" ref="K49" si="12">K50+K58+K62+K74</f>
        <v>0</v>
      </c>
      <c r="L49" s="113">
        <f t="shared" ref="L49" si="13">L50+L58+L62+L74</f>
        <v>612</v>
      </c>
      <c r="M49" s="113">
        <f t="shared" ref="M49" si="14">M50+M58+M62+M74</f>
        <v>792</v>
      </c>
      <c r="N49" s="113">
        <f t="shared" ref="N49" si="15">N50+N58+N62+N74</f>
        <v>612</v>
      </c>
      <c r="O49" s="113">
        <f t="shared" ref="O49" si="16">O50+O58+O62+O74</f>
        <v>828</v>
      </c>
      <c r="P49" s="113">
        <f t="shared" ref="P49" si="17">P50+P58+P62+P74</f>
        <v>576</v>
      </c>
      <c r="Q49" s="114">
        <f t="shared" ref="Q49" si="18">Q50+Q58+Q62+Q74</f>
        <v>468</v>
      </c>
      <c r="R49"/>
    </row>
    <row r="50" spans="1:18" s="104" customFormat="1" ht="10.5" customHeight="1" x14ac:dyDescent="0.2">
      <c r="A50" s="169" t="s">
        <v>92</v>
      </c>
      <c r="B50" s="141" t="s">
        <v>93</v>
      </c>
      <c r="C50" s="142"/>
      <c r="D50" s="106">
        <f>SUM(D51:D57)</f>
        <v>872</v>
      </c>
      <c r="E50" s="106">
        <f>SUM(E51:E57)</f>
        <v>322</v>
      </c>
      <c r="F50" s="106">
        <f>SUM(F51:F57)</f>
        <v>550</v>
      </c>
      <c r="G50" s="106">
        <f t="shared" ref="G50:Q50" si="19">SUM(G51:G57)</f>
        <v>326</v>
      </c>
      <c r="H50" s="106">
        <f t="shared" si="19"/>
        <v>400</v>
      </c>
      <c r="I50" s="106">
        <f t="shared" si="19"/>
        <v>0</v>
      </c>
      <c r="J50" s="106">
        <f t="shared" si="19"/>
        <v>0</v>
      </c>
      <c r="K50" s="106">
        <f t="shared" si="19"/>
        <v>0</v>
      </c>
      <c r="L50" s="106">
        <f t="shared" si="19"/>
        <v>116</v>
      </c>
      <c r="M50" s="106">
        <f t="shared" si="19"/>
        <v>142</v>
      </c>
      <c r="N50" s="106">
        <f t="shared" si="19"/>
        <v>104</v>
      </c>
      <c r="O50" s="106">
        <f t="shared" si="19"/>
        <v>64</v>
      </c>
      <c r="P50" s="106">
        <f t="shared" si="19"/>
        <v>48</v>
      </c>
      <c r="Q50" s="106">
        <f t="shared" si="19"/>
        <v>76</v>
      </c>
      <c r="R50" s="143"/>
    </row>
    <row r="51" spans="1:18" s="45" customFormat="1" ht="10.5" customHeight="1" x14ac:dyDescent="0.2">
      <c r="A51" s="51" t="s">
        <v>94</v>
      </c>
      <c r="B51" s="121" t="s">
        <v>95</v>
      </c>
      <c r="C51" s="52" t="s">
        <v>220</v>
      </c>
      <c r="D51" s="53">
        <f>E51+F51</f>
        <v>68</v>
      </c>
      <c r="E51" s="53">
        <v>20</v>
      </c>
      <c r="F51" s="35">
        <f t="shared" ref="F51:F57" si="20">SUM(J51:Q51)</f>
        <v>48</v>
      </c>
      <c r="G51" s="36">
        <v>20</v>
      </c>
      <c r="H51" s="36">
        <v>12</v>
      </c>
      <c r="I51" s="53"/>
      <c r="J51" s="53"/>
      <c r="K51" s="53"/>
      <c r="L51" s="53"/>
      <c r="M51" s="53"/>
      <c r="N51" s="53">
        <v>48</v>
      </c>
      <c r="O51" s="53"/>
      <c r="P51" s="54"/>
      <c r="Q51" s="55"/>
      <c r="R51"/>
    </row>
    <row r="52" spans="1:18" s="45" customFormat="1" ht="10.5" customHeight="1" x14ac:dyDescent="0.2">
      <c r="A52" s="51" t="s">
        <v>96</v>
      </c>
      <c r="B52" s="121" t="s">
        <v>97</v>
      </c>
      <c r="C52" s="52" t="s">
        <v>220</v>
      </c>
      <c r="D52" s="53">
        <f t="shared" ref="D52:D57" si="21">E52+F52</f>
        <v>68</v>
      </c>
      <c r="E52" s="53">
        <v>20</v>
      </c>
      <c r="F52" s="35">
        <f t="shared" si="20"/>
        <v>48</v>
      </c>
      <c r="G52" s="36">
        <v>20</v>
      </c>
      <c r="H52" s="36">
        <v>12</v>
      </c>
      <c r="I52" s="53"/>
      <c r="J52" s="53"/>
      <c r="K52" s="53"/>
      <c r="L52" s="53">
        <v>48</v>
      </c>
      <c r="M52" s="53"/>
      <c r="N52" s="53"/>
      <c r="O52" s="53"/>
      <c r="P52" s="54"/>
      <c r="Q52" s="55"/>
      <c r="R52"/>
    </row>
    <row r="53" spans="1:18" s="45" customFormat="1" ht="10.5" customHeight="1" x14ac:dyDescent="0.2">
      <c r="A53" s="51" t="s">
        <v>98</v>
      </c>
      <c r="B53" s="121" t="s">
        <v>99</v>
      </c>
      <c r="C53" s="52" t="s">
        <v>220</v>
      </c>
      <c r="D53" s="53">
        <f t="shared" si="21"/>
        <v>238</v>
      </c>
      <c r="E53" s="53">
        <v>70</v>
      </c>
      <c r="F53" s="35">
        <f t="shared" si="20"/>
        <v>168</v>
      </c>
      <c r="G53" s="36">
        <v>166</v>
      </c>
      <c r="H53" s="36">
        <v>166</v>
      </c>
      <c r="I53" s="53"/>
      <c r="J53" s="53"/>
      <c r="K53" s="53"/>
      <c r="L53" s="53">
        <v>34</v>
      </c>
      <c r="M53" s="53">
        <v>36</v>
      </c>
      <c r="N53" s="53">
        <v>28</v>
      </c>
      <c r="O53" s="53">
        <v>32</v>
      </c>
      <c r="P53" s="54">
        <v>24</v>
      </c>
      <c r="Q53" s="55">
        <v>14</v>
      </c>
      <c r="R53"/>
    </row>
    <row r="54" spans="1:18" s="45" customFormat="1" ht="10.5" customHeight="1" x14ac:dyDescent="0.2">
      <c r="A54" s="51" t="s">
        <v>100</v>
      </c>
      <c r="B54" s="121" t="s">
        <v>101</v>
      </c>
      <c r="C54" s="52" t="s">
        <v>102</v>
      </c>
      <c r="D54" s="53">
        <f t="shared" si="21"/>
        <v>320</v>
      </c>
      <c r="E54" s="53">
        <v>160</v>
      </c>
      <c r="F54" s="35">
        <f t="shared" si="20"/>
        <v>160</v>
      </c>
      <c r="G54" s="36">
        <v>20</v>
      </c>
      <c r="H54" s="36">
        <v>166</v>
      </c>
      <c r="I54" s="53"/>
      <c r="J54" s="53"/>
      <c r="K54" s="53"/>
      <c r="L54" s="53">
        <v>34</v>
      </c>
      <c r="M54" s="53">
        <v>28</v>
      </c>
      <c r="N54" s="53">
        <v>28</v>
      </c>
      <c r="O54" s="53">
        <v>32</v>
      </c>
      <c r="P54" s="54">
        <v>24</v>
      </c>
      <c r="Q54" s="55">
        <v>14</v>
      </c>
      <c r="R54"/>
    </row>
    <row r="55" spans="1:18" s="45" customFormat="1" ht="10.5" customHeight="1" x14ac:dyDescent="0.2">
      <c r="A55" s="51" t="s">
        <v>103</v>
      </c>
      <c r="B55" s="121" t="s">
        <v>104</v>
      </c>
      <c r="C55" s="52" t="s">
        <v>220</v>
      </c>
      <c r="D55" s="53">
        <f t="shared" si="21"/>
        <v>68</v>
      </c>
      <c r="E55" s="53">
        <v>20</v>
      </c>
      <c r="F55" s="35">
        <f t="shared" si="20"/>
        <v>48</v>
      </c>
      <c r="G55" s="36">
        <v>40</v>
      </c>
      <c r="H55" s="36">
        <v>20</v>
      </c>
      <c r="I55" s="53"/>
      <c r="J55" s="53"/>
      <c r="K55" s="53"/>
      <c r="L55" s="53"/>
      <c r="M55" s="53"/>
      <c r="N55" s="53"/>
      <c r="O55" s="53"/>
      <c r="P55" s="54"/>
      <c r="Q55" s="55">
        <v>48</v>
      </c>
      <c r="R55"/>
    </row>
    <row r="56" spans="1:18" s="45" customFormat="1" ht="10.5" customHeight="1" x14ac:dyDescent="0.2">
      <c r="A56" s="51" t="s">
        <v>105</v>
      </c>
      <c r="B56" s="121" t="s">
        <v>209</v>
      </c>
      <c r="C56" s="52" t="s">
        <v>220</v>
      </c>
      <c r="D56" s="53">
        <f t="shared" si="21"/>
        <v>68</v>
      </c>
      <c r="E56" s="53">
        <v>20</v>
      </c>
      <c r="F56" s="35">
        <f t="shared" si="20"/>
        <v>48</v>
      </c>
      <c r="G56" s="36">
        <v>40</v>
      </c>
      <c r="H56" s="36">
        <v>12</v>
      </c>
      <c r="I56" s="53"/>
      <c r="J56" s="53"/>
      <c r="K56" s="53"/>
      <c r="L56" s="53"/>
      <c r="M56" s="53">
        <v>48</v>
      </c>
      <c r="N56" s="53"/>
      <c r="O56" s="53"/>
      <c r="P56" s="54"/>
      <c r="Q56" s="55"/>
      <c r="R56"/>
    </row>
    <row r="57" spans="1:18" s="45" customFormat="1" ht="10.5" customHeight="1" x14ac:dyDescent="0.2">
      <c r="A57" s="51" t="s">
        <v>211</v>
      </c>
      <c r="B57" s="121" t="s">
        <v>210</v>
      </c>
      <c r="C57" s="52" t="s">
        <v>220</v>
      </c>
      <c r="D57" s="53">
        <f t="shared" si="21"/>
        <v>42</v>
      </c>
      <c r="E57" s="53">
        <v>12</v>
      </c>
      <c r="F57" s="35">
        <f t="shared" si="20"/>
        <v>30</v>
      </c>
      <c r="G57" s="36">
        <v>20</v>
      </c>
      <c r="H57" s="36">
        <v>12</v>
      </c>
      <c r="I57" s="53"/>
      <c r="J57" s="53"/>
      <c r="K57" s="53"/>
      <c r="L57" s="53"/>
      <c r="M57" s="53">
        <v>30</v>
      </c>
      <c r="N57" s="53"/>
      <c r="O57" s="53"/>
      <c r="P57" s="54"/>
      <c r="Q57" s="55"/>
      <c r="R57"/>
    </row>
    <row r="58" spans="1:18" s="104" customFormat="1" ht="10.5" customHeight="1" x14ac:dyDescent="0.2">
      <c r="A58" s="169" t="s">
        <v>106</v>
      </c>
      <c r="B58" s="141" t="s">
        <v>107</v>
      </c>
      <c r="C58" s="142" t="s">
        <v>108</v>
      </c>
      <c r="D58" s="106">
        <f>SUM(D59:D61)</f>
        <v>257</v>
      </c>
      <c r="E58" s="106">
        <f>SUM(E59:E61)</f>
        <v>63</v>
      </c>
      <c r="F58" s="106">
        <f>SUM(F59:F61)</f>
        <v>194</v>
      </c>
      <c r="G58" s="106">
        <f t="shared" ref="G58:Q58" si="22">SUM(G59:G61)</f>
        <v>146</v>
      </c>
      <c r="H58" s="106">
        <f t="shared" si="22"/>
        <v>104</v>
      </c>
      <c r="I58" s="106">
        <f t="shared" si="22"/>
        <v>0</v>
      </c>
      <c r="J58" s="106">
        <f t="shared" si="22"/>
        <v>0</v>
      </c>
      <c r="K58" s="106">
        <f t="shared" si="22"/>
        <v>0</v>
      </c>
      <c r="L58" s="106">
        <f t="shared" si="22"/>
        <v>68</v>
      </c>
      <c r="M58" s="106">
        <f t="shared" si="22"/>
        <v>126</v>
      </c>
      <c r="N58" s="106">
        <f t="shared" si="22"/>
        <v>0</v>
      </c>
      <c r="O58" s="106">
        <f t="shared" si="22"/>
        <v>0</v>
      </c>
      <c r="P58" s="106">
        <f t="shared" si="22"/>
        <v>0</v>
      </c>
      <c r="Q58" s="107">
        <f t="shared" si="22"/>
        <v>0</v>
      </c>
      <c r="R58" s="143"/>
    </row>
    <row r="59" spans="1:18" s="59" customFormat="1" ht="10.5" customHeight="1" x14ac:dyDescent="0.2">
      <c r="A59" s="56" t="s">
        <v>109</v>
      </c>
      <c r="B59" s="57" t="s">
        <v>87</v>
      </c>
      <c r="C59" s="52" t="s">
        <v>220</v>
      </c>
      <c r="D59" s="36">
        <f>E59+F59</f>
        <v>90</v>
      </c>
      <c r="E59" s="36">
        <v>20</v>
      </c>
      <c r="F59" s="35">
        <f>SUM(J59:Q59)</f>
        <v>70</v>
      </c>
      <c r="G59" s="36">
        <v>50</v>
      </c>
      <c r="H59" s="36">
        <v>44</v>
      </c>
      <c r="I59" s="36"/>
      <c r="J59" s="36"/>
      <c r="K59" s="36"/>
      <c r="L59" s="36">
        <v>34</v>
      </c>
      <c r="M59" s="36">
        <v>36</v>
      </c>
      <c r="N59" s="36"/>
      <c r="O59" s="36"/>
      <c r="P59" s="43"/>
      <c r="Q59" s="44"/>
      <c r="R59"/>
    </row>
    <row r="60" spans="1:18" s="59" customFormat="1" ht="10.5" customHeight="1" x14ac:dyDescent="0.2">
      <c r="A60" s="56" t="s">
        <v>110</v>
      </c>
      <c r="B60" s="57" t="s">
        <v>88</v>
      </c>
      <c r="C60" s="52" t="s">
        <v>220</v>
      </c>
      <c r="D60" s="36">
        <f t="shared" ref="D60:D61" si="23">E60+F60</f>
        <v>90</v>
      </c>
      <c r="E60" s="36">
        <v>20</v>
      </c>
      <c r="F60" s="35">
        <f>SUM(J60:Q60)</f>
        <v>70</v>
      </c>
      <c r="G60" s="36">
        <v>50</v>
      </c>
      <c r="H60" s="36">
        <v>46</v>
      </c>
      <c r="I60" s="36"/>
      <c r="J60" s="36"/>
      <c r="K60" s="36"/>
      <c r="L60" s="36">
        <v>34</v>
      </c>
      <c r="M60" s="36">
        <v>36</v>
      </c>
      <c r="N60" s="36"/>
      <c r="O60" s="36"/>
      <c r="P60" s="43"/>
      <c r="Q60" s="44"/>
      <c r="R60"/>
    </row>
    <row r="61" spans="1:18" s="59" customFormat="1" ht="10.5" customHeight="1" x14ac:dyDescent="0.2">
      <c r="A61" s="56" t="s">
        <v>111</v>
      </c>
      <c r="B61" s="57" t="s">
        <v>112</v>
      </c>
      <c r="C61" s="52" t="s">
        <v>220</v>
      </c>
      <c r="D61" s="36">
        <f t="shared" si="23"/>
        <v>77</v>
      </c>
      <c r="E61" s="36">
        <v>23</v>
      </c>
      <c r="F61" s="35">
        <f>SUM(J61:Q61)</f>
        <v>54</v>
      </c>
      <c r="G61" s="36">
        <v>46</v>
      </c>
      <c r="H61" s="36">
        <v>14</v>
      </c>
      <c r="I61" s="36"/>
      <c r="J61" s="36"/>
      <c r="K61" s="36"/>
      <c r="L61" s="36"/>
      <c r="M61" s="36">
        <v>54</v>
      </c>
      <c r="N61" s="36"/>
      <c r="O61" s="36"/>
      <c r="P61" s="43"/>
      <c r="Q61" s="44"/>
      <c r="R61"/>
    </row>
    <row r="62" spans="1:18" s="104" customFormat="1" ht="10.5" customHeight="1" x14ac:dyDescent="0.2">
      <c r="A62" s="169" t="s">
        <v>114</v>
      </c>
      <c r="B62" s="141" t="s">
        <v>208</v>
      </c>
      <c r="C62" s="170"/>
      <c r="D62" s="106">
        <f>SUM(D63:D73)</f>
        <v>1088</v>
      </c>
      <c r="E62" s="106">
        <f>SUM(E63:E73)</f>
        <v>314</v>
      </c>
      <c r="F62" s="106">
        <f>SUM(F63:F73)</f>
        <v>774</v>
      </c>
      <c r="G62" s="106">
        <f t="shared" ref="G62:Q62" si="24">SUM(G63:G73)</f>
        <v>446</v>
      </c>
      <c r="H62" s="106">
        <f t="shared" si="24"/>
        <v>276</v>
      </c>
      <c r="I62" s="106">
        <f t="shared" si="24"/>
        <v>0</v>
      </c>
      <c r="J62" s="106">
        <f t="shared" si="24"/>
        <v>0</v>
      </c>
      <c r="K62" s="106">
        <f t="shared" si="24"/>
        <v>0</v>
      </c>
      <c r="L62" s="106">
        <f t="shared" si="24"/>
        <v>256</v>
      </c>
      <c r="M62" s="106">
        <f t="shared" si="24"/>
        <v>198</v>
      </c>
      <c r="N62" s="106">
        <f t="shared" si="24"/>
        <v>56</v>
      </c>
      <c r="O62" s="106">
        <f t="shared" si="24"/>
        <v>128</v>
      </c>
      <c r="P62" s="106">
        <f t="shared" si="24"/>
        <v>136</v>
      </c>
      <c r="Q62" s="107">
        <f t="shared" si="24"/>
        <v>0</v>
      </c>
      <c r="R62" s="143"/>
    </row>
    <row r="63" spans="1:18" s="59" customFormat="1" ht="10.5" customHeight="1" x14ac:dyDescent="0.2">
      <c r="A63" s="56" t="s">
        <v>115</v>
      </c>
      <c r="B63" s="57" t="s">
        <v>116</v>
      </c>
      <c r="C63" s="58" t="s">
        <v>72</v>
      </c>
      <c r="D63" s="36">
        <f>E63+F63</f>
        <v>148</v>
      </c>
      <c r="E63" s="36">
        <v>42</v>
      </c>
      <c r="F63" s="35">
        <f t="shared" ref="F63:F73" si="25">SUM(J63:Q63)</f>
        <v>106</v>
      </c>
      <c r="G63" s="36">
        <v>62</v>
      </c>
      <c r="H63" s="36">
        <v>74</v>
      </c>
      <c r="I63" s="36"/>
      <c r="J63" s="36"/>
      <c r="K63" s="36"/>
      <c r="L63" s="36">
        <v>34</v>
      </c>
      <c r="M63" s="36">
        <v>72</v>
      </c>
      <c r="N63" s="36"/>
      <c r="O63" s="36"/>
      <c r="P63" s="43"/>
      <c r="Q63" s="44"/>
      <c r="R63"/>
    </row>
    <row r="64" spans="1:18" s="59" customFormat="1" ht="10.5" customHeight="1" x14ac:dyDescent="0.2">
      <c r="A64" s="56" t="s">
        <v>117</v>
      </c>
      <c r="B64" s="57" t="s">
        <v>118</v>
      </c>
      <c r="C64" s="58" t="s">
        <v>72</v>
      </c>
      <c r="D64" s="36">
        <f t="shared" ref="D64:D73" si="26">E64+F64</f>
        <v>174</v>
      </c>
      <c r="E64" s="36">
        <v>50</v>
      </c>
      <c r="F64" s="35">
        <f t="shared" si="25"/>
        <v>124</v>
      </c>
      <c r="G64" s="36">
        <v>60</v>
      </c>
      <c r="H64" s="36">
        <v>32</v>
      </c>
      <c r="I64" s="36"/>
      <c r="J64" s="36"/>
      <c r="K64" s="36"/>
      <c r="L64" s="36">
        <v>52</v>
      </c>
      <c r="M64" s="36">
        <v>72</v>
      </c>
      <c r="N64" s="36"/>
      <c r="O64" s="36"/>
      <c r="P64" s="43"/>
      <c r="Q64" s="44"/>
      <c r="R64"/>
    </row>
    <row r="65" spans="1:18" s="59" customFormat="1" ht="10.5" customHeight="1" x14ac:dyDescent="0.2">
      <c r="A65" s="56" t="s">
        <v>119</v>
      </c>
      <c r="B65" s="57" t="s">
        <v>120</v>
      </c>
      <c r="C65" s="58" t="s">
        <v>72</v>
      </c>
      <c r="D65" s="36">
        <f t="shared" si="26"/>
        <v>150</v>
      </c>
      <c r="E65" s="36">
        <v>44</v>
      </c>
      <c r="F65" s="35">
        <f t="shared" si="25"/>
        <v>106</v>
      </c>
      <c r="G65" s="36">
        <v>62</v>
      </c>
      <c r="H65" s="36">
        <v>50</v>
      </c>
      <c r="I65" s="36"/>
      <c r="J65" s="36"/>
      <c r="K65" s="36"/>
      <c r="L65" s="36">
        <v>52</v>
      </c>
      <c r="M65" s="36">
        <v>54</v>
      </c>
      <c r="N65" s="36"/>
      <c r="O65" s="36"/>
      <c r="P65" s="43"/>
      <c r="Q65" s="44"/>
      <c r="R65"/>
    </row>
    <row r="66" spans="1:18" s="59" customFormat="1" ht="10.5" customHeight="1" x14ac:dyDescent="0.2">
      <c r="A66" s="56" t="s">
        <v>121</v>
      </c>
      <c r="B66" s="57" t="s">
        <v>122</v>
      </c>
      <c r="C66" s="52" t="s">
        <v>220</v>
      </c>
      <c r="D66" s="36">
        <f t="shared" si="26"/>
        <v>90</v>
      </c>
      <c r="E66" s="36">
        <v>22</v>
      </c>
      <c r="F66" s="35">
        <f t="shared" si="25"/>
        <v>68</v>
      </c>
      <c r="G66" s="36">
        <v>40</v>
      </c>
      <c r="H66" s="36">
        <v>14</v>
      </c>
      <c r="I66" s="36"/>
      <c r="J66" s="36"/>
      <c r="K66" s="36"/>
      <c r="L66" s="36">
        <v>68</v>
      </c>
      <c r="M66" s="36"/>
      <c r="N66" s="36"/>
      <c r="O66" s="36"/>
      <c r="P66" s="43"/>
      <c r="Q66" s="44"/>
      <c r="R66"/>
    </row>
    <row r="67" spans="1:18" s="59" customFormat="1" ht="10.5" customHeight="1" x14ac:dyDescent="0.2">
      <c r="A67" s="56" t="s">
        <v>123</v>
      </c>
      <c r="B67" s="57" t="s">
        <v>124</v>
      </c>
      <c r="C67" s="52" t="s">
        <v>220</v>
      </c>
      <c r="D67" s="36">
        <f t="shared" si="26"/>
        <v>96</v>
      </c>
      <c r="E67" s="36">
        <v>32</v>
      </c>
      <c r="F67" s="35">
        <f t="shared" si="25"/>
        <v>64</v>
      </c>
      <c r="G67" s="36">
        <v>38</v>
      </c>
      <c r="H67" s="36">
        <v>8</v>
      </c>
      <c r="I67" s="36"/>
      <c r="J67" s="36"/>
      <c r="K67" s="36"/>
      <c r="L67" s="36"/>
      <c r="M67" s="36"/>
      <c r="N67" s="36"/>
      <c r="O67" s="36"/>
      <c r="P67" s="43">
        <v>64</v>
      </c>
      <c r="Q67" s="44"/>
      <c r="R67"/>
    </row>
    <row r="68" spans="1:18" s="59" customFormat="1" ht="10.5" customHeight="1" x14ac:dyDescent="0.2">
      <c r="A68" s="56" t="s">
        <v>125</v>
      </c>
      <c r="B68" s="57" t="s">
        <v>126</v>
      </c>
      <c r="C68" s="52" t="s">
        <v>220</v>
      </c>
      <c r="D68" s="36">
        <f t="shared" si="26"/>
        <v>75</v>
      </c>
      <c r="E68" s="36">
        <v>25</v>
      </c>
      <c r="F68" s="35">
        <f t="shared" si="25"/>
        <v>50</v>
      </c>
      <c r="G68" s="36">
        <v>30</v>
      </c>
      <c r="H68" s="36">
        <v>32</v>
      </c>
      <c r="I68" s="36"/>
      <c r="J68" s="36"/>
      <c r="K68" s="36"/>
      <c r="L68" s="36"/>
      <c r="M68" s="36"/>
      <c r="N68" s="36"/>
      <c r="O68" s="36">
        <v>50</v>
      </c>
      <c r="P68" s="43"/>
      <c r="Q68" s="44"/>
      <c r="R68"/>
    </row>
    <row r="69" spans="1:18" s="59" customFormat="1" ht="10.5" customHeight="1" x14ac:dyDescent="0.2">
      <c r="A69" s="56" t="s">
        <v>127</v>
      </c>
      <c r="B69" s="57" t="s">
        <v>128</v>
      </c>
      <c r="C69" s="52" t="s">
        <v>220</v>
      </c>
      <c r="D69" s="36">
        <f t="shared" si="26"/>
        <v>92</v>
      </c>
      <c r="E69" s="36">
        <v>30</v>
      </c>
      <c r="F69" s="35">
        <f t="shared" si="25"/>
        <v>62</v>
      </c>
      <c r="G69" s="36">
        <v>32</v>
      </c>
      <c r="H69" s="36">
        <v>16</v>
      </c>
      <c r="I69" s="36"/>
      <c r="J69" s="36"/>
      <c r="K69" s="36"/>
      <c r="L69" s="36"/>
      <c r="M69" s="36"/>
      <c r="N69" s="36">
        <v>28</v>
      </c>
      <c r="O69" s="36">
        <v>34</v>
      </c>
      <c r="P69" s="43"/>
      <c r="Q69" s="44"/>
      <c r="R69"/>
    </row>
    <row r="70" spans="1:18" s="59" customFormat="1" ht="10.5" customHeight="1" x14ac:dyDescent="0.2">
      <c r="A70" s="56" t="s">
        <v>129</v>
      </c>
      <c r="B70" s="57" t="s">
        <v>130</v>
      </c>
      <c r="C70" s="52" t="s">
        <v>220</v>
      </c>
      <c r="D70" s="36">
        <f t="shared" si="26"/>
        <v>70</v>
      </c>
      <c r="E70" s="36">
        <v>20</v>
      </c>
      <c r="F70" s="35">
        <f t="shared" si="25"/>
        <v>50</v>
      </c>
      <c r="G70" s="36">
        <v>30</v>
      </c>
      <c r="H70" s="36">
        <v>14</v>
      </c>
      <c r="I70" s="36"/>
      <c r="J70" s="36"/>
      <c r="K70" s="36"/>
      <c r="L70" s="36">
        <v>50</v>
      </c>
      <c r="M70" s="36"/>
      <c r="N70" s="36"/>
      <c r="O70" s="36"/>
      <c r="P70" s="43"/>
      <c r="Q70" s="44"/>
      <c r="R70"/>
    </row>
    <row r="71" spans="1:18" s="59" customFormat="1" ht="10.5" customHeight="1" x14ac:dyDescent="0.2">
      <c r="A71" s="56" t="s">
        <v>131</v>
      </c>
      <c r="B71" s="57" t="s">
        <v>132</v>
      </c>
      <c r="C71" s="52" t="s">
        <v>220</v>
      </c>
      <c r="D71" s="36">
        <f t="shared" si="26"/>
        <v>92</v>
      </c>
      <c r="E71" s="36">
        <v>20</v>
      </c>
      <c r="F71" s="35">
        <f t="shared" si="25"/>
        <v>72</v>
      </c>
      <c r="G71" s="36">
        <v>40</v>
      </c>
      <c r="H71" s="36">
        <v>28</v>
      </c>
      <c r="I71" s="36"/>
      <c r="J71" s="36"/>
      <c r="K71" s="36"/>
      <c r="L71" s="36"/>
      <c r="M71" s="36"/>
      <c r="N71" s="36">
        <v>28</v>
      </c>
      <c r="O71" s="36">
        <v>44</v>
      </c>
      <c r="P71" s="43"/>
      <c r="Q71" s="44"/>
      <c r="R71"/>
    </row>
    <row r="72" spans="1:18" s="59" customFormat="1" ht="10.5" customHeight="1" x14ac:dyDescent="0.2">
      <c r="A72" s="56" t="s">
        <v>133</v>
      </c>
      <c r="B72" s="60" t="s">
        <v>218</v>
      </c>
      <c r="C72" s="52" t="s">
        <v>220</v>
      </c>
      <c r="D72" s="36">
        <f t="shared" si="26"/>
        <v>49</v>
      </c>
      <c r="E72" s="36">
        <v>13</v>
      </c>
      <c r="F72" s="35">
        <f t="shared" si="25"/>
        <v>36</v>
      </c>
      <c r="G72" s="36">
        <v>26</v>
      </c>
      <c r="H72" s="36">
        <v>4</v>
      </c>
      <c r="I72" s="36"/>
      <c r="J72" s="36"/>
      <c r="K72" s="36"/>
      <c r="L72" s="36"/>
      <c r="M72" s="36"/>
      <c r="N72" s="36"/>
      <c r="O72" s="36"/>
      <c r="P72" s="43">
        <v>36</v>
      </c>
      <c r="Q72" s="44"/>
      <c r="R72"/>
    </row>
    <row r="73" spans="1:18" s="59" customFormat="1" ht="10.5" customHeight="1" x14ac:dyDescent="0.2">
      <c r="A73" s="56" t="s">
        <v>134</v>
      </c>
      <c r="B73" s="60" t="s">
        <v>135</v>
      </c>
      <c r="C73" s="52" t="s">
        <v>220</v>
      </c>
      <c r="D73" s="36">
        <f t="shared" si="26"/>
        <v>52</v>
      </c>
      <c r="E73" s="36">
        <v>16</v>
      </c>
      <c r="F73" s="35">
        <f t="shared" si="25"/>
        <v>36</v>
      </c>
      <c r="G73" s="36">
        <v>26</v>
      </c>
      <c r="H73" s="36">
        <v>4</v>
      </c>
      <c r="I73" s="36"/>
      <c r="J73" s="36"/>
      <c r="K73" s="36"/>
      <c r="L73" s="36"/>
      <c r="M73" s="36"/>
      <c r="N73" s="36"/>
      <c r="O73" s="36"/>
      <c r="P73" s="43">
        <v>36</v>
      </c>
      <c r="Q73" s="44"/>
      <c r="R73"/>
    </row>
    <row r="74" spans="1:18" s="104" customFormat="1" ht="10.5" customHeight="1" x14ac:dyDescent="0.2">
      <c r="A74" s="169" t="s">
        <v>136</v>
      </c>
      <c r="B74" s="141" t="s">
        <v>113</v>
      </c>
      <c r="C74" s="170"/>
      <c r="D74" s="106">
        <f>D75+D85+D91+D97</f>
        <v>3250</v>
      </c>
      <c r="E74" s="106">
        <f>E75+E85+E91+E97</f>
        <v>880</v>
      </c>
      <c r="F74" s="106">
        <f>F75+F85+F91+F97</f>
        <v>2370</v>
      </c>
      <c r="G74" s="106">
        <f t="shared" ref="G74:Q74" si="27">G75+G85+G91+G97</f>
        <v>1332</v>
      </c>
      <c r="H74" s="106">
        <f t="shared" si="27"/>
        <v>674</v>
      </c>
      <c r="I74" s="106">
        <f t="shared" si="27"/>
        <v>40</v>
      </c>
      <c r="J74" s="106">
        <f t="shared" si="27"/>
        <v>0</v>
      </c>
      <c r="K74" s="106">
        <f t="shared" si="27"/>
        <v>0</v>
      </c>
      <c r="L74" s="106">
        <f t="shared" si="27"/>
        <v>172</v>
      </c>
      <c r="M74" s="106">
        <f t="shared" si="27"/>
        <v>326</v>
      </c>
      <c r="N74" s="106">
        <f t="shared" si="27"/>
        <v>452</v>
      </c>
      <c r="O74" s="106">
        <f t="shared" si="27"/>
        <v>636</v>
      </c>
      <c r="P74" s="106">
        <f t="shared" si="27"/>
        <v>392</v>
      </c>
      <c r="Q74" s="107">
        <f t="shared" si="27"/>
        <v>392</v>
      </c>
      <c r="R74" s="143"/>
    </row>
    <row r="75" spans="1:18" s="150" customFormat="1" ht="10.5" customHeight="1" x14ac:dyDescent="0.2">
      <c r="A75" s="144" t="s">
        <v>137</v>
      </c>
      <c r="B75" s="145" t="s">
        <v>138</v>
      </c>
      <c r="C75" s="146" t="s">
        <v>221</v>
      </c>
      <c r="D75" s="147">
        <f>SUM(D76:D84)</f>
        <v>2077</v>
      </c>
      <c r="E75" s="147">
        <f>SUM(E76:E84)</f>
        <v>537</v>
      </c>
      <c r="F75" s="147">
        <f>SUM(F76:F84)</f>
        <v>1540</v>
      </c>
      <c r="G75" s="147">
        <f t="shared" ref="G75:Q75" si="28">SUM(G76:G84)</f>
        <v>810</v>
      </c>
      <c r="H75" s="147">
        <f t="shared" si="28"/>
        <v>412</v>
      </c>
      <c r="I75" s="147">
        <f t="shared" si="28"/>
        <v>20</v>
      </c>
      <c r="J75" s="147">
        <f t="shared" si="28"/>
        <v>0</v>
      </c>
      <c r="K75" s="147">
        <f t="shared" si="28"/>
        <v>0</v>
      </c>
      <c r="L75" s="147">
        <f t="shared" si="28"/>
        <v>102</v>
      </c>
      <c r="M75" s="147">
        <f t="shared" si="28"/>
        <v>218</v>
      </c>
      <c r="N75" s="147">
        <f t="shared" si="28"/>
        <v>452</v>
      </c>
      <c r="O75" s="147">
        <f t="shared" si="28"/>
        <v>636</v>
      </c>
      <c r="P75" s="147">
        <f t="shared" si="28"/>
        <v>132</v>
      </c>
      <c r="Q75" s="148">
        <f t="shared" si="28"/>
        <v>0</v>
      </c>
      <c r="R75" s="149"/>
    </row>
    <row r="76" spans="1:18" s="45" customFormat="1" ht="10.5" customHeight="1" x14ac:dyDescent="0.2">
      <c r="A76" s="51" t="s">
        <v>139</v>
      </c>
      <c r="B76" s="121" t="s">
        <v>140</v>
      </c>
      <c r="C76" s="61" t="s">
        <v>220</v>
      </c>
      <c r="D76" s="53">
        <f>E76+F76</f>
        <v>340</v>
      </c>
      <c r="E76" s="53">
        <v>128</v>
      </c>
      <c r="F76" s="35">
        <f t="shared" ref="F76:F84" si="29">SUM(J76:Q76)</f>
        <v>212</v>
      </c>
      <c r="G76" s="36">
        <v>208</v>
      </c>
      <c r="H76" s="36">
        <v>104</v>
      </c>
      <c r="I76" s="53"/>
      <c r="J76" s="53"/>
      <c r="K76" s="53"/>
      <c r="L76" s="53">
        <v>102</v>
      </c>
      <c r="M76" s="36">
        <v>72</v>
      </c>
      <c r="N76" s="53">
        <v>38</v>
      </c>
      <c r="O76" s="36"/>
      <c r="P76" s="54"/>
      <c r="Q76" s="55"/>
      <c r="R76"/>
    </row>
    <row r="77" spans="1:18" s="45" customFormat="1" ht="10.5" customHeight="1" x14ac:dyDescent="0.2">
      <c r="A77" s="51" t="s">
        <v>141</v>
      </c>
      <c r="B77" s="121" t="s">
        <v>142</v>
      </c>
      <c r="C77" s="52" t="s">
        <v>220</v>
      </c>
      <c r="D77" s="53">
        <f t="shared" ref="D77:D84" si="30">E77+F77</f>
        <v>122</v>
      </c>
      <c r="E77" s="53">
        <v>46</v>
      </c>
      <c r="F77" s="35">
        <f t="shared" si="29"/>
        <v>76</v>
      </c>
      <c r="G77" s="36">
        <v>72</v>
      </c>
      <c r="H77" s="36">
        <v>36</v>
      </c>
      <c r="I77" s="53"/>
      <c r="J77" s="53"/>
      <c r="K77" s="53"/>
      <c r="L77" s="53"/>
      <c r="M77" s="53">
        <v>38</v>
      </c>
      <c r="N77" s="53">
        <v>38</v>
      </c>
      <c r="O77" s="36"/>
      <c r="P77" s="54"/>
      <c r="Q77" s="55"/>
      <c r="R77"/>
    </row>
    <row r="78" spans="1:18" s="45" customFormat="1" ht="24" customHeight="1" x14ac:dyDescent="0.2">
      <c r="A78" s="62" t="s">
        <v>143</v>
      </c>
      <c r="B78" s="63" t="s">
        <v>144</v>
      </c>
      <c r="C78" s="52" t="s">
        <v>171</v>
      </c>
      <c r="D78" s="53">
        <f t="shared" si="30"/>
        <v>223</v>
      </c>
      <c r="E78" s="64">
        <v>89</v>
      </c>
      <c r="F78" s="35">
        <f t="shared" si="29"/>
        <v>134</v>
      </c>
      <c r="G78" s="65">
        <v>124</v>
      </c>
      <c r="H78" s="65">
        <v>62</v>
      </c>
      <c r="I78" s="64"/>
      <c r="J78" s="64"/>
      <c r="K78" s="64"/>
      <c r="L78" s="64"/>
      <c r="M78" s="64"/>
      <c r="N78" s="64">
        <v>56</v>
      </c>
      <c r="O78" s="65">
        <v>78</v>
      </c>
      <c r="P78" s="67"/>
      <c r="Q78" s="68"/>
      <c r="R78"/>
    </row>
    <row r="79" spans="1:18" s="45" customFormat="1" ht="20.25" customHeight="1" x14ac:dyDescent="0.2">
      <c r="A79" s="62" t="s">
        <v>145</v>
      </c>
      <c r="B79" s="69" t="s">
        <v>146</v>
      </c>
      <c r="C79" s="52" t="s">
        <v>171</v>
      </c>
      <c r="D79" s="53">
        <f t="shared" si="30"/>
        <v>210</v>
      </c>
      <c r="E79" s="64">
        <v>94</v>
      </c>
      <c r="F79" s="35">
        <f t="shared" si="29"/>
        <v>116</v>
      </c>
      <c r="G79" s="65">
        <v>112</v>
      </c>
      <c r="H79" s="65">
        <v>54</v>
      </c>
      <c r="I79" s="64"/>
      <c r="J79" s="64"/>
      <c r="K79" s="64"/>
      <c r="L79" s="64"/>
      <c r="M79" s="64"/>
      <c r="N79" s="64">
        <v>56</v>
      </c>
      <c r="O79" s="65">
        <v>60</v>
      </c>
      <c r="P79" s="67"/>
      <c r="Q79" s="68"/>
      <c r="R79"/>
    </row>
    <row r="80" spans="1:18" s="45" customFormat="1" ht="10.5" customHeight="1" x14ac:dyDescent="0.2">
      <c r="A80" s="70" t="s">
        <v>147</v>
      </c>
      <c r="B80" s="71" t="s">
        <v>148</v>
      </c>
      <c r="C80" s="52" t="s">
        <v>171</v>
      </c>
      <c r="D80" s="53">
        <f t="shared" si="30"/>
        <v>165</v>
      </c>
      <c r="E80" s="64">
        <v>60</v>
      </c>
      <c r="F80" s="35">
        <f t="shared" si="29"/>
        <v>105</v>
      </c>
      <c r="G80" s="65">
        <v>98</v>
      </c>
      <c r="H80" s="65">
        <v>54</v>
      </c>
      <c r="I80" s="64">
        <v>20</v>
      </c>
      <c r="J80" s="64"/>
      <c r="K80" s="64"/>
      <c r="L80" s="64"/>
      <c r="M80" s="64"/>
      <c r="N80" s="64">
        <v>42</v>
      </c>
      <c r="O80" s="65">
        <v>63</v>
      </c>
      <c r="P80" s="67"/>
      <c r="Q80" s="68"/>
      <c r="R80"/>
    </row>
    <row r="81" spans="1:18" s="45" customFormat="1" ht="10.5" customHeight="1" x14ac:dyDescent="0.2">
      <c r="A81" s="70" t="s">
        <v>149</v>
      </c>
      <c r="B81" s="71" t="s">
        <v>150</v>
      </c>
      <c r="C81" s="52" t="s">
        <v>220</v>
      </c>
      <c r="D81" s="53">
        <f t="shared" si="30"/>
        <v>165</v>
      </c>
      <c r="E81" s="64">
        <v>60</v>
      </c>
      <c r="F81" s="35">
        <f t="shared" si="29"/>
        <v>105</v>
      </c>
      <c r="G81" s="65">
        <v>98</v>
      </c>
      <c r="H81" s="65">
        <v>54</v>
      </c>
      <c r="I81" s="64"/>
      <c r="J81" s="64"/>
      <c r="K81" s="64"/>
      <c r="L81" s="64"/>
      <c r="M81" s="64"/>
      <c r="N81" s="64">
        <v>42</v>
      </c>
      <c r="O81" s="65">
        <v>63</v>
      </c>
      <c r="P81" s="67"/>
      <c r="Q81" s="68"/>
      <c r="R81"/>
    </row>
    <row r="82" spans="1:18" s="45" customFormat="1" ht="10.5" customHeight="1" x14ac:dyDescent="0.2">
      <c r="A82" s="70" t="s">
        <v>151</v>
      </c>
      <c r="B82" s="71" t="s">
        <v>152</v>
      </c>
      <c r="C82" s="52" t="s">
        <v>220</v>
      </c>
      <c r="D82" s="53">
        <f t="shared" si="30"/>
        <v>168</v>
      </c>
      <c r="E82" s="64">
        <v>60</v>
      </c>
      <c r="F82" s="35">
        <f t="shared" si="29"/>
        <v>108</v>
      </c>
      <c r="G82" s="65">
        <v>98</v>
      </c>
      <c r="H82" s="65">
        <v>48</v>
      </c>
      <c r="I82" s="64"/>
      <c r="J82" s="64"/>
      <c r="K82" s="64"/>
      <c r="L82" s="64"/>
      <c r="M82" s="64"/>
      <c r="N82" s="64"/>
      <c r="O82" s="65">
        <v>48</v>
      </c>
      <c r="P82" s="67">
        <v>60</v>
      </c>
      <c r="Q82" s="68"/>
      <c r="R82"/>
    </row>
    <row r="83" spans="1:18" s="45" customFormat="1" ht="10.5" customHeight="1" x14ac:dyDescent="0.2">
      <c r="A83" s="70" t="s">
        <v>153</v>
      </c>
      <c r="B83" s="71" t="s">
        <v>154</v>
      </c>
      <c r="C83" s="52" t="s">
        <v>220</v>
      </c>
      <c r="D83" s="53">
        <f t="shared" si="30"/>
        <v>396</v>
      </c>
      <c r="E83" s="64"/>
      <c r="F83" s="35">
        <f t="shared" si="29"/>
        <v>396</v>
      </c>
      <c r="G83" s="65"/>
      <c r="H83" s="65"/>
      <c r="I83" s="64"/>
      <c r="J83" s="64"/>
      <c r="K83" s="64"/>
      <c r="L83" s="64"/>
      <c r="M83" s="64">
        <v>108</v>
      </c>
      <c r="N83" s="64">
        <v>108</v>
      </c>
      <c r="O83" s="64">
        <v>180</v>
      </c>
      <c r="P83" s="67"/>
      <c r="Q83" s="68"/>
      <c r="R83"/>
    </row>
    <row r="84" spans="1:18" s="45" customFormat="1" ht="10.5" customHeight="1" x14ac:dyDescent="0.2">
      <c r="A84" s="70" t="s">
        <v>155</v>
      </c>
      <c r="B84" s="71" t="s">
        <v>156</v>
      </c>
      <c r="C84" s="52" t="s">
        <v>220</v>
      </c>
      <c r="D84" s="53">
        <f t="shared" si="30"/>
        <v>288</v>
      </c>
      <c r="E84" s="64"/>
      <c r="F84" s="35">
        <f t="shared" si="29"/>
        <v>288</v>
      </c>
      <c r="G84" s="65"/>
      <c r="H84" s="65"/>
      <c r="I84" s="64"/>
      <c r="J84" s="64"/>
      <c r="K84" s="64"/>
      <c r="L84" s="64"/>
      <c r="M84" s="64"/>
      <c r="N84" s="64">
        <v>72</v>
      </c>
      <c r="O84" s="64">
        <v>144</v>
      </c>
      <c r="P84" s="66">
        <v>72</v>
      </c>
      <c r="Q84" s="68"/>
      <c r="R84"/>
    </row>
    <row r="85" spans="1:18" s="150" customFormat="1" ht="20.25" customHeight="1" x14ac:dyDescent="0.2">
      <c r="A85" s="151" t="s">
        <v>157</v>
      </c>
      <c r="B85" s="152" t="s">
        <v>158</v>
      </c>
      <c r="C85" s="153" t="s">
        <v>221</v>
      </c>
      <c r="D85" s="154">
        <f>SUM(D86:D90)</f>
        <v>506</v>
      </c>
      <c r="E85" s="154">
        <f>SUM(E86:E90)</f>
        <v>160</v>
      </c>
      <c r="F85" s="154">
        <f>SUM(F86:F90)</f>
        <v>346</v>
      </c>
      <c r="G85" s="154">
        <f t="shared" ref="G85:Q85" si="31">SUM(G86:G90)</f>
        <v>252</v>
      </c>
      <c r="H85" s="154">
        <f t="shared" si="31"/>
        <v>124</v>
      </c>
      <c r="I85" s="154">
        <f t="shared" si="31"/>
        <v>20</v>
      </c>
      <c r="J85" s="154">
        <f t="shared" si="31"/>
        <v>0</v>
      </c>
      <c r="K85" s="154">
        <f t="shared" si="31"/>
        <v>0</v>
      </c>
      <c r="L85" s="154">
        <f t="shared" si="31"/>
        <v>0</v>
      </c>
      <c r="M85" s="154">
        <f t="shared" si="31"/>
        <v>0</v>
      </c>
      <c r="N85" s="154">
        <f t="shared" si="31"/>
        <v>0</v>
      </c>
      <c r="O85" s="154">
        <f t="shared" si="31"/>
        <v>0</v>
      </c>
      <c r="P85" s="154">
        <f t="shared" si="31"/>
        <v>210</v>
      </c>
      <c r="Q85" s="155">
        <f t="shared" si="31"/>
        <v>136</v>
      </c>
      <c r="R85" s="149"/>
    </row>
    <row r="86" spans="1:18" s="45" customFormat="1" ht="10.5" customHeight="1" x14ac:dyDescent="0.2">
      <c r="A86" s="51" t="s">
        <v>159</v>
      </c>
      <c r="B86" s="121" t="s">
        <v>160</v>
      </c>
      <c r="C86" s="52" t="s">
        <v>171</v>
      </c>
      <c r="D86" s="64">
        <f>E86+F86</f>
        <v>100</v>
      </c>
      <c r="E86" s="64">
        <v>40</v>
      </c>
      <c r="F86" s="35">
        <f>SUM(J86:Q86)</f>
        <v>60</v>
      </c>
      <c r="G86" s="65">
        <v>56</v>
      </c>
      <c r="H86" s="65">
        <v>30</v>
      </c>
      <c r="I86" s="64">
        <v>20</v>
      </c>
      <c r="J86" s="64"/>
      <c r="K86" s="64"/>
      <c r="L86" s="64"/>
      <c r="M86" s="64"/>
      <c r="N86" s="64"/>
      <c r="O86" s="64"/>
      <c r="P86" s="66">
        <v>60</v>
      </c>
      <c r="Q86" s="68"/>
      <c r="R86"/>
    </row>
    <row r="87" spans="1:18" s="45" customFormat="1" ht="21" customHeight="1" x14ac:dyDescent="0.2">
      <c r="A87" s="72" t="s">
        <v>161</v>
      </c>
      <c r="B87" s="22" t="s">
        <v>162</v>
      </c>
      <c r="C87" s="52" t="s">
        <v>171</v>
      </c>
      <c r="D87" s="64">
        <f t="shared" ref="D87:D90" si="32">E87+F87</f>
        <v>174</v>
      </c>
      <c r="E87" s="64">
        <v>60</v>
      </c>
      <c r="F87" s="35">
        <f>SUM(J87:Q87)</f>
        <v>114</v>
      </c>
      <c r="G87" s="65">
        <v>110</v>
      </c>
      <c r="H87" s="65">
        <v>56</v>
      </c>
      <c r="I87" s="64"/>
      <c r="J87" s="64"/>
      <c r="K87" s="64"/>
      <c r="L87" s="64"/>
      <c r="M87" s="64"/>
      <c r="N87" s="64"/>
      <c r="O87" s="64"/>
      <c r="P87" s="66">
        <v>60</v>
      </c>
      <c r="Q87" s="68">
        <v>54</v>
      </c>
      <c r="R87"/>
    </row>
    <row r="88" spans="1:18" s="45" customFormat="1" ht="10.5" customHeight="1" x14ac:dyDescent="0.2">
      <c r="A88" s="51" t="s">
        <v>163</v>
      </c>
      <c r="B88" s="121" t="s">
        <v>164</v>
      </c>
      <c r="C88" s="52" t="s">
        <v>220</v>
      </c>
      <c r="D88" s="64">
        <f t="shared" si="32"/>
        <v>160</v>
      </c>
      <c r="E88" s="64">
        <v>60</v>
      </c>
      <c r="F88" s="35">
        <f>SUM(J88:Q88)</f>
        <v>100</v>
      </c>
      <c r="G88" s="65">
        <v>86</v>
      </c>
      <c r="H88" s="65">
        <v>38</v>
      </c>
      <c r="I88" s="64"/>
      <c r="J88" s="64"/>
      <c r="K88" s="64"/>
      <c r="L88" s="64"/>
      <c r="M88" s="64"/>
      <c r="N88" s="64"/>
      <c r="O88" s="64"/>
      <c r="P88" s="66">
        <v>54</v>
      </c>
      <c r="Q88" s="68">
        <v>46</v>
      </c>
      <c r="R88"/>
    </row>
    <row r="89" spans="1:18" s="45" customFormat="1" ht="10.5" customHeight="1" x14ac:dyDescent="0.2">
      <c r="A89" s="51" t="s">
        <v>165</v>
      </c>
      <c r="B89" s="121" t="s">
        <v>154</v>
      </c>
      <c r="C89" s="52" t="s">
        <v>220</v>
      </c>
      <c r="D89" s="64">
        <f t="shared" si="32"/>
        <v>36</v>
      </c>
      <c r="E89" s="64"/>
      <c r="F89" s="35">
        <f>SUM(J89:Q89)</f>
        <v>36</v>
      </c>
      <c r="G89" s="65"/>
      <c r="H89" s="65"/>
      <c r="I89" s="64"/>
      <c r="J89" s="64"/>
      <c r="K89" s="64"/>
      <c r="L89" s="64"/>
      <c r="M89" s="64"/>
      <c r="N89" s="64"/>
      <c r="O89" s="64"/>
      <c r="P89" s="66">
        <v>36</v>
      </c>
      <c r="Q89" s="68"/>
      <c r="R89"/>
    </row>
    <row r="90" spans="1:18" s="45" customFormat="1" ht="10.5" customHeight="1" x14ac:dyDescent="0.2">
      <c r="A90" s="51" t="s">
        <v>166</v>
      </c>
      <c r="B90" s="121" t="s">
        <v>156</v>
      </c>
      <c r="C90" s="52" t="s">
        <v>220</v>
      </c>
      <c r="D90" s="64">
        <f t="shared" si="32"/>
        <v>36</v>
      </c>
      <c r="E90" s="64"/>
      <c r="F90" s="35">
        <f>SUM(J90:Q90)</f>
        <v>36</v>
      </c>
      <c r="G90" s="65"/>
      <c r="H90" s="65"/>
      <c r="I90" s="64"/>
      <c r="J90" s="64"/>
      <c r="K90" s="64"/>
      <c r="L90" s="64"/>
      <c r="M90" s="64"/>
      <c r="N90" s="64"/>
      <c r="O90" s="64"/>
      <c r="P90" s="66"/>
      <c r="Q90" s="178">
        <v>36</v>
      </c>
      <c r="R90"/>
    </row>
    <row r="91" spans="1:18" s="150" customFormat="1" ht="21.75" customHeight="1" x14ac:dyDescent="0.2">
      <c r="A91" s="156" t="s">
        <v>167</v>
      </c>
      <c r="B91" s="157" t="s">
        <v>168</v>
      </c>
      <c r="C91" s="158" t="s">
        <v>221</v>
      </c>
      <c r="D91" s="159">
        <f>SUM(D92:D96)</f>
        <v>450</v>
      </c>
      <c r="E91" s="159">
        <f>SUM(E92:E96)</f>
        <v>144</v>
      </c>
      <c r="F91" s="159">
        <f>SUM(F92:F96)</f>
        <v>306</v>
      </c>
      <c r="G91" s="159">
        <f t="shared" ref="G91:Q91" si="33">SUM(G92:G96)</f>
        <v>200</v>
      </c>
      <c r="H91" s="159">
        <f t="shared" si="33"/>
        <v>104</v>
      </c>
      <c r="I91" s="159">
        <f t="shared" si="33"/>
        <v>0</v>
      </c>
      <c r="J91" s="159">
        <f t="shared" si="33"/>
        <v>0</v>
      </c>
      <c r="K91" s="159">
        <f t="shared" si="33"/>
        <v>0</v>
      </c>
      <c r="L91" s="159">
        <f t="shared" si="33"/>
        <v>0</v>
      </c>
      <c r="M91" s="159">
        <f t="shared" si="33"/>
        <v>0</v>
      </c>
      <c r="N91" s="159">
        <f t="shared" si="33"/>
        <v>0</v>
      </c>
      <c r="O91" s="159">
        <f t="shared" si="33"/>
        <v>0</v>
      </c>
      <c r="P91" s="159">
        <f t="shared" si="33"/>
        <v>50</v>
      </c>
      <c r="Q91" s="160">
        <f t="shared" si="33"/>
        <v>256</v>
      </c>
      <c r="R91" s="149"/>
    </row>
    <row r="92" spans="1:18" s="45" customFormat="1" ht="9.75" customHeight="1" x14ac:dyDescent="0.2">
      <c r="A92" s="51" t="s">
        <v>169</v>
      </c>
      <c r="B92" s="121" t="s">
        <v>170</v>
      </c>
      <c r="C92" s="52" t="s">
        <v>220</v>
      </c>
      <c r="D92" s="53">
        <f>E92+F92</f>
        <v>154</v>
      </c>
      <c r="E92" s="53">
        <v>56</v>
      </c>
      <c r="F92" s="35">
        <f>SUM(J92:Q92)</f>
        <v>98</v>
      </c>
      <c r="G92" s="36">
        <v>72</v>
      </c>
      <c r="H92" s="36">
        <v>36</v>
      </c>
      <c r="I92" s="53"/>
      <c r="J92" s="53"/>
      <c r="K92" s="53"/>
      <c r="L92" s="53"/>
      <c r="M92" s="53"/>
      <c r="N92" s="53"/>
      <c r="O92" s="53"/>
      <c r="P92" s="54">
        <v>50</v>
      </c>
      <c r="Q92" s="55">
        <v>48</v>
      </c>
      <c r="R92"/>
    </row>
    <row r="93" spans="1:18" s="45" customFormat="1" ht="9.75" customHeight="1" x14ac:dyDescent="0.2">
      <c r="A93" s="51" t="s">
        <v>172</v>
      </c>
      <c r="B93" s="121" t="s">
        <v>173</v>
      </c>
      <c r="C93" s="52" t="s">
        <v>220</v>
      </c>
      <c r="D93" s="53">
        <f t="shared" ref="D93:D96" si="34">E93+F93</f>
        <v>110</v>
      </c>
      <c r="E93" s="53">
        <v>46</v>
      </c>
      <c r="F93" s="35">
        <f>SUM(J93:Q93)</f>
        <v>64</v>
      </c>
      <c r="G93" s="36">
        <v>60</v>
      </c>
      <c r="H93" s="36">
        <v>32</v>
      </c>
      <c r="I93" s="53"/>
      <c r="J93" s="53"/>
      <c r="K93" s="53"/>
      <c r="L93" s="53"/>
      <c r="M93" s="53"/>
      <c r="N93" s="36"/>
      <c r="O93" s="53"/>
      <c r="P93" s="54"/>
      <c r="Q93" s="55">
        <v>64</v>
      </c>
      <c r="R93"/>
    </row>
    <row r="94" spans="1:18" s="45" customFormat="1" ht="9.75" customHeight="1" x14ac:dyDescent="0.2">
      <c r="A94" s="51" t="s">
        <v>174</v>
      </c>
      <c r="B94" s="121" t="s">
        <v>175</v>
      </c>
      <c r="C94" s="52" t="s">
        <v>220</v>
      </c>
      <c r="D94" s="53">
        <f t="shared" si="34"/>
        <v>114</v>
      </c>
      <c r="E94" s="53">
        <v>42</v>
      </c>
      <c r="F94" s="35">
        <f>SUM(J94:Q94)</f>
        <v>72</v>
      </c>
      <c r="G94" s="36">
        <v>68</v>
      </c>
      <c r="H94" s="36">
        <v>36</v>
      </c>
      <c r="I94" s="53"/>
      <c r="J94" s="53"/>
      <c r="K94" s="53"/>
      <c r="L94" s="53"/>
      <c r="M94" s="53"/>
      <c r="N94" s="36"/>
      <c r="O94" s="53"/>
      <c r="P94" s="54"/>
      <c r="Q94" s="55">
        <v>72</v>
      </c>
      <c r="R94"/>
    </row>
    <row r="95" spans="1:18" s="45" customFormat="1" ht="9.75" customHeight="1" x14ac:dyDescent="0.2">
      <c r="A95" s="51" t="s">
        <v>176</v>
      </c>
      <c r="B95" s="121" t="s">
        <v>154</v>
      </c>
      <c r="C95" s="52" t="s">
        <v>220</v>
      </c>
      <c r="D95" s="53">
        <f t="shared" si="34"/>
        <v>36</v>
      </c>
      <c r="E95" s="53"/>
      <c r="F95" s="35">
        <f>SUM(J95:Q95)</f>
        <v>36</v>
      </c>
      <c r="G95" s="36"/>
      <c r="H95" s="36"/>
      <c r="I95" s="53"/>
      <c r="J95" s="53"/>
      <c r="K95" s="53"/>
      <c r="L95" s="53"/>
      <c r="M95" s="53"/>
      <c r="N95" s="53"/>
      <c r="O95" s="53"/>
      <c r="P95" s="54"/>
      <c r="Q95" s="55">
        <v>36</v>
      </c>
      <c r="R95"/>
    </row>
    <row r="96" spans="1:18" s="45" customFormat="1" ht="9.75" customHeight="1" x14ac:dyDescent="0.2">
      <c r="A96" s="51" t="s">
        <v>177</v>
      </c>
      <c r="B96" s="121" t="s">
        <v>156</v>
      </c>
      <c r="C96" s="52" t="s">
        <v>220</v>
      </c>
      <c r="D96" s="53">
        <f t="shared" si="34"/>
        <v>36</v>
      </c>
      <c r="E96" s="53"/>
      <c r="F96" s="35">
        <f>SUM(J96:Q96)</f>
        <v>36</v>
      </c>
      <c r="G96" s="36"/>
      <c r="H96" s="36"/>
      <c r="I96" s="53"/>
      <c r="J96" s="53"/>
      <c r="K96" s="53"/>
      <c r="L96" s="53"/>
      <c r="M96" s="53"/>
      <c r="N96" s="53"/>
      <c r="O96" s="53"/>
      <c r="P96" s="54"/>
      <c r="Q96" s="55">
        <v>36</v>
      </c>
      <c r="R96"/>
    </row>
    <row r="97" spans="1:18" s="166" customFormat="1" ht="21.75" customHeight="1" x14ac:dyDescent="0.2">
      <c r="A97" s="161" t="s">
        <v>178</v>
      </c>
      <c r="B97" s="162" t="s">
        <v>179</v>
      </c>
      <c r="C97" s="163" t="s">
        <v>221</v>
      </c>
      <c r="D97" s="164">
        <f t="shared" ref="D97:Q97" si="35">SUM(D98:D100)</f>
        <v>217</v>
      </c>
      <c r="E97" s="164">
        <f t="shared" si="35"/>
        <v>39</v>
      </c>
      <c r="F97" s="164">
        <f t="shared" si="35"/>
        <v>178</v>
      </c>
      <c r="G97" s="164">
        <f t="shared" si="35"/>
        <v>70</v>
      </c>
      <c r="H97" s="164">
        <f t="shared" si="35"/>
        <v>34</v>
      </c>
      <c r="I97" s="164">
        <f t="shared" si="35"/>
        <v>0</v>
      </c>
      <c r="J97" s="164">
        <f t="shared" si="35"/>
        <v>0</v>
      </c>
      <c r="K97" s="164">
        <f t="shared" si="35"/>
        <v>0</v>
      </c>
      <c r="L97" s="164">
        <f t="shared" si="35"/>
        <v>70</v>
      </c>
      <c r="M97" s="164">
        <f t="shared" si="35"/>
        <v>108</v>
      </c>
      <c r="N97" s="164">
        <f t="shared" si="35"/>
        <v>0</v>
      </c>
      <c r="O97" s="164">
        <f t="shared" si="35"/>
        <v>0</v>
      </c>
      <c r="P97" s="164">
        <f t="shared" si="35"/>
        <v>0</v>
      </c>
      <c r="Q97" s="165">
        <f t="shared" si="35"/>
        <v>0</v>
      </c>
      <c r="R97" s="149"/>
    </row>
    <row r="98" spans="1:18" s="45" customFormat="1" ht="9.75" customHeight="1" x14ac:dyDescent="0.2">
      <c r="A98" s="73" t="s">
        <v>180</v>
      </c>
      <c r="B98" s="22" t="s">
        <v>181</v>
      </c>
      <c r="C98" s="52" t="s">
        <v>220</v>
      </c>
      <c r="D98" s="74">
        <f>E98+F98</f>
        <v>109</v>
      </c>
      <c r="E98" s="35">
        <v>39</v>
      </c>
      <c r="F98" s="35">
        <f>SUM(J98:Q98)</f>
        <v>70</v>
      </c>
      <c r="G98" s="23">
        <v>70</v>
      </c>
      <c r="H98" s="23">
        <v>34</v>
      </c>
      <c r="I98" s="75"/>
      <c r="J98" s="76"/>
      <c r="K98" s="76"/>
      <c r="L98" s="76">
        <v>34</v>
      </c>
      <c r="M98" s="76">
        <v>36</v>
      </c>
      <c r="N98" s="76"/>
      <c r="O98" s="76"/>
      <c r="P98" s="77"/>
      <c r="Q98" s="78"/>
      <c r="R98"/>
    </row>
    <row r="99" spans="1:18" s="45" customFormat="1" ht="9.75" customHeight="1" x14ac:dyDescent="0.2">
      <c r="A99" s="73" t="s">
        <v>182</v>
      </c>
      <c r="B99" s="79" t="s">
        <v>154</v>
      </c>
      <c r="C99" s="52" t="s">
        <v>220</v>
      </c>
      <c r="D99" s="74">
        <f t="shared" ref="D99:D100" si="36">E99+F99</f>
        <v>72</v>
      </c>
      <c r="E99" s="35"/>
      <c r="F99" s="35">
        <f>SUM(J99:Q99)</f>
        <v>72</v>
      </c>
      <c r="G99" s="35"/>
      <c r="H99" s="35"/>
      <c r="I99" s="80"/>
      <c r="J99" s="76"/>
      <c r="K99" s="76"/>
      <c r="L99" s="76">
        <v>36</v>
      </c>
      <c r="M99" s="65">
        <v>36</v>
      </c>
      <c r="N99" s="81"/>
      <c r="O99" s="76"/>
      <c r="P99" s="77"/>
      <c r="Q99" s="78"/>
      <c r="R99"/>
    </row>
    <row r="100" spans="1:18" s="45" customFormat="1" ht="9.75" customHeight="1" x14ac:dyDescent="0.2">
      <c r="A100" s="73" t="s">
        <v>183</v>
      </c>
      <c r="B100" s="79" t="s">
        <v>156</v>
      </c>
      <c r="C100" s="52" t="s">
        <v>220</v>
      </c>
      <c r="D100" s="74">
        <f t="shared" si="36"/>
        <v>36</v>
      </c>
      <c r="E100" s="35"/>
      <c r="F100" s="35">
        <f>SUM(J100:Q100)</f>
        <v>36</v>
      </c>
      <c r="G100" s="35"/>
      <c r="H100" s="35"/>
      <c r="I100" s="80"/>
      <c r="J100" s="76"/>
      <c r="K100" s="76"/>
      <c r="L100" s="76"/>
      <c r="M100" s="81">
        <v>36</v>
      </c>
      <c r="N100" s="81"/>
      <c r="O100" s="76"/>
      <c r="P100" s="77"/>
      <c r="Q100" s="78"/>
      <c r="R100"/>
    </row>
    <row r="101" spans="1:18" s="135" customFormat="1" ht="12.75" customHeight="1" x14ac:dyDescent="0.2">
      <c r="A101" s="127" t="s">
        <v>186</v>
      </c>
      <c r="B101" s="128" t="s">
        <v>184</v>
      </c>
      <c r="C101" s="129"/>
      <c r="D101" s="130">
        <f t="shared" ref="D101:D103" si="37">E101+F101</f>
        <v>144</v>
      </c>
      <c r="E101" s="130"/>
      <c r="F101" s="130">
        <f>SUM(J101:Q101)</f>
        <v>144</v>
      </c>
      <c r="G101" s="131"/>
      <c r="H101" s="131"/>
      <c r="I101" s="131"/>
      <c r="J101" s="130"/>
      <c r="K101" s="130"/>
      <c r="L101" s="130"/>
      <c r="M101" s="132"/>
      <c r="N101" s="132"/>
      <c r="O101" s="130"/>
      <c r="P101" s="133"/>
      <c r="Q101" s="134">
        <v>144</v>
      </c>
      <c r="R101" s="167"/>
    </row>
    <row r="102" spans="1:18" s="168" customFormat="1" ht="12" customHeight="1" x14ac:dyDescent="0.2">
      <c r="A102" s="127" t="s">
        <v>185</v>
      </c>
      <c r="B102" s="128" t="s">
        <v>16</v>
      </c>
      <c r="C102" s="171"/>
      <c r="D102" s="130">
        <f t="shared" si="37"/>
        <v>288</v>
      </c>
      <c r="E102" s="172"/>
      <c r="F102" s="130">
        <f t="shared" ref="F102:F103" si="38">SUM(J102:Q102)</f>
        <v>288</v>
      </c>
      <c r="G102" s="131"/>
      <c r="H102" s="131"/>
      <c r="I102" s="131"/>
      <c r="J102" s="172"/>
      <c r="K102" s="172">
        <v>72</v>
      </c>
      <c r="L102" s="172"/>
      <c r="M102" s="173">
        <v>72</v>
      </c>
      <c r="N102" s="173"/>
      <c r="O102" s="172">
        <v>72</v>
      </c>
      <c r="P102" s="131">
        <v>36</v>
      </c>
      <c r="Q102" s="174">
        <v>36</v>
      </c>
      <c r="R102" s="182"/>
    </row>
    <row r="103" spans="1:18" s="135" customFormat="1" ht="11.25" customHeight="1" x14ac:dyDescent="0.2">
      <c r="A103" s="127" t="s">
        <v>187</v>
      </c>
      <c r="B103" s="128" t="s">
        <v>188</v>
      </c>
      <c r="C103" s="129"/>
      <c r="D103" s="130">
        <f t="shared" si="37"/>
        <v>216</v>
      </c>
      <c r="E103" s="130"/>
      <c r="F103" s="130">
        <f t="shared" si="38"/>
        <v>216</v>
      </c>
      <c r="G103" s="130"/>
      <c r="H103" s="130"/>
      <c r="I103" s="136"/>
      <c r="J103" s="130"/>
      <c r="K103" s="130"/>
      <c r="L103" s="130"/>
      <c r="M103" s="132"/>
      <c r="N103" s="132"/>
      <c r="O103" s="130"/>
      <c r="P103" s="133"/>
      <c r="Q103" s="134">
        <v>216</v>
      </c>
      <c r="R103" s="167"/>
    </row>
    <row r="104" spans="1:18" s="84" customFormat="1" ht="9.75" customHeight="1" x14ac:dyDescent="0.2">
      <c r="A104" s="193" t="s">
        <v>189</v>
      </c>
      <c r="B104" s="194"/>
      <c r="C104" s="82" t="s">
        <v>224</v>
      </c>
      <c r="D104" s="181">
        <f>D32+D49+D101+D102+D103</f>
        <v>8173.7999999999993</v>
      </c>
      <c r="E104" s="181">
        <f>E32+E49</f>
        <v>2233.8000000000002</v>
      </c>
      <c r="F104" s="83">
        <f t="shared" ref="F104:Q104" si="39">F32+F49+F101+F102+F103</f>
        <v>5940</v>
      </c>
      <c r="G104" s="83">
        <f t="shared" si="39"/>
        <v>2738</v>
      </c>
      <c r="H104" s="83">
        <f t="shared" si="39"/>
        <v>1956</v>
      </c>
      <c r="I104" s="83">
        <f t="shared" si="39"/>
        <v>40</v>
      </c>
      <c r="J104" s="83">
        <f t="shared" si="39"/>
        <v>612</v>
      </c>
      <c r="K104" s="83">
        <f t="shared" si="39"/>
        <v>864</v>
      </c>
      <c r="L104" s="83">
        <f t="shared" si="39"/>
        <v>612</v>
      </c>
      <c r="M104" s="83">
        <f t="shared" si="39"/>
        <v>864</v>
      </c>
      <c r="N104" s="83">
        <f t="shared" si="39"/>
        <v>612</v>
      </c>
      <c r="O104" s="83">
        <f t="shared" si="39"/>
        <v>900</v>
      </c>
      <c r="P104" s="83">
        <f t="shared" si="39"/>
        <v>612</v>
      </c>
      <c r="Q104" s="83">
        <f t="shared" si="39"/>
        <v>864</v>
      </c>
      <c r="R104"/>
    </row>
    <row r="105" spans="1:18" ht="10.5" hidden="1" customHeight="1" x14ac:dyDescent="0.2">
      <c r="A105" s="195" t="s">
        <v>223</v>
      </c>
      <c r="B105" s="196"/>
      <c r="C105" s="196"/>
      <c r="D105" s="196"/>
      <c r="E105" s="197"/>
      <c r="F105" s="204" t="s">
        <v>190</v>
      </c>
      <c r="G105" s="205"/>
      <c r="H105" s="205"/>
      <c r="I105" s="205"/>
      <c r="J105" s="189">
        <f>J104-(J109+J110+J111)</f>
        <v>612</v>
      </c>
      <c r="K105" s="189">
        <f>K104-(K101+K102+K103+K109+K110+K111)</f>
        <v>792</v>
      </c>
      <c r="L105" s="189">
        <f t="shared" ref="L105:Q105" si="40">L104-(L109+L110+L111)</f>
        <v>576</v>
      </c>
      <c r="M105" s="189">
        <f t="shared" si="40"/>
        <v>684</v>
      </c>
      <c r="N105" s="189">
        <f t="shared" si="40"/>
        <v>432</v>
      </c>
      <c r="O105" s="189">
        <f t="shared" si="40"/>
        <v>576</v>
      </c>
      <c r="P105" s="189">
        <f t="shared" si="40"/>
        <v>504</v>
      </c>
      <c r="Q105" s="219">
        <f t="shared" si="40"/>
        <v>756</v>
      </c>
    </row>
    <row r="106" spans="1:18" ht="11.25" hidden="1" customHeight="1" x14ac:dyDescent="0.2">
      <c r="A106" s="198"/>
      <c r="B106" s="199"/>
      <c r="C106" s="199"/>
      <c r="D106" s="199"/>
      <c r="E106" s="200"/>
      <c r="F106" s="206"/>
      <c r="G106" s="207"/>
      <c r="H106" s="207"/>
      <c r="I106" s="207"/>
      <c r="J106" s="190"/>
      <c r="K106" s="190"/>
      <c r="L106" s="190"/>
      <c r="M106" s="190"/>
      <c r="N106" s="190"/>
      <c r="O106" s="190"/>
      <c r="P106" s="190"/>
      <c r="Q106" s="220"/>
    </row>
    <row r="107" spans="1:18" ht="11.25" hidden="1" customHeight="1" x14ac:dyDescent="0.2">
      <c r="A107" s="198"/>
      <c r="B107" s="199"/>
      <c r="C107" s="199"/>
      <c r="D107" s="199"/>
      <c r="E107" s="200"/>
      <c r="F107" s="206"/>
      <c r="G107" s="207"/>
      <c r="H107" s="207"/>
      <c r="I107" s="207"/>
      <c r="J107" s="190"/>
      <c r="K107" s="190"/>
      <c r="L107" s="190"/>
      <c r="M107" s="190"/>
      <c r="N107" s="190"/>
      <c r="O107" s="190"/>
      <c r="P107" s="190"/>
      <c r="Q107" s="220"/>
    </row>
    <row r="108" spans="1:18" ht="11.25" customHeight="1" x14ac:dyDescent="0.2">
      <c r="A108" s="198"/>
      <c r="B108" s="199"/>
      <c r="C108" s="199"/>
      <c r="D108" s="199"/>
      <c r="E108" s="200"/>
      <c r="F108" s="208"/>
      <c r="G108" s="209"/>
      <c r="H108" s="209"/>
      <c r="I108" s="209"/>
      <c r="J108" s="191"/>
      <c r="K108" s="191"/>
      <c r="L108" s="191"/>
      <c r="M108" s="191"/>
      <c r="N108" s="191"/>
      <c r="O108" s="191"/>
      <c r="P108" s="191"/>
      <c r="Q108" s="221"/>
    </row>
    <row r="109" spans="1:18" ht="11.25" customHeight="1" x14ac:dyDescent="0.2">
      <c r="A109" s="198"/>
      <c r="B109" s="199"/>
      <c r="C109" s="199"/>
      <c r="D109" s="199"/>
      <c r="E109" s="200"/>
      <c r="F109" s="214" t="s">
        <v>191</v>
      </c>
      <c r="G109" s="215"/>
      <c r="H109" s="215"/>
      <c r="I109" s="215"/>
      <c r="J109" s="123"/>
      <c r="K109" s="123"/>
      <c r="L109" s="123">
        <f t="shared" ref="L109:Q109" si="41">SUM(L83+L89+L95+L99)</f>
        <v>36</v>
      </c>
      <c r="M109" s="123">
        <f t="shared" si="41"/>
        <v>144</v>
      </c>
      <c r="N109" s="123">
        <f t="shared" si="41"/>
        <v>108</v>
      </c>
      <c r="O109" s="123">
        <f t="shared" si="41"/>
        <v>180</v>
      </c>
      <c r="P109" s="122">
        <f t="shared" si="41"/>
        <v>36</v>
      </c>
      <c r="Q109" s="124">
        <f t="shared" si="41"/>
        <v>36</v>
      </c>
    </row>
    <row r="110" spans="1:18" ht="11.25" customHeight="1" x14ac:dyDescent="0.2">
      <c r="A110" s="198"/>
      <c r="B110" s="199"/>
      <c r="C110" s="199"/>
      <c r="D110" s="199"/>
      <c r="E110" s="200"/>
      <c r="F110" s="214" t="s">
        <v>192</v>
      </c>
      <c r="G110" s="215"/>
      <c r="H110" s="215"/>
      <c r="I110" s="215"/>
      <c r="J110" s="123"/>
      <c r="K110" s="123"/>
      <c r="L110" s="123"/>
      <c r="M110" s="123">
        <f>SUM(M90+M84+M96+M100)</f>
        <v>36</v>
      </c>
      <c r="N110" s="123">
        <f>SUM(N90+N84+N96)</f>
        <v>72</v>
      </c>
      <c r="O110" s="123">
        <f>SUM(O90+O84+O96)</f>
        <v>144</v>
      </c>
      <c r="P110" s="122">
        <f>SUM(P90+P84+P96)</f>
        <v>72</v>
      </c>
      <c r="Q110" s="124">
        <f>SUM(Q90+Q84+Q96)</f>
        <v>72</v>
      </c>
    </row>
    <row r="111" spans="1:18" ht="11.25" customHeight="1" x14ac:dyDescent="0.2">
      <c r="A111" s="198"/>
      <c r="B111" s="199"/>
      <c r="C111" s="199"/>
      <c r="D111" s="199"/>
      <c r="E111" s="200"/>
      <c r="F111" s="214" t="s">
        <v>193</v>
      </c>
      <c r="G111" s="215"/>
      <c r="H111" s="215"/>
      <c r="I111" s="215"/>
      <c r="J111" s="123"/>
      <c r="K111" s="119"/>
      <c r="L111" s="123"/>
      <c r="M111" s="123"/>
      <c r="N111" s="123"/>
      <c r="O111" s="123"/>
      <c r="P111" s="122"/>
      <c r="Q111" s="124"/>
    </row>
    <row r="112" spans="1:18" ht="11.25" customHeight="1" x14ac:dyDescent="0.2">
      <c r="A112" s="198"/>
      <c r="B112" s="199"/>
      <c r="C112" s="199"/>
      <c r="D112" s="199"/>
      <c r="E112" s="200"/>
      <c r="F112" s="214" t="s">
        <v>194</v>
      </c>
      <c r="G112" s="215"/>
      <c r="H112" s="215"/>
      <c r="I112" s="215"/>
      <c r="J112" s="119"/>
      <c r="K112" s="119">
        <v>4</v>
      </c>
      <c r="L112" s="119">
        <v>0</v>
      </c>
      <c r="M112" s="119">
        <v>4</v>
      </c>
      <c r="N112" s="119">
        <v>0</v>
      </c>
      <c r="O112" s="119">
        <v>3</v>
      </c>
      <c r="P112" s="15">
        <v>2</v>
      </c>
      <c r="Q112" s="16">
        <v>3</v>
      </c>
    </row>
    <row r="113" spans="1:17" ht="33.75" customHeight="1" x14ac:dyDescent="0.2">
      <c r="A113" s="198"/>
      <c r="B113" s="199"/>
      <c r="C113" s="199"/>
      <c r="D113" s="199"/>
      <c r="E113" s="200"/>
      <c r="F113" s="216" t="s">
        <v>217</v>
      </c>
      <c r="G113" s="217"/>
      <c r="H113" s="217"/>
      <c r="I113" s="218"/>
      <c r="J113" s="119">
        <v>1</v>
      </c>
      <c r="K113" s="119">
        <v>8</v>
      </c>
      <c r="L113" s="119">
        <v>3</v>
      </c>
      <c r="M113" s="119">
        <v>7</v>
      </c>
      <c r="N113" s="119">
        <v>3</v>
      </c>
      <c r="O113" s="119">
        <v>5</v>
      </c>
      <c r="P113" s="15">
        <v>6</v>
      </c>
      <c r="Q113" s="16">
        <v>9</v>
      </c>
    </row>
    <row r="114" spans="1:17" ht="13.5" customHeight="1" x14ac:dyDescent="0.2">
      <c r="A114" s="198"/>
      <c r="B114" s="199"/>
      <c r="C114" s="199"/>
      <c r="D114" s="199"/>
      <c r="E114" s="200"/>
      <c r="F114" s="214" t="s">
        <v>222</v>
      </c>
      <c r="G114" s="215"/>
      <c r="H114" s="215"/>
      <c r="I114" s="260"/>
      <c r="J114" s="183"/>
      <c r="K114" s="183"/>
      <c r="L114" s="183"/>
      <c r="M114" s="183"/>
      <c r="N114" s="183"/>
      <c r="O114" s="183">
        <v>1</v>
      </c>
      <c r="P114" s="184">
        <v>1</v>
      </c>
      <c r="Q114" s="185"/>
    </row>
    <row r="115" spans="1:17" ht="11.25" customHeight="1" thickBot="1" x14ac:dyDescent="0.25">
      <c r="A115" s="201"/>
      <c r="B115" s="202"/>
      <c r="C115" s="202"/>
      <c r="D115" s="202"/>
      <c r="E115" s="203"/>
      <c r="F115" s="212" t="s">
        <v>195</v>
      </c>
      <c r="G115" s="213"/>
      <c r="H115" s="213"/>
      <c r="I115" s="213"/>
      <c r="J115" s="19">
        <v>1</v>
      </c>
      <c r="K115" s="19">
        <v>1</v>
      </c>
      <c r="L115" s="19">
        <v>1</v>
      </c>
      <c r="M115" s="19">
        <v>1</v>
      </c>
      <c r="N115" s="19">
        <v>1</v>
      </c>
      <c r="O115" s="19">
        <v>1</v>
      </c>
      <c r="P115" s="20">
        <v>1</v>
      </c>
      <c r="Q115" s="21">
        <v>1</v>
      </c>
    </row>
    <row r="117" spans="1:17" x14ac:dyDescent="0.2">
      <c r="J117" s="86"/>
      <c r="K117" s="86"/>
      <c r="L117" s="88"/>
      <c r="M117" s="88"/>
      <c r="N117" s="86"/>
      <c r="O117" s="86"/>
      <c r="P117" s="86"/>
      <c r="Q117" s="87"/>
    </row>
    <row r="118" spans="1:17" x14ac:dyDescent="0.2">
      <c r="L118" s="85"/>
      <c r="M118" s="85"/>
    </row>
    <row r="119" spans="1:17" x14ac:dyDescent="0.2">
      <c r="L119" s="85"/>
    </row>
  </sheetData>
  <mergeCells count="62">
    <mergeCell ref="C3:L3"/>
    <mergeCell ref="C4:L4"/>
    <mergeCell ref="C5:L5"/>
    <mergeCell ref="A24:Q24"/>
    <mergeCell ref="A25:A30"/>
    <mergeCell ref="B25:B30"/>
    <mergeCell ref="C25:C30"/>
    <mergeCell ref="D25:D30"/>
    <mergeCell ref="E25:I25"/>
    <mergeCell ref="J25:Q25"/>
    <mergeCell ref="E26:E30"/>
    <mergeCell ref="F26:I26"/>
    <mergeCell ref="J26:Q26"/>
    <mergeCell ref="L27:M27"/>
    <mergeCell ref="N5:P5"/>
    <mergeCell ref="O8:T8"/>
    <mergeCell ref="O10:T10"/>
    <mergeCell ref="A14:J14"/>
    <mergeCell ref="A15:A17"/>
    <mergeCell ref="B15:B17"/>
    <mergeCell ref="C15:C17"/>
    <mergeCell ref="G15:G17"/>
    <mergeCell ref="H15:H17"/>
    <mergeCell ref="I15:I17"/>
    <mergeCell ref="J15:J17"/>
    <mergeCell ref="D15:D17"/>
    <mergeCell ref="F15:F17"/>
    <mergeCell ref="E15:E16"/>
    <mergeCell ref="P27:Q27"/>
    <mergeCell ref="J28:J29"/>
    <mergeCell ref="G29:G30"/>
    <mergeCell ref="H29:H30"/>
    <mergeCell ref="I29:I30"/>
    <mergeCell ref="N28:N29"/>
    <mergeCell ref="O28:O29"/>
    <mergeCell ref="P28:P29"/>
    <mergeCell ref="G27:I28"/>
    <mergeCell ref="K28:K29"/>
    <mergeCell ref="L28:L29"/>
    <mergeCell ref="M28:M29"/>
    <mergeCell ref="J27:K27"/>
    <mergeCell ref="Q28:Q29"/>
    <mergeCell ref="F115:I115"/>
    <mergeCell ref="F109:I109"/>
    <mergeCell ref="F110:I110"/>
    <mergeCell ref="F111:I111"/>
    <mergeCell ref="F112:I112"/>
    <mergeCell ref="F113:I113"/>
    <mergeCell ref="O105:O108"/>
    <mergeCell ref="P105:P108"/>
    <mergeCell ref="Q105:Q108"/>
    <mergeCell ref="K105:K108"/>
    <mergeCell ref="L105:L108"/>
    <mergeCell ref="F114:I114"/>
    <mergeCell ref="M105:M108"/>
    <mergeCell ref="N105:N108"/>
    <mergeCell ref="J105:J108"/>
    <mergeCell ref="F27:F30"/>
    <mergeCell ref="A104:B104"/>
    <mergeCell ref="A105:E115"/>
    <mergeCell ref="F105:I108"/>
    <mergeCell ref="N27:O27"/>
  </mergeCells>
  <pageMargins left="0.19685039370078741" right="0.19685039370078741" top="0.19685039370078741" bottom="0.19685039370078741" header="0" footer="0"/>
  <pageSetup paperSize="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ТОи Р 2021 исправ. </vt:lpstr>
    </vt:vector>
  </TitlesOfParts>
  <Company>КПГТ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Пользователь Windows</cp:lastModifiedBy>
  <cp:lastPrinted>2021-09-07T03:40:19Z</cp:lastPrinted>
  <dcterms:created xsi:type="dcterms:W3CDTF">2021-09-01T08:49:03Z</dcterms:created>
  <dcterms:modified xsi:type="dcterms:W3CDTF">2023-06-06T03:42:46Z</dcterms:modified>
</cp:coreProperties>
</file>