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EED" lockStructure="1"/>
  <bookViews>
    <workbookView xWindow="360" yWindow="300" windowWidth="14910" windowHeight="7950" tabRatio="0"/>
  </bookViews>
  <sheets>
    <sheet name="шк.1" sheetId="1" r:id="rId1"/>
  </sheets>
  <calcPr calcId="145621"/>
</workbook>
</file>

<file path=xl/calcChain.xml><?xml version="1.0" encoding="utf-8"?>
<calcChain xmlns="http://schemas.openxmlformats.org/spreadsheetml/2006/main">
  <c r="G6" i="1" l="1"/>
  <c r="F6" i="1"/>
  <c r="C41" i="1" l="1"/>
  <c r="C43" i="1"/>
  <c r="C26" i="1" l="1"/>
  <c r="C18" i="1"/>
  <c r="C6" i="1" l="1"/>
  <c r="C7" i="1"/>
  <c r="C5" i="1"/>
  <c r="F46" i="1" l="1"/>
  <c r="F47" i="1" l="1"/>
  <c r="D36" i="1"/>
  <c r="D42" i="1"/>
  <c r="C36" i="1"/>
  <c r="C42" i="1" l="1"/>
  <c r="F44" i="1"/>
  <c r="E42" i="1"/>
  <c r="F37" i="1"/>
  <c r="F32" i="1"/>
  <c r="F31" i="1"/>
  <c r="F27" i="1"/>
  <c r="F28" i="1"/>
  <c r="F29" i="1"/>
  <c r="F30" i="1"/>
  <c r="C33" i="1"/>
  <c r="D33" i="1"/>
  <c r="E33" i="1"/>
  <c r="F34" i="1"/>
  <c r="F35" i="1"/>
  <c r="E36" i="1"/>
  <c r="F38" i="1"/>
  <c r="F39" i="1"/>
  <c r="F40" i="1"/>
  <c r="F41" i="1"/>
  <c r="F43" i="1"/>
  <c r="F45" i="1"/>
  <c r="F36" i="1" l="1"/>
  <c r="F42" i="1"/>
  <c r="F33" i="1"/>
  <c r="C17" i="1"/>
  <c r="C48" i="1" s="1"/>
  <c r="E17" i="1" l="1"/>
  <c r="E48" i="1" s="1"/>
  <c r="D17" i="1" l="1"/>
  <c r="D48" i="1" s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2" i="1"/>
  <c r="F17" i="1" l="1"/>
  <c r="F48" i="1" s="1"/>
  <c r="H6" i="1" l="1"/>
  <c r="H7" i="1"/>
  <c r="H5" i="1"/>
</calcChain>
</file>

<file path=xl/sharedStrings.xml><?xml version="1.0" encoding="utf-8"?>
<sst xmlns="http://schemas.openxmlformats.org/spreadsheetml/2006/main" count="55" uniqueCount="54">
  <si>
    <t>Источник финансирования</t>
  </si>
  <si>
    <t>Субсидия на выполнение муниципального задания</t>
  </si>
  <si>
    <t>Субсидия на иные цели</t>
  </si>
  <si>
    <t>Средства от приносящей доход деятельности</t>
  </si>
  <si>
    <t xml:space="preserve"> Расходование финансовых средств</t>
  </si>
  <si>
    <t>Направление расхода</t>
  </si>
  <si>
    <t>Статья</t>
  </si>
  <si>
    <t>Субсидия на выполнение муниц. задания</t>
  </si>
  <si>
    <t>Ср-ва от приносящей доход деят-ти</t>
  </si>
  <si>
    <t>Итого</t>
  </si>
  <si>
    <t>Заработная плата</t>
  </si>
  <si>
    <t>Начисления на выплаты по оплате труда</t>
  </si>
  <si>
    <t>Услуги связи</t>
  </si>
  <si>
    <t>Арендная плата за пользование имуществом</t>
  </si>
  <si>
    <t>Работы, услуги по содержанию имущества:</t>
  </si>
  <si>
    <t>* сервисное обслуживание системы доочистки воды</t>
  </si>
  <si>
    <t>* ТО узла учета тепловой энергии</t>
  </si>
  <si>
    <t>* эксплуатационно-техническое обслуживание системы передачи извещений о пожаре, подключенной к системе пожарной сигнализации</t>
  </si>
  <si>
    <t>Прочие расходы</t>
  </si>
  <si>
    <t>* компенсация з/пл</t>
  </si>
  <si>
    <t>Основные средства:</t>
  </si>
  <si>
    <t>*  учебники</t>
  </si>
  <si>
    <t>Материальные запасы:</t>
  </si>
  <si>
    <t>*  канцелярские товары</t>
  </si>
  <si>
    <t>Всего</t>
  </si>
  <si>
    <t>* мебель</t>
  </si>
  <si>
    <t>Страхование</t>
  </si>
  <si>
    <t>Социальные пособия</t>
  </si>
  <si>
    <t>*  аттестаты, медали</t>
  </si>
  <si>
    <t>Остаток средств на лицевом счете на 01.01.2021</t>
  </si>
  <si>
    <t>* заправка картриджей</t>
  </si>
  <si>
    <t>Прочие работы,услуги</t>
  </si>
  <si>
    <t>* Налоги, пошлины,сборы, штрафы</t>
  </si>
  <si>
    <t>*  рециркуляторы</t>
  </si>
  <si>
    <t>* учебное оборудование</t>
  </si>
  <si>
    <t>*  электротовары</t>
  </si>
  <si>
    <t>Коммунальные услуги, вывоз ТБО</t>
  </si>
  <si>
    <t>*  чистящие,моющие и дезинфицирующие средства</t>
  </si>
  <si>
    <t>Сведения о поступлении и расходовании финансовых и материальных средств по итогам 2021 года по МБОУ «Средняя школа №1»</t>
  </si>
  <si>
    <t>Лимиты 2021 г.</t>
  </si>
  <si>
    <t>Фактический расход 2021 г.</t>
  </si>
  <si>
    <t>Поступления 2021 г.</t>
  </si>
  <si>
    <t>Кассовый расход 2021 г.</t>
  </si>
  <si>
    <t>Остаток средств на лицевом счете на 01.01.2022</t>
  </si>
  <si>
    <t xml:space="preserve">* ТО компьютерной техники </t>
  </si>
  <si>
    <t>* дератизация, дезинсекция,аккарицидная обработка</t>
  </si>
  <si>
    <t>* Защита конструкций кровли</t>
  </si>
  <si>
    <t>*Смена перекрытия над актовым залом</t>
  </si>
  <si>
    <t>* Демонтаж/монтаж кнопки экстренного вызова полиции</t>
  </si>
  <si>
    <t>*  окна,двери</t>
  </si>
  <si>
    <t>* Капитальный ремонт кровли</t>
  </si>
  <si>
    <t>*  рольставни</t>
  </si>
  <si>
    <t>* Утилизация ртутных ламп</t>
  </si>
  <si>
    <t>* Проведение электричкских испытаний и измерений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</si>
</sst>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5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0" fillId="0" borderId="0" xfId="0" applyNumberForma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49"/>
  <sheetViews>
    <sheetView tabSelected="1" view="pageBreakPreview" zoomScale="90" zoomScaleNormal="100" zoomScaleSheetLayoutView="90" workbookViewId="0">
      <selection activeCell="G12" sqref="G12"/>
    </sheetView>
  </sheetViews>
  <sheetFormatPr defaultRowHeight="15" x14ac:dyDescent="0.25"/>
  <cols>
    <col min="1" max="1" width="37.5703125" customWidth="1"/>
    <col min="2" max="2" width="19.7109375" customWidth="1"/>
    <col min="3" max="3" width="16.85546875" customWidth="1"/>
    <col min="4" max="4" width="16.28515625" customWidth="1"/>
    <col min="5" max="6" width="15.85546875" customWidth="1"/>
    <col min="7" max="7" width="14.5703125" customWidth="1"/>
    <col min="8" max="8" width="16.28515625" customWidth="1"/>
    <col min="11" max="13" width="10" bestFit="1" customWidth="1"/>
  </cols>
  <sheetData>
    <row r="2" spans="1:10" ht="30.75" customHeight="1" x14ac:dyDescent="0.25">
      <c r="A2" s="20" t="s">
        <v>38</v>
      </c>
      <c r="B2" s="20"/>
      <c r="C2" s="20"/>
      <c r="D2" s="20"/>
      <c r="E2" s="20"/>
      <c r="F2" s="20"/>
      <c r="G2" s="20"/>
      <c r="H2" s="20"/>
    </row>
    <row r="3" spans="1:10" x14ac:dyDescent="0.25">
      <c r="A3" s="1"/>
      <c r="B3" s="1"/>
      <c r="C3" s="1"/>
      <c r="D3" s="1"/>
      <c r="E3" s="1"/>
      <c r="F3" s="1"/>
      <c r="G3" s="1"/>
      <c r="H3" s="1"/>
    </row>
    <row r="4" spans="1:10" ht="60" x14ac:dyDescent="0.25">
      <c r="A4" s="21" t="s">
        <v>0</v>
      </c>
      <c r="B4" s="21"/>
      <c r="C4" s="17" t="s">
        <v>39</v>
      </c>
      <c r="D4" s="17" t="s">
        <v>40</v>
      </c>
      <c r="E4" s="17" t="s">
        <v>29</v>
      </c>
      <c r="F4" s="17" t="s">
        <v>41</v>
      </c>
      <c r="G4" s="17" t="s">
        <v>42</v>
      </c>
      <c r="H4" s="17" t="s">
        <v>43</v>
      </c>
    </row>
    <row r="5" spans="1:10" x14ac:dyDescent="0.25">
      <c r="A5" s="22" t="s">
        <v>1</v>
      </c>
      <c r="B5" s="22"/>
      <c r="C5" s="15">
        <f>E5+F5</f>
        <v>25275209.350000005</v>
      </c>
      <c r="D5" s="3">
        <v>22190922.989999998</v>
      </c>
      <c r="E5" s="3">
        <v>787598.18000000343</v>
      </c>
      <c r="F5" s="3">
        <v>24487611.170000002</v>
      </c>
      <c r="G5" s="3">
        <v>22190922.989999998</v>
      </c>
      <c r="H5" s="3">
        <f>E5+F5-G5</f>
        <v>3084286.3600000069</v>
      </c>
    </row>
    <row r="6" spans="1:10" x14ac:dyDescent="0.25">
      <c r="A6" s="22" t="s">
        <v>2</v>
      </c>
      <c r="B6" s="22"/>
      <c r="C6" s="15">
        <f t="shared" ref="C6:C7" si="0">E6+F6</f>
        <v>11423782.030000001</v>
      </c>
      <c r="D6" s="3">
        <v>9708086.4800000004</v>
      </c>
      <c r="E6" s="3">
        <v>250933.54000000004</v>
      </c>
      <c r="F6" s="3">
        <f>11363782.03-190933.54</f>
        <v>11172848.49</v>
      </c>
      <c r="G6" s="3">
        <f>9899020.02-190933.54</f>
        <v>9708086.4800000004</v>
      </c>
      <c r="H6" s="3">
        <f>E6+F6-G6</f>
        <v>1715695.5500000007</v>
      </c>
    </row>
    <row r="7" spans="1:10" ht="15" customHeight="1" x14ac:dyDescent="0.25">
      <c r="A7" s="24" t="s">
        <v>3</v>
      </c>
      <c r="B7" s="25"/>
      <c r="C7" s="15">
        <f t="shared" si="0"/>
        <v>309098.58</v>
      </c>
      <c r="D7" s="3">
        <v>268571.96999999997</v>
      </c>
      <c r="E7" s="3">
        <v>5443.31</v>
      </c>
      <c r="F7" s="3">
        <v>303655.27</v>
      </c>
      <c r="G7" s="3">
        <v>268571.96999999997</v>
      </c>
      <c r="H7" s="3">
        <f>E7+F7-G7</f>
        <v>40526.610000000044</v>
      </c>
    </row>
    <row r="8" spans="1:10" x14ac:dyDescent="0.25">
      <c r="A8" s="23"/>
      <c r="B8" s="23"/>
      <c r="C8" s="23"/>
      <c r="D8" s="23"/>
      <c r="E8" s="23"/>
      <c r="F8" s="23"/>
      <c r="G8" s="23"/>
      <c r="H8" s="23"/>
    </row>
    <row r="9" spans="1:10" x14ac:dyDescent="0.25">
      <c r="A9" s="19" t="s">
        <v>4</v>
      </c>
      <c r="B9" s="19"/>
      <c r="C9" s="19"/>
      <c r="D9" s="19"/>
      <c r="E9" s="19"/>
      <c r="F9" s="19"/>
      <c r="G9" s="19"/>
      <c r="H9" s="19"/>
    </row>
    <row r="10" spans="1:10" x14ac:dyDescent="0.25">
      <c r="A10" s="4"/>
      <c r="C10" s="5"/>
      <c r="G10" s="5"/>
      <c r="H10" s="5"/>
      <c r="J10" s="5"/>
    </row>
    <row r="11" spans="1:10" ht="45" x14ac:dyDescent="0.25">
      <c r="A11" s="2" t="s">
        <v>5</v>
      </c>
      <c r="B11" s="2" t="s">
        <v>6</v>
      </c>
      <c r="C11" s="2" t="s">
        <v>7</v>
      </c>
      <c r="D11" s="2" t="s">
        <v>2</v>
      </c>
      <c r="E11" s="2" t="s">
        <v>8</v>
      </c>
      <c r="F11" s="2" t="s">
        <v>9</v>
      </c>
    </row>
    <row r="12" spans="1:10" x14ac:dyDescent="0.25">
      <c r="A12" s="6" t="s">
        <v>10</v>
      </c>
      <c r="B12" s="7">
        <v>211</v>
      </c>
      <c r="C12" s="8">
        <v>13352370.369999999</v>
      </c>
      <c r="D12" s="8">
        <v>955673.25</v>
      </c>
      <c r="E12" s="8"/>
      <c r="F12" s="8">
        <f>SUM(C12:E12)</f>
        <v>14308043.619999999</v>
      </c>
      <c r="G12" s="5"/>
    </row>
    <row r="13" spans="1:10" ht="28.5" x14ac:dyDescent="0.25">
      <c r="A13" s="6" t="s">
        <v>11</v>
      </c>
      <c r="B13" s="7">
        <v>213</v>
      </c>
      <c r="C13" s="8">
        <v>3763177.57</v>
      </c>
      <c r="D13" s="8">
        <v>288613.27</v>
      </c>
      <c r="E13" s="8"/>
      <c r="F13" s="8">
        <f t="shared" ref="F13:F46" si="1">SUM(C13:E13)</f>
        <v>4051790.84</v>
      </c>
      <c r="G13" s="5"/>
    </row>
    <row r="14" spans="1:10" x14ac:dyDescent="0.25">
      <c r="A14" s="6" t="s">
        <v>12</v>
      </c>
      <c r="B14" s="7">
        <v>221</v>
      </c>
      <c r="C14" s="8">
        <v>57524.28</v>
      </c>
      <c r="D14" s="8"/>
      <c r="E14" s="8"/>
      <c r="F14" s="8">
        <f t="shared" si="1"/>
        <v>57524.28</v>
      </c>
      <c r="G14" s="5"/>
    </row>
    <row r="15" spans="1:10" x14ac:dyDescent="0.25">
      <c r="A15" s="6" t="s">
        <v>36</v>
      </c>
      <c r="B15" s="7">
        <v>223</v>
      </c>
      <c r="C15" s="8">
        <v>1794186.21</v>
      </c>
      <c r="D15" s="8"/>
      <c r="E15" s="8"/>
      <c r="F15" s="8">
        <f t="shared" si="1"/>
        <v>1794186.21</v>
      </c>
      <c r="G15" s="5"/>
    </row>
    <row r="16" spans="1:10" ht="28.5" x14ac:dyDescent="0.25">
      <c r="A16" s="6" t="s">
        <v>13</v>
      </c>
      <c r="B16" s="7">
        <v>224</v>
      </c>
      <c r="C16" s="8"/>
      <c r="D16" s="8"/>
      <c r="E16" s="8"/>
      <c r="F16" s="8">
        <f t="shared" si="1"/>
        <v>0</v>
      </c>
      <c r="G16" s="5"/>
    </row>
    <row r="17" spans="1:12" ht="28.5" x14ac:dyDescent="0.25">
      <c r="A17" s="6" t="s">
        <v>14</v>
      </c>
      <c r="B17" s="7">
        <v>225</v>
      </c>
      <c r="C17" s="8">
        <f>SUM(C18:C29)</f>
        <v>2007048.2199999997</v>
      </c>
      <c r="D17" s="8">
        <f>SUM(D18:D29)</f>
        <v>6634499.96</v>
      </c>
      <c r="E17" s="8">
        <f>SUM(E18:E29)</f>
        <v>0</v>
      </c>
      <c r="F17" s="8">
        <f>SUM(F18:F29)</f>
        <v>8641548.1799999997</v>
      </c>
      <c r="G17" s="5"/>
    </row>
    <row r="18" spans="1:12" ht="28.5" customHeight="1" x14ac:dyDescent="0.25">
      <c r="A18" s="9" t="s">
        <v>45</v>
      </c>
      <c r="B18" s="7"/>
      <c r="C18" s="14">
        <f>4094.77+967.39</f>
        <v>5062.16</v>
      </c>
      <c r="D18" s="3"/>
      <c r="E18" s="3"/>
      <c r="F18" s="3">
        <f t="shared" si="1"/>
        <v>5062.16</v>
      </c>
      <c r="G18" s="5"/>
    </row>
    <row r="19" spans="1:12" x14ac:dyDescent="0.25">
      <c r="A19" s="9" t="s">
        <v>30</v>
      </c>
      <c r="B19" s="7"/>
      <c r="C19" s="14">
        <v>24995.66</v>
      </c>
      <c r="D19" s="3"/>
      <c r="E19" s="3"/>
      <c r="F19" s="3">
        <f t="shared" si="1"/>
        <v>24995.66</v>
      </c>
      <c r="G19" s="5"/>
      <c r="L19" s="5"/>
    </row>
    <row r="20" spans="1:12" x14ac:dyDescent="0.25">
      <c r="A20" s="9" t="s">
        <v>44</v>
      </c>
      <c r="B20" s="7"/>
      <c r="C20" s="14">
        <v>74978.77</v>
      </c>
      <c r="D20" s="3"/>
      <c r="E20" s="3"/>
      <c r="F20" s="3">
        <f t="shared" si="1"/>
        <v>74978.77</v>
      </c>
      <c r="G20" s="5"/>
    </row>
    <row r="21" spans="1:12" ht="30" x14ac:dyDescent="0.25">
      <c r="A21" s="9" t="s">
        <v>48</v>
      </c>
      <c r="B21" s="2"/>
      <c r="C21" s="14">
        <v>18170</v>
      </c>
      <c r="D21" s="3"/>
      <c r="E21" s="3"/>
      <c r="F21" s="3">
        <f t="shared" si="1"/>
        <v>18170</v>
      </c>
    </row>
    <row r="22" spans="1:12" x14ac:dyDescent="0.25">
      <c r="A22" s="9" t="s">
        <v>50</v>
      </c>
      <c r="B22" s="2"/>
      <c r="C22" s="14"/>
      <c r="D22" s="3">
        <v>6634499.96</v>
      </c>
      <c r="E22" s="3"/>
      <c r="F22" s="3">
        <f t="shared" si="1"/>
        <v>6634499.96</v>
      </c>
      <c r="K22" s="5"/>
    </row>
    <row r="23" spans="1:12" x14ac:dyDescent="0.25">
      <c r="A23" s="9" t="s">
        <v>46</v>
      </c>
      <c r="B23" s="2"/>
      <c r="C23" s="14">
        <v>900000</v>
      </c>
      <c r="D23" s="3"/>
      <c r="E23" s="3"/>
      <c r="F23" s="3">
        <f t="shared" si="1"/>
        <v>900000</v>
      </c>
    </row>
    <row r="24" spans="1:12" ht="30" x14ac:dyDescent="0.25">
      <c r="A24" s="9" t="s">
        <v>15</v>
      </c>
      <c r="B24" s="2"/>
      <c r="C24" s="14">
        <v>25200</v>
      </c>
      <c r="D24" s="3"/>
      <c r="E24" s="3"/>
      <c r="F24" s="3">
        <f t="shared" si="1"/>
        <v>25200</v>
      </c>
    </row>
    <row r="25" spans="1:12" ht="30" x14ac:dyDescent="0.25">
      <c r="A25" s="9" t="s">
        <v>53</v>
      </c>
      <c r="B25" s="2"/>
      <c r="C25" s="14">
        <v>15000</v>
      </c>
      <c r="D25" s="3"/>
      <c r="E25" s="3"/>
      <c r="F25" s="3">
        <f t="shared" si="1"/>
        <v>15000</v>
      </c>
    </row>
    <row r="26" spans="1:12" ht="30" x14ac:dyDescent="0.25">
      <c r="A26" s="9" t="s">
        <v>47</v>
      </c>
      <c r="B26" s="2"/>
      <c r="C26" s="14">
        <f>882216.63</f>
        <v>882216.63</v>
      </c>
      <c r="D26" s="3"/>
      <c r="E26" s="3"/>
      <c r="F26" s="3">
        <f t="shared" si="1"/>
        <v>882216.63</v>
      </c>
    </row>
    <row r="27" spans="1:12" x14ac:dyDescent="0.25">
      <c r="A27" s="9" t="s">
        <v>52</v>
      </c>
      <c r="B27" s="16"/>
      <c r="C27" s="14">
        <v>10875</v>
      </c>
      <c r="D27" s="3"/>
      <c r="E27" s="3"/>
      <c r="F27" s="3">
        <f t="shared" si="1"/>
        <v>10875</v>
      </c>
    </row>
    <row r="28" spans="1:12" x14ac:dyDescent="0.25">
      <c r="A28" s="9" t="s">
        <v>16</v>
      </c>
      <c r="B28" s="16"/>
      <c r="C28" s="14">
        <v>26550</v>
      </c>
      <c r="D28" s="3"/>
      <c r="E28" s="3"/>
      <c r="F28" s="3">
        <f t="shared" si="1"/>
        <v>26550</v>
      </c>
    </row>
    <row r="29" spans="1:12" ht="60" x14ac:dyDescent="0.25">
      <c r="A29" s="9" t="s">
        <v>17</v>
      </c>
      <c r="B29" s="16"/>
      <c r="C29" s="14">
        <v>24000</v>
      </c>
      <c r="D29" s="3"/>
      <c r="E29" s="3"/>
      <c r="F29" s="3">
        <f t="shared" si="1"/>
        <v>24000</v>
      </c>
    </row>
    <row r="30" spans="1:12" x14ac:dyDescent="0.25">
      <c r="A30" s="6" t="s">
        <v>31</v>
      </c>
      <c r="B30" s="7">
        <v>226</v>
      </c>
      <c r="C30" s="8">
        <v>353592.04</v>
      </c>
      <c r="D30" s="8">
        <v>1664300</v>
      </c>
      <c r="E30" s="8">
        <v>31288.32</v>
      </c>
      <c r="F30" s="8">
        <f t="shared" si="1"/>
        <v>2049180.36</v>
      </c>
    </row>
    <row r="31" spans="1:12" x14ac:dyDescent="0.25">
      <c r="A31" s="6" t="s">
        <v>26</v>
      </c>
      <c r="B31" s="7">
        <v>227</v>
      </c>
      <c r="C31" s="8">
        <v>4140</v>
      </c>
      <c r="D31" s="8"/>
      <c r="E31" s="8"/>
      <c r="F31" s="8">
        <f t="shared" ref="F31" si="2">SUM(C31:E31)</f>
        <v>4140</v>
      </c>
    </row>
    <row r="32" spans="1:12" x14ac:dyDescent="0.25">
      <c r="A32" s="6" t="s">
        <v>27</v>
      </c>
      <c r="B32" s="7">
        <v>266</v>
      </c>
      <c r="C32" s="8">
        <v>6514.92</v>
      </c>
      <c r="D32" s="8"/>
      <c r="E32" s="8"/>
      <c r="F32" s="8">
        <f t="shared" ref="F32" si="3">SUM(C32:E32)</f>
        <v>6514.92</v>
      </c>
    </row>
    <row r="33" spans="1:11" x14ac:dyDescent="0.25">
      <c r="A33" s="6" t="s">
        <v>18</v>
      </c>
      <c r="B33" s="7">
        <v>290</v>
      </c>
      <c r="C33" s="8">
        <f>SUM(C34:C35)</f>
        <v>0</v>
      </c>
      <c r="D33" s="8">
        <f>SUM(D34:D35)</f>
        <v>0</v>
      </c>
      <c r="E33" s="8">
        <f>SUM(E34:E35)</f>
        <v>13.25</v>
      </c>
      <c r="F33" s="8">
        <f t="shared" si="1"/>
        <v>13.25</v>
      </c>
    </row>
    <row r="34" spans="1:11" x14ac:dyDescent="0.25">
      <c r="A34" s="9" t="s">
        <v>32</v>
      </c>
      <c r="B34" s="7"/>
      <c r="C34" s="3"/>
      <c r="D34" s="3"/>
      <c r="E34" s="3"/>
      <c r="F34" s="3">
        <f>SUM(C34:E34)</f>
        <v>0</v>
      </c>
    </row>
    <row r="35" spans="1:11" x14ac:dyDescent="0.25">
      <c r="A35" s="9" t="s">
        <v>19</v>
      </c>
      <c r="B35" s="7"/>
      <c r="C35" s="3"/>
      <c r="D35" s="3"/>
      <c r="E35" s="3">
        <v>13.25</v>
      </c>
      <c r="F35" s="3">
        <f t="shared" si="1"/>
        <v>13.25</v>
      </c>
    </row>
    <row r="36" spans="1:11" x14ac:dyDescent="0.25">
      <c r="A36" s="6" t="s">
        <v>20</v>
      </c>
      <c r="B36" s="7">
        <v>310</v>
      </c>
      <c r="C36" s="8">
        <f>SUM(C37:C41)</f>
        <v>793747.41999999993</v>
      </c>
      <c r="D36" s="8">
        <f>SUM(D37:D41)</f>
        <v>58400</v>
      </c>
      <c r="E36" s="8">
        <f>SUM(E38:E41)</f>
        <v>0</v>
      </c>
      <c r="F36" s="8">
        <f t="shared" si="1"/>
        <v>852147.41999999993</v>
      </c>
      <c r="K36" s="5"/>
    </row>
    <row r="37" spans="1:11" x14ac:dyDescent="0.25">
      <c r="A37" s="9" t="s">
        <v>33</v>
      </c>
      <c r="B37" s="17"/>
      <c r="C37" s="3"/>
      <c r="D37" s="3">
        <v>27500</v>
      </c>
      <c r="E37" s="3"/>
      <c r="F37" s="3">
        <f t="shared" ref="F37" si="4">SUM(C37:E37)</f>
        <v>27500</v>
      </c>
    </row>
    <row r="38" spans="1:11" x14ac:dyDescent="0.25">
      <c r="A38" s="9" t="s">
        <v>21</v>
      </c>
      <c r="B38" s="16"/>
      <c r="C38" s="3">
        <v>637313.34</v>
      </c>
      <c r="D38" s="3"/>
      <c r="E38" s="3"/>
      <c r="F38" s="3">
        <f t="shared" si="1"/>
        <v>637313.34</v>
      </c>
    </row>
    <row r="39" spans="1:11" x14ac:dyDescent="0.25">
      <c r="A39" s="9" t="s">
        <v>51</v>
      </c>
      <c r="B39" s="16"/>
      <c r="C39" s="3"/>
      <c r="D39" s="3">
        <v>30900</v>
      </c>
      <c r="E39" s="3"/>
      <c r="F39" s="3">
        <f t="shared" si="1"/>
        <v>30900</v>
      </c>
    </row>
    <row r="40" spans="1:11" x14ac:dyDescent="0.25">
      <c r="A40" s="9" t="s">
        <v>34</v>
      </c>
      <c r="B40" s="16"/>
      <c r="C40" s="3">
        <v>15000</v>
      </c>
      <c r="D40" s="3"/>
      <c r="E40" s="3"/>
      <c r="F40" s="3">
        <f t="shared" si="1"/>
        <v>15000</v>
      </c>
    </row>
    <row r="41" spans="1:11" x14ac:dyDescent="0.25">
      <c r="A41" s="9" t="s">
        <v>25</v>
      </c>
      <c r="B41" s="16"/>
      <c r="C41" s="3">
        <f>140733.98+700.1</f>
        <v>141434.08000000002</v>
      </c>
      <c r="D41" s="3"/>
      <c r="E41" s="3"/>
      <c r="F41" s="3">
        <f t="shared" si="1"/>
        <v>141434.08000000002</v>
      </c>
    </row>
    <row r="42" spans="1:11" ht="15" customHeight="1" x14ac:dyDescent="0.25">
      <c r="A42" s="6" t="s">
        <v>22</v>
      </c>
      <c r="B42" s="7">
        <v>340</v>
      </c>
      <c r="C42" s="8">
        <f>SUM(C43:C47)</f>
        <v>58621.96</v>
      </c>
      <c r="D42" s="8">
        <f>SUM(D43:D47)</f>
        <v>106600</v>
      </c>
      <c r="E42" s="8">
        <f>SUM(E43:E47)</f>
        <v>237270.39999999999</v>
      </c>
      <c r="F42" s="8">
        <f t="shared" si="1"/>
        <v>402492.36</v>
      </c>
    </row>
    <row r="43" spans="1:11" x14ac:dyDescent="0.25">
      <c r="A43" s="9" t="s">
        <v>23</v>
      </c>
      <c r="B43" s="16"/>
      <c r="C43" s="3">
        <f>16506.17+4278</f>
        <v>20784.169999999998</v>
      </c>
      <c r="D43" s="3"/>
      <c r="E43" s="3"/>
      <c r="F43" s="3">
        <f t="shared" si="1"/>
        <v>20784.169999999998</v>
      </c>
    </row>
    <row r="44" spans="1:11" ht="14.25" customHeight="1" x14ac:dyDescent="0.25">
      <c r="A44" s="9" t="s">
        <v>49</v>
      </c>
      <c r="B44" s="17"/>
      <c r="C44" s="3"/>
      <c r="D44" s="3">
        <v>55000</v>
      </c>
      <c r="E44" s="3">
        <v>237270.39999999999</v>
      </c>
      <c r="F44" s="3">
        <f t="shared" ref="F44" si="5">SUM(C44:E44)</f>
        <v>292270.40000000002</v>
      </c>
    </row>
    <row r="45" spans="1:11" ht="30" x14ac:dyDescent="0.25">
      <c r="A45" s="9" t="s">
        <v>37</v>
      </c>
      <c r="B45" s="16"/>
      <c r="C45" s="3">
        <v>26112.79</v>
      </c>
      <c r="D45" s="3">
        <v>1600</v>
      </c>
      <c r="E45" s="3"/>
      <c r="F45" s="3">
        <f t="shared" si="1"/>
        <v>27712.79</v>
      </c>
    </row>
    <row r="46" spans="1:11" x14ac:dyDescent="0.25">
      <c r="A46" s="9" t="s">
        <v>35</v>
      </c>
      <c r="B46" s="18"/>
      <c r="C46" s="3"/>
      <c r="D46" s="3">
        <v>50000</v>
      </c>
      <c r="E46" s="3"/>
      <c r="F46" s="3">
        <f t="shared" si="1"/>
        <v>50000</v>
      </c>
    </row>
    <row r="47" spans="1:11" ht="20.25" customHeight="1" thickBot="1" x14ac:dyDescent="0.3">
      <c r="A47" s="9" t="s">
        <v>28</v>
      </c>
      <c r="B47" s="17"/>
      <c r="C47" s="3">
        <v>11725</v>
      </c>
      <c r="D47" s="3"/>
      <c r="E47" s="3"/>
      <c r="F47" s="3">
        <f t="shared" ref="F47" si="6">SUM(C47:E47)</f>
        <v>11725</v>
      </c>
    </row>
    <row r="48" spans="1:11" ht="15.75" thickBot="1" x14ac:dyDescent="0.3">
      <c r="A48" s="11" t="s">
        <v>24</v>
      </c>
      <c r="B48" s="12"/>
      <c r="C48" s="13">
        <f>C42+C36+C33+C32+C31+C30+C17+C16+C15+C14+C13+C12</f>
        <v>22190922.989999998</v>
      </c>
      <c r="D48" s="13">
        <f>D42+D36+D33+D32+D31+D30+D17+D16+D15+D14+D13+D12</f>
        <v>9708086.4800000004</v>
      </c>
      <c r="E48" s="13">
        <f>E42+E36+E33+E32+E31+E30+E17+E16+E15+E14+E13+E12</f>
        <v>268571.96999999997</v>
      </c>
      <c r="F48" s="13">
        <f>F42+F36+F33+F32+F31+F30+F17+F16+F15+F14+F13+F12</f>
        <v>32167581.439999998</v>
      </c>
    </row>
    <row r="49" spans="1:6" ht="15.75" x14ac:dyDescent="0.25">
      <c r="A49" s="10"/>
      <c r="C49" s="5"/>
      <c r="F49" s="5"/>
    </row>
  </sheetData>
  <sheetProtection password="CE28" sheet="1" objects="1" scenarios="1" formatCells="0" formatColumns="0" formatRows="0" insertColumns="0" insertRows="0" insertHyperlinks="0" deleteColumns="0" deleteRows="0" sort="0" autoFilter="0" pivotTables="0"/>
  <mergeCells count="7">
    <mergeCell ref="A9:H9"/>
    <mergeCell ref="A2:H2"/>
    <mergeCell ref="A4:B4"/>
    <mergeCell ref="A5:B5"/>
    <mergeCell ref="A6:B6"/>
    <mergeCell ref="A8:H8"/>
    <mergeCell ref="A7:B7"/>
  </mergeCells>
  <pageMargins left="0.19685039370078741" right="0.19685039370078741" top="0.19685039370078741" bottom="0.19685039370078741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belozerova.lv</dc:creator>
  <cp:lastModifiedBy>Наталья Валерьевна Пошивалова</cp:lastModifiedBy>
  <dcterms:created xsi:type="dcterms:W3CDTF">2017-02-08T09:43:04Z</dcterms:created>
  <dcterms:modified xsi:type="dcterms:W3CDTF">2022-01-25T12:57:25Z</dcterms:modified>
</cp:coreProperties>
</file>