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705" windowWidth="14805" windowHeight="7410"/>
  </bookViews>
  <sheets>
    <sheet name="1 этап" sheetId="16" r:id="rId1"/>
  </sheets>
  <calcPr calcId="124519" iterateDelta="1E-4"/>
</workbook>
</file>

<file path=xl/calcChain.xml><?xml version="1.0" encoding="utf-8"?>
<calcChain xmlns="http://schemas.openxmlformats.org/spreadsheetml/2006/main">
  <c r="K54" i="16"/>
  <c r="K40"/>
  <c r="Y61"/>
  <c r="X61"/>
  <c r="W61"/>
  <c r="V61"/>
  <c r="U61"/>
  <c r="T61"/>
  <c r="S61"/>
  <c r="R61"/>
  <c r="Q61"/>
  <c r="P61"/>
  <c r="O61"/>
  <c r="N61"/>
  <c r="M61"/>
  <c r="L61"/>
  <c r="K61"/>
  <c r="Y51"/>
  <c r="X51"/>
  <c r="W51"/>
  <c r="V51"/>
  <c r="U51"/>
  <c r="T51"/>
  <c r="S51"/>
  <c r="R51"/>
  <c r="Q51"/>
  <c r="P51"/>
  <c r="O51"/>
  <c r="N51"/>
  <c r="N45" s="1"/>
  <c r="N44" s="1"/>
  <c r="M51"/>
  <c r="L51"/>
  <c r="K51"/>
  <c r="W49"/>
  <c r="W48" s="1"/>
  <c r="R49"/>
  <c r="R48" s="1"/>
  <c r="Y48"/>
  <c r="X48"/>
  <c r="V48"/>
  <c r="U48"/>
  <c r="T48"/>
  <c r="S48"/>
  <c r="Q48"/>
  <c r="P48"/>
  <c r="O48"/>
  <c r="N48"/>
  <c r="M48"/>
  <c r="L48"/>
  <c r="K48"/>
  <c r="W47"/>
  <c r="R47"/>
  <c r="R46" s="1"/>
  <c r="Y46"/>
  <c r="X46"/>
  <c r="W46"/>
  <c r="V46"/>
  <c r="V45" s="1"/>
  <c r="U46"/>
  <c r="T46"/>
  <c r="T45" s="1"/>
  <c r="S46"/>
  <c r="Q46"/>
  <c r="P46"/>
  <c r="O46"/>
  <c r="N46"/>
  <c r="M46"/>
  <c r="L46"/>
  <c r="K46"/>
  <c r="W41"/>
  <c r="W40" s="1"/>
  <c r="Y40"/>
  <c r="X40"/>
  <c r="V40"/>
  <c r="U40"/>
  <c r="T40"/>
  <c r="S40"/>
  <c r="R40"/>
  <c r="Q40"/>
  <c r="P40"/>
  <c r="O40"/>
  <c r="N40"/>
  <c r="M40"/>
  <c r="L40"/>
  <c r="Y38"/>
  <c r="X38"/>
  <c r="W38"/>
  <c r="V38"/>
  <c r="U38"/>
  <c r="T38"/>
  <c r="S38"/>
  <c r="R38"/>
  <c r="Q38"/>
  <c r="P38"/>
  <c r="O38"/>
  <c r="N38"/>
  <c r="M38"/>
  <c r="L38"/>
  <c r="K38"/>
  <c r="Y36"/>
  <c r="X36"/>
  <c r="W36"/>
  <c r="V36"/>
  <c r="U36"/>
  <c r="T36"/>
  <c r="S36"/>
  <c r="R36"/>
  <c r="Q36"/>
  <c r="P36"/>
  <c r="O36"/>
  <c r="N36"/>
  <c r="M36"/>
  <c r="L36"/>
  <c r="K36"/>
  <c r="W33"/>
  <c r="R33"/>
  <c r="V32"/>
  <c r="V31" s="1"/>
  <c r="U32"/>
  <c r="U31" s="1"/>
  <c r="T32"/>
  <c r="T31" s="1"/>
  <c r="S32"/>
  <c r="R32"/>
  <c r="R31" s="1"/>
  <c r="Q32"/>
  <c r="Q31" s="1"/>
  <c r="P32"/>
  <c r="P31" s="1"/>
  <c r="O32"/>
  <c r="O31" s="1"/>
  <c r="N32"/>
  <c r="N31" s="1"/>
  <c r="M32"/>
  <c r="M31" s="1"/>
  <c r="L32"/>
  <c r="L31" s="1"/>
  <c r="K31"/>
  <c r="Y31"/>
  <c r="X31"/>
  <c r="W30"/>
  <c r="W29"/>
  <c r="K29"/>
  <c r="W28"/>
  <c r="R28"/>
  <c r="R26" s="1"/>
  <c r="W27"/>
  <c r="Y26"/>
  <c r="Y24" s="1"/>
  <c r="X26"/>
  <c r="X24" s="1"/>
  <c r="V26"/>
  <c r="V24" s="1"/>
  <c r="U26"/>
  <c r="U24" s="1"/>
  <c r="T26"/>
  <c r="T24" s="1"/>
  <c r="S26"/>
  <c r="S24" s="1"/>
  <c r="Q26"/>
  <c r="Q24" s="1"/>
  <c r="P26"/>
  <c r="P24" s="1"/>
  <c r="O26"/>
  <c r="O24" s="1"/>
  <c r="N26"/>
  <c r="N24" s="1"/>
  <c r="M26"/>
  <c r="M24" s="1"/>
  <c r="L26"/>
  <c r="L24" s="1"/>
  <c r="K26"/>
  <c r="K24" s="1"/>
  <c r="W25"/>
  <c r="R25"/>
  <c r="W23"/>
  <c r="R23"/>
  <c r="R22" s="1"/>
  <c r="V22"/>
  <c r="U22"/>
  <c r="T22"/>
  <c r="S22"/>
  <c r="Q22"/>
  <c r="P22"/>
  <c r="O22"/>
  <c r="N22"/>
  <c r="M22"/>
  <c r="L22"/>
  <c r="K22"/>
  <c r="Y17"/>
  <c r="X17"/>
  <c r="W17"/>
  <c r="V17"/>
  <c r="U17"/>
  <c r="T17"/>
  <c r="S17"/>
  <c r="R17"/>
  <c r="Q17"/>
  <c r="P17"/>
  <c r="O17"/>
  <c r="N17"/>
  <c r="M17"/>
  <c r="L17"/>
  <c r="K17"/>
  <c r="W15"/>
  <c r="R15"/>
  <c r="W14"/>
  <c r="R14"/>
  <c r="V13"/>
  <c r="V12" s="1"/>
  <c r="U13"/>
  <c r="U12" s="1"/>
  <c r="T13"/>
  <c r="T12" s="1"/>
  <c r="S13"/>
  <c r="S12" s="1"/>
  <c r="Q13"/>
  <c r="Q12" s="1"/>
  <c r="P13"/>
  <c r="P12" s="1"/>
  <c r="O13"/>
  <c r="O12" s="1"/>
  <c r="N13"/>
  <c r="N12" s="1"/>
  <c r="M13"/>
  <c r="M12" s="1"/>
  <c r="L13"/>
  <c r="L12" s="1"/>
  <c r="Y12"/>
  <c r="Y11" s="1"/>
  <c r="X12"/>
  <c r="X11" s="1"/>
  <c r="K12"/>
  <c r="K10" l="1"/>
  <c r="T44"/>
  <c r="X45"/>
  <c r="X44" s="1"/>
  <c r="V44"/>
  <c r="R45"/>
  <c r="R44" s="1"/>
  <c r="V10"/>
  <c r="V64" s="1"/>
  <c r="K45"/>
  <c r="K44" s="1"/>
  <c r="W45"/>
  <c r="W44" s="1"/>
  <c r="O45"/>
  <c r="O44" s="1"/>
  <c r="L45"/>
  <c r="L44" s="1"/>
  <c r="P45"/>
  <c r="P44" s="1"/>
  <c r="Y10"/>
  <c r="S45"/>
  <c r="S44" s="1"/>
  <c r="N10"/>
  <c r="N64" s="1"/>
  <c r="W13"/>
  <c r="W12" s="1"/>
  <c r="W11" s="1"/>
  <c r="R13"/>
  <c r="R12" s="1"/>
  <c r="R11" s="1"/>
  <c r="O10"/>
  <c r="R24"/>
  <c r="W22"/>
  <c r="X10"/>
  <c r="W32"/>
  <c r="W31" s="1"/>
  <c r="M45"/>
  <c r="M44" s="1"/>
  <c r="Q45"/>
  <c r="Q44" s="1"/>
  <c r="U45"/>
  <c r="U44" s="1"/>
  <c r="Y45"/>
  <c r="Y44" s="1"/>
  <c r="W26"/>
  <c r="W24" s="1"/>
  <c r="M10"/>
  <c r="M11"/>
  <c r="Q11"/>
  <c r="Q10"/>
  <c r="R10"/>
  <c r="R64" s="1"/>
  <c r="T11"/>
  <c r="T10"/>
  <c r="L11"/>
  <c r="L10"/>
  <c r="P11"/>
  <c r="P10"/>
  <c r="U10"/>
  <c r="U11"/>
  <c r="S31"/>
  <c r="S10" s="1"/>
  <c r="N11"/>
  <c r="V11"/>
  <c r="K11"/>
  <c r="O11"/>
  <c r="S11"/>
  <c r="Q64" l="1"/>
  <c r="L64"/>
  <c r="X64"/>
  <c r="M64"/>
  <c r="P64"/>
  <c r="T64"/>
  <c r="S64"/>
  <c r="K64"/>
  <c r="U64"/>
  <c r="Y64"/>
  <c r="W10"/>
  <c r="W64" s="1"/>
  <c r="O64"/>
</calcChain>
</file>

<file path=xl/sharedStrings.xml><?xml version="1.0" encoding="utf-8"?>
<sst xmlns="http://schemas.openxmlformats.org/spreadsheetml/2006/main" count="589" uniqueCount="185">
  <si>
    <t>№ п/п</t>
  </si>
  <si>
    <t>Наименование групп, подгрупп, статей  и подстатей доходов</t>
  </si>
  <si>
    <t>Код бюджетной классификации РФ</t>
  </si>
  <si>
    <t>Сумма, тыс.руб.</t>
  </si>
  <si>
    <t>1 квартал</t>
  </si>
  <si>
    <t>2 квартал</t>
  </si>
  <si>
    <t>3 квартал</t>
  </si>
  <si>
    <t>июль</t>
  </si>
  <si>
    <t>август</t>
  </si>
  <si>
    <t>сентябрь</t>
  </si>
  <si>
    <t>итого</t>
  </si>
  <si>
    <t>1квартал</t>
  </si>
  <si>
    <t>2квартал</t>
  </si>
  <si>
    <t>3квартал</t>
  </si>
  <si>
    <t>4квартал</t>
  </si>
  <si>
    <t>I.</t>
  </si>
  <si>
    <t xml:space="preserve"> ДОХОДЫ</t>
  </si>
  <si>
    <t>000</t>
  </si>
  <si>
    <t>00</t>
  </si>
  <si>
    <t>0000</t>
  </si>
  <si>
    <t>1.</t>
  </si>
  <si>
    <t xml:space="preserve">НАЛОГИ НА ПРИБЫЛЬ, ДОХОДЫ </t>
  </si>
  <si>
    <t>1</t>
  </si>
  <si>
    <t>01</t>
  </si>
  <si>
    <t>1.1.</t>
  </si>
  <si>
    <t>Налог на доходы физических лиц</t>
  </si>
  <si>
    <t>182</t>
  </si>
  <si>
    <t>02</t>
  </si>
  <si>
    <t>110</t>
  </si>
  <si>
    <t>1.1.1.</t>
  </si>
  <si>
    <t>010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</si>
  <si>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</si>
  <si>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020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</si>
  <si>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</si>
  <si>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030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</si>
  <si>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</si>
  <si>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040</t>
  </si>
  <si>
    <t>акцизы</t>
  </si>
  <si>
    <t>03</t>
  </si>
  <si>
    <t>2.1</t>
  </si>
  <si>
    <t>100</t>
  </si>
  <si>
    <t>2.2</t>
  </si>
  <si>
    <t>2.3</t>
  </si>
  <si>
    <t>2.4</t>
  </si>
  <si>
    <t>2.</t>
  </si>
  <si>
    <t>НАЛОГИ НА СОВОКУПНЫЙ ДОХОД</t>
  </si>
  <si>
    <t>05</t>
  </si>
  <si>
    <t>Единый  сельхозналог</t>
  </si>
  <si>
    <t>НАЛОГИ НА ИМУЩЕСТВО</t>
  </si>
  <si>
    <t>06</t>
  </si>
  <si>
    <t>2.1.</t>
  </si>
  <si>
    <t>Налог на имущество физических лиц</t>
  </si>
  <si>
    <t>10</t>
  </si>
  <si>
    <t>2.2.</t>
  </si>
  <si>
    <t>Земельный налог</t>
  </si>
  <si>
    <t>Земельный налог с физических, обладающих земельным участком, расположенным в границах сельских поселений</t>
  </si>
  <si>
    <t>033</t>
  </si>
  <si>
    <t>3.</t>
  </si>
  <si>
    <t>Государственная пошлина</t>
  </si>
  <si>
    <t>08</t>
  </si>
  <si>
    <t xml:space="preserve"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РФ на совершение нотариальных действий </t>
  </si>
  <si>
    <t>04</t>
  </si>
  <si>
    <t>ДОХОДЫ ОТ ИСПОЛЬЗОВАНИЯ ИМУЩЕСТВА, НАХОДЯЩЕГОСЯ В ГОСУДАРСТВЕННОЙ И МУНИЦИПАЛЬНОЙ</t>
  </si>
  <si>
    <t>11</t>
  </si>
  <si>
    <t>120</t>
  </si>
  <si>
    <t>4.1</t>
  </si>
  <si>
    <t>Прочие доходы от использования имущества, находящегося в собственности поселений</t>
  </si>
  <si>
    <t>09</t>
  </si>
  <si>
    <t>045</t>
  </si>
  <si>
    <t>ШТРАФЫ, САНКЦИИ, ВОЗМЕЩЕНИЕ УЩЕРБА</t>
  </si>
  <si>
    <t>16</t>
  </si>
  <si>
    <t>140</t>
  </si>
  <si>
    <t>Доходы от продажи материальных и нематериальных активов</t>
  </si>
  <si>
    <t>14</t>
  </si>
  <si>
    <t>7,1</t>
  </si>
  <si>
    <t>II.</t>
  </si>
  <si>
    <t>БЕЗВОЗМЕЗДНЫЕ ПОСТУПЛЕНИЯ</t>
  </si>
  <si>
    <t>2</t>
  </si>
  <si>
    <t>БЕЗВОЗМЕЗДНЫЕ ПОСТУПЛЕНИЯ ОТ БЮДЖЕТОВ ДРУГИХ УРОВНЕЙ</t>
  </si>
  <si>
    <t xml:space="preserve">Дотация на выравнивание уровня бюджетной обеспеченности </t>
  </si>
  <si>
    <t>1.2</t>
  </si>
  <si>
    <t>Дотация бюджетам поселений на выравнивание уровня бюджетной обеспеченности</t>
  </si>
  <si>
    <t>001</t>
  </si>
  <si>
    <t xml:space="preserve">Субвенции </t>
  </si>
  <si>
    <t xml:space="preserve">субвенции по первичному воинскому учету </t>
  </si>
  <si>
    <t>субвенции по на осуществление гос полномочий по созданию и обеспечению деятельности административных комиссии</t>
  </si>
  <si>
    <t>024</t>
  </si>
  <si>
    <t xml:space="preserve">Субсидии </t>
  </si>
  <si>
    <t>999</t>
  </si>
  <si>
    <t>5</t>
  </si>
  <si>
    <t>07</t>
  </si>
  <si>
    <t>4</t>
  </si>
  <si>
    <t>ВСЕГО ДОХОДОВ</t>
  </si>
  <si>
    <t xml:space="preserve"> </t>
  </si>
  <si>
    <t>1.1.2</t>
  </si>
  <si>
    <t>1.1.3</t>
  </si>
  <si>
    <t>1.1.4</t>
  </si>
  <si>
    <t>075</t>
  </si>
  <si>
    <t>035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</si>
  <si>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</si>
  <si>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4.2</t>
  </si>
  <si>
    <t>4.3</t>
  </si>
  <si>
    <t>13</t>
  </si>
  <si>
    <t>130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</si>
  <si>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</si>
  <si>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поселений</t>
  </si>
  <si>
    <t>065</t>
  </si>
  <si>
    <t>3.1</t>
  </si>
  <si>
    <t>3.2</t>
  </si>
  <si>
    <t>3.2.1</t>
  </si>
  <si>
    <t>3.2.2</t>
  </si>
  <si>
    <t>053</t>
  </si>
  <si>
    <t>410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</si>
  <si>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</si>
  <si>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Поступления от денежных пожертвований, предоставляемых физическими лицами получателям средств бюджетов поселений</t>
  </si>
  <si>
    <t>Прочие безвозмездные поступления в бюджеты поселений</t>
  </si>
  <si>
    <t>Прочие безвозмездные поступления</t>
  </si>
  <si>
    <t>018</t>
  </si>
  <si>
    <t>Общий объем доходов  в бюджет Коверского сельского поселения</t>
  </si>
  <si>
    <t>Доходы от продажи земельных участков, находящихся в собственности сельских  поселений (за исключением земельных участков муниципальных бюджетных и автономных учреждений)</t>
  </si>
  <si>
    <t>019</t>
  </si>
  <si>
    <t>025</t>
  </si>
  <si>
    <t>430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</si>
  <si>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</si>
  <si>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5.1</t>
  </si>
  <si>
    <t>043</t>
  </si>
  <si>
    <t>Субсидии на поддержку местных инициатив</t>
  </si>
  <si>
    <t>2018</t>
  </si>
  <si>
    <t>30,1</t>
  </si>
  <si>
    <t>0</t>
  </si>
  <si>
    <t>12</t>
  </si>
  <si>
    <t>405</t>
  </si>
  <si>
    <t>523</t>
  </si>
  <si>
    <t>6</t>
  </si>
  <si>
    <t>52</t>
  </si>
  <si>
    <t>1308</t>
  </si>
  <si>
    <t>код главного администратора</t>
  </si>
  <si>
    <t>код вида доходов бюджета</t>
  </si>
  <si>
    <t>код подвида доходов бюджета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</si>
  <si>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</si>
  <si>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</si>
  <si>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</si>
  <si>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</si>
  <si>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</si>
  <si>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группы подвида</t>
  </si>
  <si>
    <t>код аналитической группы подвида</t>
  </si>
  <si>
    <t>15</t>
  </si>
  <si>
    <t>20</t>
  </si>
  <si>
    <t>35</t>
  </si>
  <si>
    <t>118</t>
  </si>
  <si>
    <t>30</t>
  </si>
  <si>
    <t>29</t>
  </si>
  <si>
    <t>Иные межбюджетные трансферты</t>
  </si>
  <si>
    <t>40</t>
  </si>
  <si>
    <t>49</t>
  </si>
  <si>
    <t>150</t>
  </si>
  <si>
    <t>231</t>
  </si>
  <si>
    <t>241</t>
  </si>
  <si>
    <t>251</t>
  </si>
  <si>
    <t>261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</si>
  <si>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</si>
  <si>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810</t>
  </si>
  <si>
    <t>3.1.</t>
  </si>
  <si>
    <t>Иные межбюджетные трансферты на поддержку развития практик инициативного бюджетирования в муниципальных образованиях</t>
  </si>
  <si>
    <t>3.2.</t>
  </si>
  <si>
    <t>Иные межбюджетные трансферты на поддержку мер по обеспечению сбалансированности бюджетов муниципальных образований</t>
  </si>
  <si>
    <t>3.3.</t>
  </si>
  <si>
    <t>Иные межбюджетные трансферты  на обеспечение доступа органов местного самоуправления и муниципальных учреждений к сети Интернет</t>
  </si>
  <si>
    <t>3.4</t>
  </si>
  <si>
    <t>Иные межбюджетные трансферты на поддержку развития территориального общественного самоуправления</t>
  </si>
  <si>
    <t>3.5</t>
  </si>
  <si>
    <t>Иной межбюджетный трансферт на содействие решению вопросов, направленных в государственной информационной системе "Активный гражданин Республики Карелия"</t>
  </si>
  <si>
    <t>3.6</t>
  </si>
  <si>
    <t xml:space="preserve">Иной межбюджетный трансферт на 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 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</si>
  <si>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</si>
  <si>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</si>
  <si>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</si>
  <si>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</si>
  <si>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Земельный налог с организаций, обладающих земельным участком, расположенным в границах сельских поселений</t>
  </si>
  <si>
    <t>Доходы, от сдачи в аренду имущества, составляющего казну сельских поселений</t>
  </si>
  <si>
    <t>Реализация мероприятий государственной программы Республики Карелия "Развитие Культуры" на частичную компенсацию дополнительных расходов на повышение оплаты труда работников муниципальных учреждений культуры</t>
  </si>
  <si>
    <t xml:space="preserve">Приложение № 1
к решению Совета Коверского сельского поселения от      .2022 года №    «О бюджете Коверского сельского поселения  на 2023 год»
</t>
  </si>
  <si>
    <t>на 2023 год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</si>
  <si>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и 228 Налогового кодекса Российской Федерации</t>
    </r>
  </si>
  <si>
    <t>Прочие доходы от компенсации затрат бюджетов сельских поселений (возм.)</t>
  </si>
</sst>
</file>

<file path=xl/styles.xml><?xml version="1.0" encoding="utf-8"?>
<styleSheet xmlns="http://schemas.openxmlformats.org/spreadsheetml/2006/main">
  <numFmts count="1">
    <numFmt numFmtId="164" formatCode="0.000"/>
  </numFmts>
  <fonts count="17"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7">
    <xf numFmtId="0" fontId="0" fillId="0" borderId="0" xfId="0"/>
    <xf numFmtId="49" fontId="2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right" wrapText="1"/>
    </xf>
    <xf numFmtId="49" fontId="4" fillId="0" borderId="4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right" wrapText="1"/>
    </xf>
    <xf numFmtId="49" fontId="2" fillId="0" borderId="4" xfId="0" applyNumberFormat="1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49" fontId="3" fillId="0" borderId="0" xfId="0" applyNumberFormat="1" applyFont="1"/>
    <xf numFmtId="0" fontId="4" fillId="0" borderId="4" xfId="0" applyFont="1" applyBorder="1"/>
    <xf numFmtId="49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right"/>
    </xf>
    <xf numFmtId="49" fontId="4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right"/>
    </xf>
    <xf numFmtId="2" fontId="4" fillId="0" borderId="0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/>
    <xf numFmtId="0" fontId="8" fillId="0" borderId="0" xfId="0" applyFont="1"/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4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64" fontId="12" fillId="0" borderId="4" xfId="0" applyNumberFormat="1" applyFont="1" applyBorder="1" applyAlignment="1">
      <alignment horizontal="right"/>
    </xf>
    <xf numFmtId="164" fontId="10" fillId="0" borderId="4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0" fontId="9" fillId="0" borderId="9" xfId="0" applyFont="1" applyBorder="1"/>
    <xf numFmtId="0" fontId="9" fillId="0" borderId="11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3" xfId="0" applyFont="1" applyFill="1" applyBorder="1" applyAlignment="1">
      <alignment horizontal="right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9" fillId="0" borderId="4" xfId="0" quotePrefix="1" applyNumberFormat="1" applyFont="1" applyFill="1" applyBorder="1" applyAlignment="1">
      <alignment horizontal="center" vertical="center" textRotation="90" wrapText="1"/>
    </xf>
    <xf numFmtId="49" fontId="9" fillId="0" borderId="4" xfId="0" applyNumberFormat="1" applyFont="1" applyFill="1" applyBorder="1" applyAlignment="1">
      <alignment horizontal="center" vertical="center" textRotation="90" wrapText="1"/>
    </xf>
    <xf numFmtId="2" fontId="8" fillId="0" borderId="4" xfId="0" applyNumberFormat="1" applyFont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2" fontId="8" fillId="0" borderId="0" xfId="0" applyNumberFormat="1" applyFont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0" borderId="4" xfId="0" applyFont="1" applyBorder="1"/>
    <xf numFmtId="0" fontId="12" fillId="0" borderId="4" xfId="0" applyFont="1" applyBorder="1"/>
    <xf numFmtId="0" fontId="10" fillId="0" borderId="4" xfId="0" applyFont="1" applyBorder="1" applyAlignment="1">
      <alignment horizontal="justify" vertical="center" wrapText="1"/>
    </xf>
    <xf numFmtId="0" fontId="10" fillId="0" borderId="0" xfId="1" applyFont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0" fillId="0" borderId="4" xfId="0" applyFont="1" applyBorder="1"/>
    <xf numFmtId="0" fontId="10" fillId="0" borderId="4" xfId="0" applyFont="1" applyBorder="1" applyAlignment="1">
      <alignment wrapText="1"/>
    </xf>
    <xf numFmtId="0" fontId="10" fillId="0" borderId="0" xfId="0" applyFont="1" applyAlignment="1">
      <alignment wrapText="1"/>
    </xf>
    <xf numFmtId="0" fontId="12" fillId="0" borderId="4" xfId="0" applyFont="1" applyBorder="1" applyAlignment="1">
      <alignment wrapText="1"/>
    </xf>
    <xf numFmtId="0" fontId="10" fillId="0" borderId="4" xfId="0" applyNumberFormat="1" applyFont="1" applyBorder="1" applyAlignment="1">
      <alignment wrapText="1"/>
    </xf>
    <xf numFmtId="0" fontId="15" fillId="0" borderId="0" xfId="0" applyFont="1" applyAlignment="1">
      <alignment wrapText="1"/>
    </xf>
    <xf numFmtId="49" fontId="12" fillId="0" borderId="4" xfId="0" applyNumberFormat="1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13" fillId="0" borderId="4" xfId="0" applyFont="1" applyFill="1" applyBorder="1"/>
    <xf numFmtId="0" fontId="12" fillId="0" borderId="4" xfId="0" applyFont="1" applyFill="1" applyBorder="1" applyAlignment="1">
      <alignment horizontal="justify" wrapText="1"/>
    </xf>
    <xf numFmtId="0" fontId="10" fillId="0" borderId="4" xfId="0" applyFont="1" applyFill="1" applyBorder="1" applyAlignment="1">
      <alignment horizontal="justify" vertical="top" wrapText="1"/>
    </xf>
    <xf numFmtId="0" fontId="11" fillId="0" borderId="0" xfId="0" applyFont="1" applyAlignment="1">
      <alignment wrapText="1"/>
    </xf>
    <xf numFmtId="0" fontId="10" fillId="2" borderId="4" xfId="0" applyFont="1" applyFill="1" applyBorder="1" applyAlignment="1">
      <alignment wrapText="1"/>
    </xf>
    <xf numFmtId="0" fontId="12" fillId="0" borderId="4" xfId="0" applyFont="1" applyFill="1" applyBorder="1" applyAlignment="1">
      <alignment horizontal="justify" vertical="top" wrapText="1"/>
    </xf>
    <xf numFmtId="0" fontId="11" fillId="0" borderId="4" xfId="0" applyFont="1" applyBorder="1" applyAlignment="1">
      <alignment wrapText="1"/>
    </xf>
    <xf numFmtId="0" fontId="11" fillId="0" borderId="4" xfId="0" applyFont="1" applyBorder="1"/>
    <xf numFmtId="0" fontId="12" fillId="0" borderId="4" xfId="0" applyFont="1" applyFill="1" applyBorder="1"/>
    <xf numFmtId="0" fontId="10" fillId="0" borderId="4" xfId="0" applyFont="1" applyBorder="1" applyAlignment="1">
      <alignment horizontal="justify" vertical="top" wrapText="1"/>
    </xf>
    <xf numFmtId="0" fontId="12" fillId="0" borderId="4" xfId="0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right"/>
    </xf>
    <xf numFmtId="49" fontId="2" fillId="0" borderId="6" xfId="0" applyNumberFormat="1" applyFont="1" applyBorder="1" applyAlignment="1">
      <alignment horizontal="center"/>
    </xf>
    <xf numFmtId="2" fontId="9" fillId="2" borderId="4" xfId="0" applyNumberFormat="1" applyFont="1" applyFill="1" applyBorder="1" applyAlignment="1">
      <alignment horizontal="right"/>
    </xf>
    <xf numFmtId="164" fontId="12" fillId="2" borderId="4" xfId="0" applyNumberFormat="1" applyFont="1" applyFill="1" applyBorder="1" applyAlignment="1">
      <alignment horizontal="right"/>
    </xf>
    <xf numFmtId="164" fontId="10" fillId="2" borderId="4" xfId="0" applyNumberFormat="1" applyFont="1" applyFill="1" applyBorder="1" applyAlignment="1">
      <alignment horizontal="right"/>
    </xf>
    <xf numFmtId="164" fontId="10" fillId="2" borderId="6" xfId="0" applyNumberFormat="1" applyFont="1" applyFill="1" applyBorder="1" applyAlignment="1">
      <alignment horizontal="right"/>
    </xf>
    <xf numFmtId="49" fontId="9" fillId="0" borderId="4" xfId="0" applyNumberFormat="1" applyFont="1" applyFill="1" applyBorder="1" applyAlignment="1">
      <alignment horizontal="center" vertical="center" textRotation="90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6"/>
  <sheetViews>
    <sheetView tabSelected="1" topLeftCell="A43" workbookViewId="0">
      <selection activeCell="K43" sqref="K43"/>
    </sheetView>
  </sheetViews>
  <sheetFormatPr defaultRowHeight="18.75"/>
  <cols>
    <col min="1" max="1" width="7" style="9" customWidth="1"/>
    <col min="2" max="2" width="83.85546875" style="39" customWidth="1"/>
    <col min="3" max="3" width="7.140625" style="9" customWidth="1"/>
    <col min="4" max="4" width="6.28515625" style="9" customWidth="1"/>
    <col min="5" max="5" width="6" style="9" customWidth="1"/>
    <col min="6" max="6" width="5.5703125" style="9" customWidth="1"/>
    <col min="7" max="7" width="6.7109375" style="9" customWidth="1"/>
    <col min="8" max="8" width="5.42578125" style="9" customWidth="1"/>
    <col min="9" max="9" width="7.140625" style="9" customWidth="1"/>
    <col min="10" max="10" width="8.7109375" style="9" customWidth="1"/>
    <col min="11" max="11" width="18.140625" style="42" customWidth="1"/>
    <col min="12" max="12" width="11.85546875" style="9" hidden="1" customWidth="1"/>
    <col min="13" max="23" width="9.140625" style="9" hidden="1" customWidth="1"/>
    <col min="24" max="24" width="14.85546875" style="10" hidden="1" customWidth="1"/>
    <col min="25" max="25" width="13.42578125" style="9" hidden="1" customWidth="1"/>
    <col min="26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5" ht="13.5" customHeight="1">
      <c r="A1" s="7"/>
      <c r="B1" s="38"/>
      <c r="C1" s="8"/>
      <c r="D1" s="8"/>
      <c r="E1" s="8"/>
      <c r="F1" s="8"/>
      <c r="G1" s="8"/>
      <c r="H1" s="8"/>
      <c r="I1" s="8"/>
      <c r="J1" s="8"/>
      <c r="K1" s="41"/>
      <c r="L1" s="7"/>
    </row>
    <row r="2" spans="1:25" ht="36" customHeight="1">
      <c r="A2" s="7"/>
      <c r="B2" s="38"/>
      <c r="C2" s="8"/>
      <c r="D2" s="8"/>
      <c r="E2" s="8"/>
      <c r="F2" s="8"/>
      <c r="G2" s="8"/>
      <c r="H2" s="93" t="s">
        <v>181</v>
      </c>
      <c r="I2" s="93"/>
      <c r="J2" s="93"/>
      <c r="K2" s="93"/>
      <c r="L2" s="7"/>
    </row>
    <row r="3" spans="1:25" ht="101.25" customHeight="1">
      <c r="A3" s="7"/>
      <c r="B3" s="38"/>
      <c r="C3" s="8"/>
      <c r="D3" s="8"/>
      <c r="E3" s="8"/>
      <c r="F3" s="8"/>
      <c r="G3" s="8"/>
      <c r="H3" s="93"/>
      <c r="I3" s="93"/>
      <c r="J3" s="93"/>
      <c r="K3" s="93"/>
      <c r="L3" s="7"/>
    </row>
    <row r="4" spans="1:25" ht="5.25" customHeight="1">
      <c r="A4" s="7"/>
      <c r="B4" s="38"/>
      <c r="C4" s="94" t="s">
        <v>93</v>
      </c>
      <c r="D4" s="94"/>
      <c r="E4" s="94"/>
      <c r="F4" s="94"/>
      <c r="G4" s="94"/>
      <c r="H4" s="94"/>
      <c r="I4" s="94"/>
      <c r="J4" s="94"/>
      <c r="K4" s="94"/>
      <c r="L4" s="7"/>
    </row>
    <row r="5" spans="1:25">
      <c r="A5" s="95" t="s">
        <v>118</v>
      </c>
      <c r="B5" s="95"/>
      <c r="C5" s="95"/>
      <c r="D5" s="95"/>
      <c r="E5" s="95"/>
      <c r="F5" s="95"/>
      <c r="G5" s="95"/>
      <c r="H5" s="95"/>
      <c r="I5" s="95"/>
      <c r="J5" s="95"/>
      <c r="K5" s="95"/>
    </row>
    <row r="6" spans="1:25" ht="19.5" thickBot="1">
      <c r="A6" s="38"/>
      <c r="B6" s="95" t="s">
        <v>182</v>
      </c>
      <c r="C6" s="95"/>
      <c r="D6" s="95"/>
      <c r="E6" s="95"/>
      <c r="F6" s="95"/>
      <c r="G6" s="95"/>
      <c r="H6" s="95"/>
      <c r="I6" s="95"/>
      <c r="J6" s="95"/>
      <c r="K6" s="95"/>
    </row>
    <row r="7" spans="1:25" s="35" customFormat="1">
      <c r="A7" s="46" t="s">
        <v>0</v>
      </c>
      <c r="B7" s="59" t="s">
        <v>1</v>
      </c>
      <c r="C7" s="96" t="s">
        <v>2</v>
      </c>
      <c r="D7" s="96"/>
      <c r="E7" s="96"/>
      <c r="F7" s="96"/>
      <c r="G7" s="96"/>
      <c r="H7" s="96"/>
      <c r="I7" s="96"/>
      <c r="J7" s="96"/>
      <c r="K7" s="47" t="s">
        <v>3</v>
      </c>
      <c r="L7" s="36" t="s">
        <v>3</v>
      </c>
      <c r="M7" s="36" t="s">
        <v>3</v>
      </c>
      <c r="N7" s="36" t="s">
        <v>3</v>
      </c>
      <c r="O7" s="36" t="s">
        <v>3</v>
      </c>
      <c r="P7" s="36" t="s">
        <v>3</v>
      </c>
      <c r="Q7" s="36" t="s">
        <v>3</v>
      </c>
      <c r="R7" s="36" t="s">
        <v>3</v>
      </c>
      <c r="S7" s="36" t="s">
        <v>3</v>
      </c>
      <c r="T7" s="36" t="s">
        <v>3</v>
      </c>
      <c r="U7" s="36" t="s">
        <v>3</v>
      </c>
      <c r="V7" s="36" t="s">
        <v>3</v>
      </c>
      <c r="W7" s="36" t="s">
        <v>3</v>
      </c>
      <c r="X7" s="36" t="s">
        <v>3</v>
      </c>
      <c r="Y7" s="36" t="s">
        <v>3</v>
      </c>
    </row>
    <row r="8" spans="1:25" s="35" customFormat="1" ht="29.25" customHeight="1">
      <c r="A8" s="48"/>
      <c r="B8" s="60"/>
      <c r="C8" s="91" t="s">
        <v>136</v>
      </c>
      <c r="D8" s="92" t="s">
        <v>137</v>
      </c>
      <c r="E8" s="92"/>
      <c r="F8" s="92"/>
      <c r="G8" s="92"/>
      <c r="H8" s="92"/>
      <c r="I8" s="92" t="s">
        <v>138</v>
      </c>
      <c r="J8" s="92"/>
      <c r="K8" s="49"/>
      <c r="L8" s="50">
        <v>5</v>
      </c>
      <c r="M8" s="50">
        <v>6</v>
      </c>
      <c r="N8" s="50">
        <v>7</v>
      </c>
      <c r="O8" s="50"/>
      <c r="P8" s="50"/>
      <c r="Q8" s="50"/>
      <c r="R8" s="50"/>
      <c r="S8" s="51"/>
      <c r="T8" s="51"/>
      <c r="U8" s="51"/>
      <c r="V8" s="51"/>
      <c r="W8" s="51"/>
      <c r="X8" s="52" t="s">
        <v>89</v>
      </c>
      <c r="Y8" s="53">
        <v>6</v>
      </c>
    </row>
    <row r="9" spans="1:25" s="35" customFormat="1" ht="87.75" customHeight="1">
      <c r="A9" s="37"/>
      <c r="B9" s="40"/>
      <c r="C9" s="91"/>
      <c r="D9" s="54" t="s">
        <v>139</v>
      </c>
      <c r="E9" s="54" t="s">
        <v>140</v>
      </c>
      <c r="F9" s="54" t="s">
        <v>141</v>
      </c>
      <c r="G9" s="54" t="s">
        <v>142</v>
      </c>
      <c r="H9" s="55" t="s">
        <v>143</v>
      </c>
      <c r="I9" s="55" t="s">
        <v>144</v>
      </c>
      <c r="J9" s="55" t="s">
        <v>145</v>
      </c>
      <c r="K9" s="87"/>
      <c r="L9" s="56" t="s">
        <v>4</v>
      </c>
      <c r="M9" s="56" t="s">
        <v>5</v>
      </c>
      <c r="N9" s="56" t="s">
        <v>6</v>
      </c>
      <c r="O9" s="56" t="s">
        <v>7</v>
      </c>
      <c r="P9" s="56" t="s">
        <v>8</v>
      </c>
      <c r="Q9" s="56" t="s">
        <v>9</v>
      </c>
      <c r="R9" s="56" t="s">
        <v>10</v>
      </c>
      <c r="S9" s="57" t="s">
        <v>11</v>
      </c>
      <c r="T9" s="57" t="s">
        <v>12</v>
      </c>
      <c r="U9" s="57" t="s">
        <v>13</v>
      </c>
      <c r="V9" s="57" t="s">
        <v>14</v>
      </c>
      <c r="W9" s="58"/>
      <c r="X9" s="56" t="s">
        <v>127</v>
      </c>
      <c r="Y9" s="56">
        <v>2019</v>
      </c>
    </row>
    <row r="10" spans="1:25">
      <c r="A10" s="15" t="s">
        <v>15</v>
      </c>
      <c r="B10" s="61" t="s">
        <v>16</v>
      </c>
      <c r="C10" s="16" t="s">
        <v>17</v>
      </c>
      <c r="D10" s="16">
        <v>1</v>
      </c>
      <c r="E10" s="16" t="s">
        <v>18</v>
      </c>
      <c r="F10" s="16" t="s">
        <v>18</v>
      </c>
      <c r="G10" s="16" t="s">
        <v>17</v>
      </c>
      <c r="H10" s="16" t="s">
        <v>18</v>
      </c>
      <c r="I10" s="16" t="s">
        <v>19</v>
      </c>
      <c r="J10" s="16" t="s">
        <v>17</v>
      </c>
      <c r="K10" s="88">
        <f>K12+K22+K24+K31+K40+K38+K29+K17+K36+K43</f>
        <v>2793.5</v>
      </c>
      <c r="L10" s="17">
        <f t="shared" ref="L10:Y10" si="0">L12+L22+L24+L31+L40+L38+L29+L17+L36</f>
        <v>5224170</v>
      </c>
      <c r="M10" s="17">
        <f t="shared" si="0"/>
        <v>5202980</v>
      </c>
      <c r="N10" s="17">
        <f t="shared" si="0"/>
        <v>5282570</v>
      </c>
      <c r="O10" s="17">
        <f t="shared" si="0"/>
        <v>1746654</v>
      </c>
      <c r="P10" s="17">
        <f t="shared" si="0"/>
        <v>1746855</v>
      </c>
      <c r="Q10" s="17">
        <f t="shared" si="0"/>
        <v>1789061</v>
      </c>
      <c r="R10" s="17">
        <f t="shared" si="0"/>
        <v>5282570</v>
      </c>
      <c r="S10" s="17">
        <f t="shared" si="0"/>
        <v>5254.4000000000005</v>
      </c>
      <c r="T10" s="17">
        <f t="shared" si="0"/>
        <v>5243.4000000000005</v>
      </c>
      <c r="U10" s="17">
        <f t="shared" si="0"/>
        <v>5530.1</v>
      </c>
      <c r="V10" s="17">
        <f t="shared" si="0"/>
        <v>5519.8</v>
      </c>
      <c r="W10" s="17">
        <f t="shared" si="0"/>
        <v>21547.699999999997</v>
      </c>
      <c r="X10" s="17">
        <f t="shared" si="0"/>
        <v>1028.0999999999999</v>
      </c>
      <c r="Y10" s="17">
        <f t="shared" si="0"/>
        <v>1069.0999999999999</v>
      </c>
    </row>
    <row r="11" spans="1:25">
      <c r="A11" s="15" t="s">
        <v>20</v>
      </c>
      <c r="B11" s="62" t="s">
        <v>21</v>
      </c>
      <c r="C11" s="16" t="s">
        <v>17</v>
      </c>
      <c r="D11" s="16" t="s">
        <v>22</v>
      </c>
      <c r="E11" s="16" t="s">
        <v>23</v>
      </c>
      <c r="F11" s="16" t="s">
        <v>18</v>
      </c>
      <c r="G11" s="16" t="s">
        <v>17</v>
      </c>
      <c r="H11" s="16" t="s">
        <v>18</v>
      </c>
      <c r="I11" s="16" t="s">
        <v>19</v>
      </c>
      <c r="J11" s="16" t="s">
        <v>17</v>
      </c>
      <c r="K11" s="88">
        <f t="shared" ref="K11:Y11" si="1">K12</f>
        <v>43.400000000000006</v>
      </c>
      <c r="L11" s="17">
        <f t="shared" si="1"/>
        <v>4426000</v>
      </c>
      <c r="M11" s="17">
        <f t="shared" si="1"/>
        <v>4426200</v>
      </c>
      <c r="N11" s="17">
        <f t="shared" si="1"/>
        <v>4426000</v>
      </c>
      <c r="O11" s="17">
        <f t="shared" si="1"/>
        <v>1475332</v>
      </c>
      <c r="P11" s="17">
        <f t="shared" si="1"/>
        <v>1475332</v>
      </c>
      <c r="Q11" s="17">
        <f t="shared" si="1"/>
        <v>1475336</v>
      </c>
      <c r="R11" s="17">
        <f t="shared" si="1"/>
        <v>4426000</v>
      </c>
      <c r="S11" s="17">
        <f t="shared" si="1"/>
        <v>4432.6000000000004</v>
      </c>
      <c r="T11" s="17">
        <f t="shared" si="1"/>
        <v>4432.8</v>
      </c>
      <c r="U11" s="17">
        <f t="shared" si="1"/>
        <v>4432.8</v>
      </c>
      <c r="V11" s="17">
        <f t="shared" si="1"/>
        <v>4432.8</v>
      </c>
      <c r="W11" s="17">
        <f t="shared" si="1"/>
        <v>17731</v>
      </c>
      <c r="X11" s="17">
        <f t="shared" si="1"/>
        <v>30.1</v>
      </c>
      <c r="Y11" s="17">
        <f t="shared" si="1"/>
        <v>30.1</v>
      </c>
    </row>
    <row r="12" spans="1:25" ht="21.75" customHeight="1">
      <c r="A12" s="15" t="s">
        <v>24</v>
      </c>
      <c r="B12" s="62" t="s">
        <v>25</v>
      </c>
      <c r="C12" s="16" t="s">
        <v>26</v>
      </c>
      <c r="D12" s="16" t="s">
        <v>22</v>
      </c>
      <c r="E12" s="16" t="s">
        <v>23</v>
      </c>
      <c r="F12" s="16" t="s">
        <v>27</v>
      </c>
      <c r="G12" s="16" t="s">
        <v>17</v>
      </c>
      <c r="H12" s="16" t="s">
        <v>23</v>
      </c>
      <c r="I12" s="16" t="s">
        <v>19</v>
      </c>
      <c r="J12" s="16" t="s">
        <v>28</v>
      </c>
      <c r="K12" s="88">
        <f>K13+K14+K15+K16</f>
        <v>43.400000000000006</v>
      </c>
      <c r="L12" s="17">
        <f t="shared" ref="L12:Y12" si="2">L13+L14+L15+L16</f>
        <v>4426000</v>
      </c>
      <c r="M12" s="17">
        <f t="shared" si="2"/>
        <v>4426200</v>
      </c>
      <c r="N12" s="17">
        <f t="shared" si="2"/>
        <v>4426000</v>
      </c>
      <c r="O12" s="17">
        <f t="shared" si="2"/>
        <v>1475332</v>
      </c>
      <c r="P12" s="17">
        <f t="shared" si="2"/>
        <v>1475332</v>
      </c>
      <c r="Q12" s="17">
        <f t="shared" si="2"/>
        <v>1475336</v>
      </c>
      <c r="R12" s="17">
        <f t="shared" si="2"/>
        <v>4426000</v>
      </c>
      <c r="S12" s="17">
        <f t="shared" si="2"/>
        <v>4432.6000000000004</v>
      </c>
      <c r="T12" s="17">
        <f t="shared" si="2"/>
        <v>4432.8</v>
      </c>
      <c r="U12" s="17">
        <f t="shared" si="2"/>
        <v>4432.8</v>
      </c>
      <c r="V12" s="17">
        <f t="shared" si="2"/>
        <v>4432.8</v>
      </c>
      <c r="W12" s="17">
        <f t="shared" si="2"/>
        <v>17731</v>
      </c>
      <c r="X12" s="17">
        <f t="shared" si="2"/>
        <v>30.1</v>
      </c>
      <c r="Y12" s="17">
        <f t="shared" si="2"/>
        <v>30.1</v>
      </c>
    </row>
    <row r="13" spans="1:25" ht="38.25" customHeight="1">
      <c r="A13" s="18" t="s">
        <v>29</v>
      </c>
      <c r="B13" s="63" t="s">
        <v>183</v>
      </c>
      <c r="C13" s="19" t="s">
        <v>26</v>
      </c>
      <c r="D13" s="19" t="s">
        <v>22</v>
      </c>
      <c r="E13" s="19" t="s">
        <v>23</v>
      </c>
      <c r="F13" s="19" t="s">
        <v>27</v>
      </c>
      <c r="G13" s="19" t="s">
        <v>30</v>
      </c>
      <c r="H13" s="19" t="s">
        <v>23</v>
      </c>
      <c r="I13" s="19" t="s">
        <v>19</v>
      </c>
      <c r="J13" s="19" t="s">
        <v>28</v>
      </c>
      <c r="K13" s="89">
        <v>29.2</v>
      </c>
      <c r="L13" s="20">
        <f t="shared" ref="L13:V13" si="3">L14+L15</f>
        <v>2213000</v>
      </c>
      <c r="M13" s="20">
        <f t="shared" si="3"/>
        <v>2213100</v>
      </c>
      <c r="N13" s="20">
        <f t="shared" si="3"/>
        <v>2213000</v>
      </c>
      <c r="O13" s="20">
        <f t="shared" si="3"/>
        <v>737666</v>
      </c>
      <c r="P13" s="20">
        <f t="shared" si="3"/>
        <v>737666</v>
      </c>
      <c r="Q13" s="20">
        <f t="shared" si="3"/>
        <v>737668</v>
      </c>
      <c r="R13" s="20">
        <f t="shared" si="3"/>
        <v>2213000</v>
      </c>
      <c r="S13" s="21">
        <f t="shared" si="3"/>
        <v>2216.3000000000002</v>
      </c>
      <c r="T13" s="21">
        <f t="shared" si="3"/>
        <v>2216.4</v>
      </c>
      <c r="U13" s="21">
        <f t="shared" si="3"/>
        <v>2216.4</v>
      </c>
      <c r="V13" s="21">
        <f t="shared" si="3"/>
        <v>2216.4</v>
      </c>
      <c r="W13" s="22">
        <f>S13+T13+U13+V13</f>
        <v>8865.5</v>
      </c>
      <c r="X13" s="13" t="s">
        <v>128</v>
      </c>
      <c r="Y13" s="13">
        <v>30.1</v>
      </c>
    </row>
    <row r="14" spans="1:25" ht="39.75" customHeight="1">
      <c r="A14" s="23" t="s">
        <v>94</v>
      </c>
      <c r="B14" s="63" t="s">
        <v>31</v>
      </c>
      <c r="C14" s="19" t="s">
        <v>26</v>
      </c>
      <c r="D14" s="19" t="s">
        <v>22</v>
      </c>
      <c r="E14" s="19" t="s">
        <v>23</v>
      </c>
      <c r="F14" s="19" t="s">
        <v>27</v>
      </c>
      <c r="G14" s="19" t="s">
        <v>32</v>
      </c>
      <c r="H14" s="19" t="s">
        <v>23</v>
      </c>
      <c r="I14" s="19" t="s">
        <v>19</v>
      </c>
      <c r="J14" s="19" t="s">
        <v>28</v>
      </c>
      <c r="K14" s="89">
        <v>12</v>
      </c>
      <c r="L14" s="14">
        <v>2195500</v>
      </c>
      <c r="M14" s="14">
        <v>2195600</v>
      </c>
      <c r="N14" s="14">
        <v>2195500</v>
      </c>
      <c r="O14" s="14">
        <v>731833</v>
      </c>
      <c r="P14" s="14">
        <v>731833</v>
      </c>
      <c r="Q14" s="14">
        <v>731834</v>
      </c>
      <c r="R14" s="24">
        <f>Q14+P14+O14</f>
        <v>2195500</v>
      </c>
      <c r="S14" s="13">
        <v>2196.3000000000002</v>
      </c>
      <c r="T14" s="13">
        <v>2196.4</v>
      </c>
      <c r="U14" s="13">
        <v>2196.4</v>
      </c>
      <c r="V14" s="13">
        <v>2196.4</v>
      </c>
      <c r="W14" s="22">
        <f>S14+T14+U14+V14</f>
        <v>8785.5</v>
      </c>
      <c r="X14" s="13" t="s">
        <v>129</v>
      </c>
      <c r="Y14" s="13">
        <v>0</v>
      </c>
    </row>
    <row r="15" spans="1:25" ht="44.25" customHeight="1">
      <c r="A15" s="23" t="s">
        <v>95</v>
      </c>
      <c r="B15" s="63" t="s">
        <v>33</v>
      </c>
      <c r="C15" s="19" t="s">
        <v>26</v>
      </c>
      <c r="D15" s="19" t="s">
        <v>22</v>
      </c>
      <c r="E15" s="19" t="s">
        <v>23</v>
      </c>
      <c r="F15" s="19" t="s">
        <v>27</v>
      </c>
      <c r="G15" s="19" t="s">
        <v>34</v>
      </c>
      <c r="H15" s="19" t="s">
        <v>23</v>
      </c>
      <c r="I15" s="19" t="s">
        <v>19</v>
      </c>
      <c r="J15" s="19" t="s">
        <v>28</v>
      </c>
      <c r="K15" s="89">
        <v>2.2000000000000002</v>
      </c>
      <c r="L15" s="14">
        <v>17500</v>
      </c>
      <c r="M15" s="14">
        <v>17500</v>
      </c>
      <c r="N15" s="14">
        <v>17500</v>
      </c>
      <c r="O15" s="14">
        <v>5833</v>
      </c>
      <c r="P15" s="14">
        <v>5833</v>
      </c>
      <c r="Q15" s="14">
        <v>5834</v>
      </c>
      <c r="R15" s="24">
        <f>Q15+P15+O15</f>
        <v>17500</v>
      </c>
      <c r="S15" s="13">
        <v>20</v>
      </c>
      <c r="T15" s="13">
        <v>20</v>
      </c>
      <c r="U15" s="13">
        <v>20</v>
      </c>
      <c r="V15" s="13">
        <v>20</v>
      </c>
      <c r="W15" s="22">
        <f t="shared" ref="W15:W49" si="4">S15+T15+U15+V15</f>
        <v>80</v>
      </c>
      <c r="X15" s="13" t="s">
        <v>129</v>
      </c>
      <c r="Y15" s="13">
        <v>0</v>
      </c>
    </row>
    <row r="16" spans="1:25" ht="42" customHeight="1">
      <c r="A16" s="23" t="s">
        <v>96</v>
      </c>
      <c r="B16" s="64" t="s">
        <v>35</v>
      </c>
      <c r="C16" s="19" t="s">
        <v>26</v>
      </c>
      <c r="D16" s="19" t="s">
        <v>22</v>
      </c>
      <c r="E16" s="19" t="s">
        <v>23</v>
      </c>
      <c r="F16" s="19" t="s">
        <v>27</v>
      </c>
      <c r="G16" s="19" t="s">
        <v>36</v>
      </c>
      <c r="H16" s="19" t="s">
        <v>23</v>
      </c>
      <c r="I16" s="19" t="s">
        <v>19</v>
      </c>
      <c r="J16" s="19" t="s">
        <v>28</v>
      </c>
      <c r="K16" s="89">
        <v>0</v>
      </c>
      <c r="L16" s="14"/>
      <c r="M16" s="14"/>
      <c r="N16" s="14"/>
      <c r="O16" s="14"/>
      <c r="P16" s="14"/>
      <c r="Q16" s="14"/>
      <c r="R16" s="24"/>
      <c r="S16" s="13"/>
      <c r="T16" s="13"/>
      <c r="U16" s="13"/>
      <c r="V16" s="13"/>
      <c r="W16" s="22"/>
      <c r="X16" s="13" t="s">
        <v>129</v>
      </c>
      <c r="Y16" s="13">
        <v>0</v>
      </c>
    </row>
    <row r="17" spans="1:25" ht="20.25" customHeight="1">
      <c r="A17" s="11">
        <v>2</v>
      </c>
      <c r="B17" s="65" t="s">
        <v>37</v>
      </c>
      <c r="C17" s="16" t="s">
        <v>17</v>
      </c>
      <c r="D17" s="16" t="s">
        <v>22</v>
      </c>
      <c r="E17" s="16" t="s">
        <v>38</v>
      </c>
      <c r="F17" s="16" t="s">
        <v>27</v>
      </c>
      <c r="G17" s="16" t="s">
        <v>17</v>
      </c>
      <c r="H17" s="16" t="s">
        <v>23</v>
      </c>
      <c r="I17" s="16" t="s">
        <v>19</v>
      </c>
      <c r="J17" s="16" t="s">
        <v>28</v>
      </c>
      <c r="K17" s="88">
        <f>K18+K19+K20+K21</f>
        <v>1437.95</v>
      </c>
      <c r="L17" s="17">
        <f t="shared" ref="L17:Y17" si="5">L18+L19+L20+L21</f>
        <v>0</v>
      </c>
      <c r="M17" s="17">
        <f t="shared" si="5"/>
        <v>0</v>
      </c>
      <c r="N17" s="17">
        <f t="shared" si="5"/>
        <v>0</v>
      </c>
      <c r="O17" s="17">
        <f t="shared" si="5"/>
        <v>0</v>
      </c>
      <c r="P17" s="17">
        <f t="shared" si="5"/>
        <v>0</v>
      </c>
      <c r="Q17" s="17">
        <f t="shared" si="5"/>
        <v>0</v>
      </c>
      <c r="R17" s="17">
        <f t="shared" si="5"/>
        <v>0</v>
      </c>
      <c r="S17" s="17">
        <f t="shared" si="5"/>
        <v>0</v>
      </c>
      <c r="T17" s="17">
        <f t="shared" si="5"/>
        <v>0</v>
      </c>
      <c r="U17" s="17">
        <f t="shared" si="5"/>
        <v>0</v>
      </c>
      <c r="V17" s="17">
        <f t="shared" si="5"/>
        <v>0</v>
      </c>
      <c r="W17" s="17">
        <f t="shared" si="5"/>
        <v>0</v>
      </c>
      <c r="X17" s="17">
        <f t="shared" si="5"/>
        <v>0</v>
      </c>
      <c r="Y17" s="17">
        <f t="shared" si="5"/>
        <v>0</v>
      </c>
    </row>
    <row r="18" spans="1:25" ht="42" customHeight="1">
      <c r="A18" s="5" t="s">
        <v>39</v>
      </c>
      <c r="B18" s="63" t="s">
        <v>174</v>
      </c>
      <c r="C18" s="19" t="s">
        <v>40</v>
      </c>
      <c r="D18" s="19" t="s">
        <v>22</v>
      </c>
      <c r="E18" s="19" t="s">
        <v>38</v>
      </c>
      <c r="F18" s="19" t="s">
        <v>27</v>
      </c>
      <c r="G18" s="19" t="s">
        <v>156</v>
      </c>
      <c r="H18" s="19" t="s">
        <v>23</v>
      </c>
      <c r="I18" s="19" t="s">
        <v>19</v>
      </c>
      <c r="J18" s="19" t="s">
        <v>28</v>
      </c>
      <c r="K18" s="89">
        <v>643.34</v>
      </c>
      <c r="L18" s="14"/>
      <c r="M18" s="14"/>
      <c r="N18" s="14"/>
      <c r="O18" s="14"/>
      <c r="P18" s="14"/>
      <c r="Q18" s="14"/>
      <c r="R18" s="24"/>
      <c r="S18" s="13"/>
      <c r="T18" s="13"/>
      <c r="U18" s="13"/>
      <c r="V18" s="13"/>
      <c r="W18" s="22"/>
      <c r="X18" s="13"/>
      <c r="Y18" s="13"/>
    </row>
    <row r="19" spans="1:25" ht="39.75" customHeight="1">
      <c r="A19" s="5" t="s">
        <v>41</v>
      </c>
      <c r="B19" s="63" t="s">
        <v>175</v>
      </c>
      <c r="C19" s="19" t="s">
        <v>40</v>
      </c>
      <c r="D19" s="19" t="s">
        <v>22</v>
      </c>
      <c r="E19" s="19" t="s">
        <v>38</v>
      </c>
      <c r="F19" s="19" t="s">
        <v>27</v>
      </c>
      <c r="G19" s="19" t="s">
        <v>157</v>
      </c>
      <c r="H19" s="19" t="s">
        <v>23</v>
      </c>
      <c r="I19" s="19" t="s">
        <v>19</v>
      </c>
      <c r="J19" s="19" t="s">
        <v>28</v>
      </c>
      <c r="K19" s="89">
        <v>3.6</v>
      </c>
      <c r="L19" s="14"/>
      <c r="M19" s="14"/>
      <c r="N19" s="14"/>
      <c r="O19" s="14"/>
      <c r="P19" s="14"/>
      <c r="Q19" s="14"/>
      <c r="R19" s="24"/>
      <c r="S19" s="13"/>
      <c r="T19" s="13"/>
      <c r="U19" s="13"/>
      <c r="V19" s="13"/>
      <c r="W19" s="22"/>
      <c r="X19" s="13"/>
      <c r="Y19" s="13"/>
    </row>
    <row r="20" spans="1:25" ht="42" customHeight="1">
      <c r="A20" s="5" t="s">
        <v>42</v>
      </c>
      <c r="B20" s="83" t="s">
        <v>176</v>
      </c>
      <c r="C20" s="19" t="s">
        <v>40</v>
      </c>
      <c r="D20" s="19" t="s">
        <v>22</v>
      </c>
      <c r="E20" s="19" t="s">
        <v>38</v>
      </c>
      <c r="F20" s="19" t="s">
        <v>27</v>
      </c>
      <c r="G20" s="19" t="s">
        <v>158</v>
      </c>
      <c r="H20" s="19" t="s">
        <v>23</v>
      </c>
      <c r="I20" s="19" t="s">
        <v>19</v>
      </c>
      <c r="J20" s="19" t="s">
        <v>28</v>
      </c>
      <c r="K20" s="89">
        <v>870.73</v>
      </c>
      <c r="L20" s="14"/>
      <c r="M20" s="14"/>
      <c r="N20" s="14"/>
      <c r="O20" s="14"/>
      <c r="P20" s="14"/>
      <c r="Q20" s="14"/>
      <c r="R20" s="24"/>
      <c r="S20" s="13"/>
      <c r="T20" s="13"/>
      <c r="U20" s="13"/>
      <c r="V20" s="13"/>
      <c r="W20" s="22"/>
      <c r="X20" s="13"/>
      <c r="Y20" s="13"/>
    </row>
    <row r="21" spans="1:25" ht="42" customHeight="1">
      <c r="A21" s="5" t="s">
        <v>43</v>
      </c>
      <c r="B21" s="63" t="s">
        <v>177</v>
      </c>
      <c r="C21" s="19" t="s">
        <v>40</v>
      </c>
      <c r="D21" s="19" t="s">
        <v>22</v>
      </c>
      <c r="E21" s="19" t="s">
        <v>38</v>
      </c>
      <c r="F21" s="19" t="s">
        <v>27</v>
      </c>
      <c r="G21" s="19" t="s">
        <v>159</v>
      </c>
      <c r="H21" s="19" t="s">
        <v>23</v>
      </c>
      <c r="I21" s="19" t="s">
        <v>19</v>
      </c>
      <c r="J21" s="19" t="s">
        <v>28</v>
      </c>
      <c r="K21" s="89">
        <v>-79.72</v>
      </c>
      <c r="L21" s="14"/>
      <c r="M21" s="14"/>
      <c r="N21" s="14"/>
      <c r="O21" s="14"/>
      <c r="P21" s="14"/>
      <c r="Q21" s="14"/>
      <c r="R21" s="24"/>
      <c r="S21" s="13"/>
      <c r="T21" s="13"/>
      <c r="U21" s="13"/>
      <c r="V21" s="13"/>
      <c r="W21" s="22"/>
      <c r="X21" s="13"/>
      <c r="Y21" s="13"/>
    </row>
    <row r="22" spans="1:25" hidden="1">
      <c r="A22" s="15" t="s">
        <v>44</v>
      </c>
      <c r="B22" s="62" t="s">
        <v>45</v>
      </c>
      <c r="C22" s="16" t="s">
        <v>17</v>
      </c>
      <c r="D22" s="16" t="s">
        <v>22</v>
      </c>
      <c r="E22" s="16" t="s">
        <v>46</v>
      </c>
      <c r="F22" s="16" t="s">
        <v>18</v>
      </c>
      <c r="G22" s="16" t="s">
        <v>17</v>
      </c>
      <c r="H22" s="16" t="s">
        <v>18</v>
      </c>
      <c r="I22" s="16" t="s">
        <v>19</v>
      </c>
      <c r="J22" s="16" t="s">
        <v>17</v>
      </c>
      <c r="K22" s="88">
        <f t="shared" ref="K22:V22" si="6">K23</f>
        <v>0</v>
      </c>
      <c r="L22" s="17">
        <f t="shared" si="6"/>
        <v>170</v>
      </c>
      <c r="M22" s="17">
        <f t="shared" si="6"/>
        <v>180</v>
      </c>
      <c r="N22" s="17">
        <f t="shared" si="6"/>
        <v>170</v>
      </c>
      <c r="O22" s="17">
        <f t="shared" si="6"/>
        <v>56</v>
      </c>
      <c r="P22" s="17">
        <f t="shared" si="6"/>
        <v>57</v>
      </c>
      <c r="Q22" s="17">
        <f t="shared" si="6"/>
        <v>57</v>
      </c>
      <c r="R22" s="17">
        <f t="shared" si="6"/>
        <v>170</v>
      </c>
      <c r="S22" s="17">
        <f t="shared" si="6"/>
        <v>11.3</v>
      </c>
      <c r="T22" s="17">
        <f t="shared" si="6"/>
        <v>0</v>
      </c>
      <c r="U22" s="17">
        <f t="shared" si="6"/>
        <v>11.3</v>
      </c>
      <c r="V22" s="17">
        <f t="shared" si="6"/>
        <v>0</v>
      </c>
      <c r="W22" s="22">
        <f t="shared" si="4"/>
        <v>22.6</v>
      </c>
      <c r="X22" s="13"/>
      <c r="Y22" s="13"/>
    </row>
    <row r="23" spans="1:25" ht="19.5" hidden="1" customHeight="1">
      <c r="A23" s="23" t="s">
        <v>41</v>
      </c>
      <c r="B23" s="66" t="s">
        <v>47</v>
      </c>
      <c r="C23" s="19" t="s">
        <v>26</v>
      </c>
      <c r="D23" s="19" t="s">
        <v>22</v>
      </c>
      <c r="E23" s="19" t="s">
        <v>46</v>
      </c>
      <c r="F23" s="19" t="s">
        <v>38</v>
      </c>
      <c r="G23" s="19" t="s">
        <v>30</v>
      </c>
      <c r="H23" s="19" t="s">
        <v>23</v>
      </c>
      <c r="I23" s="19" t="s">
        <v>19</v>
      </c>
      <c r="J23" s="19" t="s">
        <v>28</v>
      </c>
      <c r="K23" s="89">
        <v>0</v>
      </c>
      <c r="L23" s="14">
        <v>170</v>
      </c>
      <c r="M23" s="14">
        <v>180</v>
      </c>
      <c r="N23" s="14">
        <v>170</v>
      </c>
      <c r="O23" s="14">
        <v>56</v>
      </c>
      <c r="P23" s="14">
        <v>57</v>
      </c>
      <c r="Q23" s="14">
        <v>57</v>
      </c>
      <c r="R23" s="24">
        <f>Q23+P23+O23</f>
        <v>170</v>
      </c>
      <c r="S23" s="13">
        <v>11.3</v>
      </c>
      <c r="T23" s="13"/>
      <c r="U23" s="13">
        <v>11.3</v>
      </c>
      <c r="V23" s="13"/>
      <c r="W23" s="22">
        <f t="shared" si="4"/>
        <v>22.6</v>
      </c>
      <c r="X23" s="13"/>
      <c r="Y23" s="13"/>
    </row>
    <row r="24" spans="1:25">
      <c r="A24" s="25">
        <v>3</v>
      </c>
      <c r="B24" s="62" t="s">
        <v>48</v>
      </c>
      <c r="C24" s="16" t="s">
        <v>17</v>
      </c>
      <c r="D24" s="16" t="s">
        <v>22</v>
      </c>
      <c r="E24" s="16" t="s">
        <v>49</v>
      </c>
      <c r="F24" s="16" t="s">
        <v>18</v>
      </c>
      <c r="G24" s="16" t="s">
        <v>17</v>
      </c>
      <c r="H24" s="16" t="s">
        <v>18</v>
      </c>
      <c r="I24" s="16" t="s">
        <v>19</v>
      </c>
      <c r="J24" s="16" t="s">
        <v>17</v>
      </c>
      <c r="K24" s="88">
        <f>K25+K26</f>
        <v>548</v>
      </c>
      <c r="L24" s="17">
        <f t="shared" ref="L24:Y24" si="7">L25+L26</f>
        <v>280600</v>
      </c>
      <c r="M24" s="17">
        <f t="shared" si="7"/>
        <v>259200</v>
      </c>
      <c r="N24" s="17">
        <f t="shared" si="7"/>
        <v>338800</v>
      </c>
      <c r="O24" s="17">
        <f t="shared" si="7"/>
        <v>98866</v>
      </c>
      <c r="P24" s="17">
        <f t="shared" si="7"/>
        <v>98866</v>
      </c>
      <c r="Q24" s="17">
        <f t="shared" si="7"/>
        <v>141068</v>
      </c>
      <c r="R24" s="17">
        <f t="shared" si="7"/>
        <v>338800</v>
      </c>
      <c r="S24" s="17">
        <f t="shared" si="7"/>
        <v>171.5</v>
      </c>
      <c r="T24" s="17">
        <f t="shared" si="7"/>
        <v>171.6</v>
      </c>
      <c r="U24" s="17">
        <f t="shared" si="7"/>
        <v>447</v>
      </c>
      <c r="V24" s="17">
        <f t="shared" si="7"/>
        <v>448</v>
      </c>
      <c r="W24" s="17">
        <f t="shared" si="7"/>
        <v>1238.0999999999999</v>
      </c>
      <c r="X24" s="17">
        <f t="shared" si="7"/>
        <v>940</v>
      </c>
      <c r="Y24" s="17">
        <f t="shared" si="7"/>
        <v>978</v>
      </c>
    </row>
    <row r="25" spans="1:25">
      <c r="A25" s="23" t="s">
        <v>107</v>
      </c>
      <c r="B25" s="66" t="s">
        <v>51</v>
      </c>
      <c r="C25" s="19" t="s">
        <v>26</v>
      </c>
      <c r="D25" s="19" t="s">
        <v>22</v>
      </c>
      <c r="E25" s="19" t="s">
        <v>49</v>
      </c>
      <c r="F25" s="19" t="s">
        <v>23</v>
      </c>
      <c r="G25" s="19" t="s">
        <v>34</v>
      </c>
      <c r="H25" s="19" t="s">
        <v>52</v>
      </c>
      <c r="I25" s="19" t="s">
        <v>19</v>
      </c>
      <c r="J25" s="19" t="s">
        <v>28</v>
      </c>
      <c r="K25" s="89">
        <v>59</v>
      </c>
      <c r="L25" s="14">
        <v>0</v>
      </c>
      <c r="M25" s="14">
        <v>0</v>
      </c>
      <c r="N25" s="14">
        <v>42200</v>
      </c>
      <c r="O25" s="14">
        <v>0</v>
      </c>
      <c r="P25" s="14">
        <v>0</v>
      </c>
      <c r="Q25" s="14">
        <v>42200</v>
      </c>
      <c r="R25" s="24">
        <f>Q25+P25+O25</f>
        <v>42200</v>
      </c>
      <c r="S25" s="13"/>
      <c r="T25" s="13"/>
      <c r="U25" s="13">
        <v>52</v>
      </c>
      <c r="V25" s="13">
        <v>53</v>
      </c>
      <c r="W25" s="22">
        <f t="shared" si="4"/>
        <v>105</v>
      </c>
      <c r="X25" s="13" t="s">
        <v>130</v>
      </c>
      <c r="Y25" s="13">
        <v>13</v>
      </c>
    </row>
    <row r="26" spans="1:25">
      <c r="A26" s="23" t="s">
        <v>108</v>
      </c>
      <c r="B26" s="66" t="s">
        <v>54</v>
      </c>
      <c r="C26" s="19" t="s">
        <v>26</v>
      </c>
      <c r="D26" s="19" t="s">
        <v>22</v>
      </c>
      <c r="E26" s="19" t="s">
        <v>49</v>
      </c>
      <c r="F26" s="19" t="s">
        <v>49</v>
      </c>
      <c r="G26" s="19" t="s">
        <v>17</v>
      </c>
      <c r="H26" s="19" t="s">
        <v>18</v>
      </c>
      <c r="I26" s="19" t="s">
        <v>19</v>
      </c>
      <c r="J26" s="19" t="s">
        <v>17</v>
      </c>
      <c r="K26" s="89">
        <f>K27+K28</f>
        <v>489</v>
      </c>
      <c r="L26" s="20">
        <f t="shared" ref="L26:Y26" si="8">L27+L28</f>
        <v>280600</v>
      </c>
      <c r="M26" s="20">
        <f t="shared" si="8"/>
        <v>259200</v>
      </c>
      <c r="N26" s="20">
        <f t="shared" si="8"/>
        <v>296600</v>
      </c>
      <c r="O26" s="20">
        <f t="shared" si="8"/>
        <v>98866</v>
      </c>
      <c r="P26" s="20">
        <f t="shared" si="8"/>
        <v>98866</v>
      </c>
      <c r="Q26" s="20">
        <f t="shared" si="8"/>
        <v>98868</v>
      </c>
      <c r="R26" s="20">
        <f t="shared" si="8"/>
        <v>296600</v>
      </c>
      <c r="S26" s="20">
        <f t="shared" si="8"/>
        <v>171.5</v>
      </c>
      <c r="T26" s="20">
        <f t="shared" si="8"/>
        <v>171.6</v>
      </c>
      <c r="U26" s="20">
        <f t="shared" si="8"/>
        <v>395</v>
      </c>
      <c r="V26" s="20">
        <f t="shared" si="8"/>
        <v>395</v>
      </c>
      <c r="W26" s="20">
        <f t="shared" si="8"/>
        <v>1133.0999999999999</v>
      </c>
      <c r="X26" s="20">
        <f t="shared" si="8"/>
        <v>928</v>
      </c>
      <c r="Y26" s="20">
        <f t="shared" si="8"/>
        <v>965</v>
      </c>
    </row>
    <row r="27" spans="1:25" ht="37.5">
      <c r="A27" s="23" t="s">
        <v>109</v>
      </c>
      <c r="B27" s="67" t="s">
        <v>178</v>
      </c>
      <c r="C27" s="19" t="s">
        <v>26</v>
      </c>
      <c r="D27" s="19" t="s">
        <v>22</v>
      </c>
      <c r="E27" s="19" t="s">
        <v>49</v>
      </c>
      <c r="F27" s="19" t="s">
        <v>49</v>
      </c>
      <c r="G27" s="19" t="s">
        <v>56</v>
      </c>
      <c r="H27" s="19" t="s">
        <v>52</v>
      </c>
      <c r="I27" s="19" t="s">
        <v>19</v>
      </c>
      <c r="J27" s="19" t="s">
        <v>28</v>
      </c>
      <c r="K27" s="89">
        <v>207</v>
      </c>
      <c r="L27" s="14"/>
      <c r="M27" s="14"/>
      <c r="N27" s="14"/>
      <c r="O27" s="14"/>
      <c r="P27" s="14"/>
      <c r="Q27" s="14"/>
      <c r="R27" s="24"/>
      <c r="S27" s="13">
        <v>50</v>
      </c>
      <c r="T27" s="13">
        <v>50</v>
      </c>
      <c r="U27" s="13">
        <v>120</v>
      </c>
      <c r="V27" s="13">
        <v>120</v>
      </c>
      <c r="W27" s="22">
        <f t="shared" si="4"/>
        <v>340</v>
      </c>
      <c r="X27" s="13" t="s">
        <v>131</v>
      </c>
      <c r="Y27" s="13">
        <v>421</v>
      </c>
    </row>
    <row r="28" spans="1:25" ht="39.75" customHeight="1">
      <c r="A28" s="23" t="s">
        <v>110</v>
      </c>
      <c r="B28" s="68" t="s">
        <v>55</v>
      </c>
      <c r="C28" s="19" t="s">
        <v>26</v>
      </c>
      <c r="D28" s="19" t="s">
        <v>22</v>
      </c>
      <c r="E28" s="19" t="s">
        <v>49</v>
      </c>
      <c r="F28" s="19" t="s">
        <v>49</v>
      </c>
      <c r="G28" s="19" t="s">
        <v>125</v>
      </c>
      <c r="H28" s="19" t="s">
        <v>52</v>
      </c>
      <c r="I28" s="19" t="s">
        <v>19</v>
      </c>
      <c r="J28" s="19" t="s">
        <v>28</v>
      </c>
      <c r="K28" s="89">
        <v>282</v>
      </c>
      <c r="L28" s="14">
        <v>280600</v>
      </c>
      <c r="M28" s="14">
        <v>259200</v>
      </c>
      <c r="N28" s="14">
        <v>296600</v>
      </c>
      <c r="O28" s="26">
        <v>98866</v>
      </c>
      <c r="P28" s="26">
        <v>98866</v>
      </c>
      <c r="Q28" s="27">
        <v>98868</v>
      </c>
      <c r="R28" s="24">
        <f>Q28+P28+O28</f>
        <v>296600</v>
      </c>
      <c r="S28" s="28">
        <v>121.5</v>
      </c>
      <c r="T28" s="28">
        <v>121.6</v>
      </c>
      <c r="U28" s="13">
        <v>275</v>
      </c>
      <c r="V28" s="13">
        <v>275</v>
      </c>
      <c r="W28" s="22">
        <f t="shared" si="4"/>
        <v>793.1</v>
      </c>
      <c r="X28" s="13" t="s">
        <v>132</v>
      </c>
      <c r="Y28" s="13">
        <v>544</v>
      </c>
    </row>
    <row r="29" spans="1:25" ht="28.5" hidden="1" customHeight="1">
      <c r="A29" s="25" t="s">
        <v>91</v>
      </c>
      <c r="B29" s="69" t="s">
        <v>58</v>
      </c>
      <c r="C29" s="16" t="s">
        <v>17</v>
      </c>
      <c r="D29" s="16" t="s">
        <v>22</v>
      </c>
      <c r="E29" s="16" t="s">
        <v>59</v>
      </c>
      <c r="F29" s="16" t="s">
        <v>18</v>
      </c>
      <c r="G29" s="16" t="s">
        <v>17</v>
      </c>
      <c r="H29" s="16" t="s">
        <v>18</v>
      </c>
      <c r="I29" s="16" t="s">
        <v>19</v>
      </c>
      <c r="J29" s="16" t="s">
        <v>17</v>
      </c>
      <c r="K29" s="88">
        <f>K30</f>
        <v>0</v>
      </c>
      <c r="L29" s="14"/>
      <c r="M29" s="14"/>
      <c r="N29" s="14"/>
      <c r="O29" s="26"/>
      <c r="P29" s="26"/>
      <c r="Q29" s="27"/>
      <c r="R29" s="24"/>
      <c r="S29" s="13"/>
      <c r="T29" s="13"/>
      <c r="U29" s="13"/>
      <c r="V29" s="13"/>
      <c r="W29" s="22">
        <f t="shared" si="4"/>
        <v>0</v>
      </c>
      <c r="X29" s="13"/>
      <c r="Y29" s="13"/>
    </row>
    <row r="30" spans="1:25" ht="47.25" hidden="1" customHeight="1">
      <c r="A30" s="23" t="s">
        <v>65</v>
      </c>
      <c r="B30" s="67" t="s">
        <v>60</v>
      </c>
      <c r="C30" s="19" t="s">
        <v>117</v>
      </c>
      <c r="D30" s="19" t="s">
        <v>22</v>
      </c>
      <c r="E30" s="19" t="s">
        <v>59</v>
      </c>
      <c r="F30" s="19" t="s">
        <v>61</v>
      </c>
      <c r="G30" s="19" t="s">
        <v>32</v>
      </c>
      <c r="H30" s="19" t="s">
        <v>23</v>
      </c>
      <c r="I30" s="19" t="s">
        <v>19</v>
      </c>
      <c r="J30" s="19" t="s">
        <v>28</v>
      </c>
      <c r="K30" s="89">
        <v>0</v>
      </c>
      <c r="L30" s="14"/>
      <c r="M30" s="14"/>
      <c r="N30" s="14"/>
      <c r="O30" s="26"/>
      <c r="P30" s="26"/>
      <c r="Q30" s="27"/>
      <c r="R30" s="24"/>
      <c r="S30" s="13"/>
      <c r="T30" s="13"/>
      <c r="U30" s="13"/>
      <c r="V30" s="13"/>
      <c r="W30" s="22">
        <f t="shared" si="4"/>
        <v>0</v>
      </c>
      <c r="X30" s="13"/>
      <c r="Y30" s="13"/>
    </row>
    <row r="31" spans="1:25" ht="63.75" customHeight="1">
      <c r="A31" s="25" t="s">
        <v>91</v>
      </c>
      <c r="B31" s="84" t="s">
        <v>62</v>
      </c>
      <c r="C31" s="16" t="s">
        <v>17</v>
      </c>
      <c r="D31" s="16" t="s">
        <v>22</v>
      </c>
      <c r="E31" s="16" t="s">
        <v>63</v>
      </c>
      <c r="F31" s="16" t="s">
        <v>18</v>
      </c>
      <c r="G31" s="16" t="s">
        <v>17</v>
      </c>
      <c r="H31" s="16" t="s">
        <v>18</v>
      </c>
      <c r="I31" s="16" t="s">
        <v>19</v>
      </c>
      <c r="J31" s="16" t="s">
        <v>17</v>
      </c>
      <c r="K31" s="88">
        <f>K32+K33+K34+K35</f>
        <v>300.63</v>
      </c>
      <c r="L31" s="17">
        <f t="shared" ref="L31:Y31" si="9">L32+L33+L34+L35</f>
        <v>517400</v>
      </c>
      <c r="M31" s="17">
        <f t="shared" si="9"/>
        <v>517400</v>
      </c>
      <c r="N31" s="17">
        <f t="shared" si="9"/>
        <v>517600</v>
      </c>
      <c r="O31" s="17">
        <f t="shared" si="9"/>
        <v>172400</v>
      </c>
      <c r="P31" s="17">
        <f t="shared" si="9"/>
        <v>172600</v>
      </c>
      <c r="Q31" s="17">
        <f t="shared" si="9"/>
        <v>172600</v>
      </c>
      <c r="R31" s="17">
        <f t="shared" si="9"/>
        <v>517600</v>
      </c>
      <c r="S31" s="17">
        <f t="shared" si="9"/>
        <v>604</v>
      </c>
      <c r="T31" s="17">
        <f t="shared" si="9"/>
        <v>604</v>
      </c>
      <c r="U31" s="17">
        <f t="shared" si="9"/>
        <v>604</v>
      </c>
      <c r="V31" s="17">
        <f t="shared" si="9"/>
        <v>604</v>
      </c>
      <c r="W31" s="17">
        <f t="shared" si="9"/>
        <v>2416</v>
      </c>
      <c r="X31" s="17">
        <f t="shared" si="9"/>
        <v>52</v>
      </c>
      <c r="Y31" s="17">
        <f t="shared" si="9"/>
        <v>55</v>
      </c>
    </row>
    <row r="32" spans="1:25" ht="37.5" customHeight="1">
      <c r="A32" s="23" t="s">
        <v>65</v>
      </c>
      <c r="B32" s="68" t="s">
        <v>123</v>
      </c>
      <c r="C32" s="19" t="s">
        <v>120</v>
      </c>
      <c r="D32" s="19" t="s">
        <v>22</v>
      </c>
      <c r="E32" s="19" t="s">
        <v>63</v>
      </c>
      <c r="F32" s="19" t="s">
        <v>46</v>
      </c>
      <c r="G32" s="19" t="s">
        <v>121</v>
      </c>
      <c r="H32" s="19" t="s">
        <v>52</v>
      </c>
      <c r="I32" s="19" t="s">
        <v>19</v>
      </c>
      <c r="J32" s="19" t="s">
        <v>64</v>
      </c>
      <c r="K32" s="89">
        <v>300.63</v>
      </c>
      <c r="L32" s="29">
        <f t="shared" ref="L32:V32" si="10">L33</f>
        <v>258700</v>
      </c>
      <c r="M32" s="29">
        <f t="shared" si="10"/>
        <v>258700</v>
      </c>
      <c r="N32" s="29">
        <f t="shared" si="10"/>
        <v>258800</v>
      </c>
      <c r="O32" s="29">
        <f t="shared" si="10"/>
        <v>86200</v>
      </c>
      <c r="P32" s="29">
        <f t="shared" si="10"/>
        <v>86300</v>
      </c>
      <c r="Q32" s="29">
        <f t="shared" si="10"/>
        <v>86300</v>
      </c>
      <c r="R32" s="29">
        <f t="shared" si="10"/>
        <v>258800</v>
      </c>
      <c r="S32" s="29">
        <f t="shared" si="10"/>
        <v>302</v>
      </c>
      <c r="T32" s="29">
        <f t="shared" si="10"/>
        <v>302</v>
      </c>
      <c r="U32" s="29">
        <f t="shared" si="10"/>
        <v>302</v>
      </c>
      <c r="V32" s="29">
        <f t="shared" si="10"/>
        <v>302</v>
      </c>
      <c r="W32" s="22">
        <f t="shared" si="4"/>
        <v>1208</v>
      </c>
      <c r="X32" s="13" t="s">
        <v>129</v>
      </c>
      <c r="Y32" s="13">
        <v>0</v>
      </c>
    </row>
    <row r="33" spans="1:25" ht="48.75" hidden="1" customHeight="1">
      <c r="A33" s="23" t="s">
        <v>100</v>
      </c>
      <c r="B33" s="70" t="s">
        <v>99</v>
      </c>
      <c r="C33" s="19" t="s">
        <v>120</v>
      </c>
      <c r="D33" s="19" t="s">
        <v>22</v>
      </c>
      <c r="E33" s="19" t="s">
        <v>63</v>
      </c>
      <c r="F33" s="19" t="s">
        <v>46</v>
      </c>
      <c r="G33" s="12" t="s">
        <v>98</v>
      </c>
      <c r="H33" s="19" t="s">
        <v>52</v>
      </c>
      <c r="I33" s="19" t="s">
        <v>19</v>
      </c>
      <c r="J33" s="19" t="s">
        <v>64</v>
      </c>
      <c r="K33" s="89">
        <v>0</v>
      </c>
      <c r="L33" s="14">
        <v>258700</v>
      </c>
      <c r="M33" s="14">
        <v>258700</v>
      </c>
      <c r="N33" s="14">
        <v>258800</v>
      </c>
      <c r="O33" s="14">
        <v>86200</v>
      </c>
      <c r="P33" s="14">
        <v>86300</v>
      </c>
      <c r="Q33" s="14">
        <v>86300</v>
      </c>
      <c r="R33" s="24">
        <f>Q33+P33+O33</f>
        <v>258800</v>
      </c>
      <c r="S33" s="13">
        <v>302</v>
      </c>
      <c r="T33" s="13">
        <v>302</v>
      </c>
      <c r="U33" s="13">
        <v>302</v>
      </c>
      <c r="V33" s="13">
        <v>302</v>
      </c>
      <c r="W33" s="22">
        <f t="shared" si="4"/>
        <v>1208</v>
      </c>
      <c r="X33" s="13" t="s">
        <v>134</v>
      </c>
      <c r="Y33" s="13">
        <v>55</v>
      </c>
    </row>
    <row r="34" spans="1:25" ht="24.75" hidden="1" customHeight="1">
      <c r="A34" s="23" t="s">
        <v>101</v>
      </c>
      <c r="B34" s="70" t="s">
        <v>179</v>
      </c>
      <c r="C34" s="12" t="s">
        <v>117</v>
      </c>
      <c r="D34" s="12" t="s">
        <v>22</v>
      </c>
      <c r="E34" s="12" t="s">
        <v>63</v>
      </c>
      <c r="F34" s="12" t="s">
        <v>46</v>
      </c>
      <c r="G34" s="12" t="s">
        <v>97</v>
      </c>
      <c r="H34" s="12" t="s">
        <v>52</v>
      </c>
      <c r="I34" s="12" t="s">
        <v>19</v>
      </c>
      <c r="J34" s="12" t="s">
        <v>64</v>
      </c>
      <c r="K34" s="89">
        <v>0</v>
      </c>
      <c r="L34" s="14"/>
      <c r="M34" s="14"/>
      <c r="N34" s="14"/>
      <c r="O34" s="14"/>
      <c r="P34" s="14"/>
      <c r="Q34" s="14"/>
      <c r="R34" s="24"/>
      <c r="S34" s="13"/>
      <c r="T34" s="13"/>
      <c r="U34" s="13"/>
      <c r="V34" s="13"/>
      <c r="W34" s="22"/>
      <c r="X34" s="13" t="s">
        <v>129</v>
      </c>
      <c r="Y34" s="13">
        <v>0</v>
      </c>
    </row>
    <row r="35" spans="1:25" ht="28.5" hidden="1" customHeight="1">
      <c r="A35" s="23" t="s">
        <v>101</v>
      </c>
      <c r="B35" s="70" t="s">
        <v>66</v>
      </c>
      <c r="C35" s="12" t="s">
        <v>117</v>
      </c>
      <c r="D35" s="12" t="s">
        <v>22</v>
      </c>
      <c r="E35" s="12" t="s">
        <v>63</v>
      </c>
      <c r="F35" s="12" t="s">
        <v>67</v>
      </c>
      <c r="G35" s="12" t="s">
        <v>68</v>
      </c>
      <c r="H35" s="12" t="s">
        <v>52</v>
      </c>
      <c r="I35" s="12" t="s">
        <v>19</v>
      </c>
      <c r="J35" s="12" t="s">
        <v>64</v>
      </c>
      <c r="K35" s="89">
        <v>0</v>
      </c>
      <c r="L35" s="14"/>
      <c r="M35" s="14"/>
      <c r="N35" s="14"/>
      <c r="O35" s="14"/>
      <c r="P35" s="14"/>
      <c r="Q35" s="14"/>
      <c r="R35" s="24"/>
      <c r="S35" s="13"/>
      <c r="T35" s="13"/>
      <c r="U35" s="13"/>
      <c r="V35" s="13"/>
      <c r="W35" s="22"/>
      <c r="X35" s="13" t="s">
        <v>129</v>
      </c>
      <c r="Y35" s="13">
        <v>0</v>
      </c>
    </row>
    <row r="36" spans="1:25" ht="28.5" hidden="1" customHeight="1">
      <c r="A36" s="25" t="s">
        <v>89</v>
      </c>
      <c r="B36" s="69" t="s">
        <v>104</v>
      </c>
      <c r="C36" s="30" t="s">
        <v>17</v>
      </c>
      <c r="D36" s="30" t="s">
        <v>22</v>
      </c>
      <c r="E36" s="30" t="s">
        <v>102</v>
      </c>
      <c r="F36" s="30" t="s">
        <v>27</v>
      </c>
      <c r="G36" s="30" t="s">
        <v>17</v>
      </c>
      <c r="H36" s="30" t="s">
        <v>52</v>
      </c>
      <c r="I36" s="30" t="s">
        <v>19</v>
      </c>
      <c r="J36" s="30" t="s">
        <v>103</v>
      </c>
      <c r="K36" s="88">
        <f>K37</f>
        <v>0</v>
      </c>
      <c r="L36" s="17">
        <f t="shared" ref="L36:Y36" si="11">L37</f>
        <v>0</v>
      </c>
      <c r="M36" s="17">
        <f t="shared" si="11"/>
        <v>0</v>
      </c>
      <c r="N36" s="17">
        <f t="shared" si="11"/>
        <v>0</v>
      </c>
      <c r="O36" s="17">
        <f t="shared" si="11"/>
        <v>0</v>
      </c>
      <c r="P36" s="17">
        <f t="shared" si="11"/>
        <v>0</v>
      </c>
      <c r="Q36" s="17">
        <f t="shared" si="11"/>
        <v>0</v>
      </c>
      <c r="R36" s="17">
        <f t="shared" si="11"/>
        <v>0</v>
      </c>
      <c r="S36" s="17">
        <f t="shared" si="11"/>
        <v>0</v>
      </c>
      <c r="T36" s="17">
        <f t="shared" si="11"/>
        <v>0</v>
      </c>
      <c r="U36" s="17">
        <f t="shared" si="11"/>
        <v>0</v>
      </c>
      <c r="V36" s="17">
        <f t="shared" si="11"/>
        <v>0</v>
      </c>
      <c r="W36" s="17">
        <f t="shared" si="11"/>
        <v>0</v>
      </c>
      <c r="X36" s="17" t="str">
        <f t="shared" si="11"/>
        <v>0</v>
      </c>
      <c r="Y36" s="17">
        <f t="shared" si="11"/>
        <v>0</v>
      </c>
    </row>
    <row r="37" spans="1:25" ht="38.25" hidden="1" customHeight="1">
      <c r="A37" s="23" t="s">
        <v>124</v>
      </c>
      <c r="B37" s="70" t="s">
        <v>105</v>
      </c>
      <c r="C37" s="12" t="s">
        <v>120</v>
      </c>
      <c r="D37" s="12" t="s">
        <v>22</v>
      </c>
      <c r="E37" s="12" t="s">
        <v>102</v>
      </c>
      <c r="F37" s="12" t="s">
        <v>27</v>
      </c>
      <c r="G37" s="12" t="s">
        <v>106</v>
      </c>
      <c r="H37" s="12" t="s">
        <v>52</v>
      </c>
      <c r="I37" s="12" t="s">
        <v>19</v>
      </c>
      <c r="J37" s="12" t="s">
        <v>103</v>
      </c>
      <c r="K37" s="89">
        <v>0</v>
      </c>
      <c r="L37" s="14"/>
      <c r="M37" s="14"/>
      <c r="N37" s="14"/>
      <c r="O37" s="14"/>
      <c r="P37" s="14"/>
      <c r="Q37" s="14"/>
      <c r="R37" s="24"/>
      <c r="S37" s="13"/>
      <c r="T37" s="13"/>
      <c r="U37" s="13"/>
      <c r="V37" s="13"/>
      <c r="W37" s="22"/>
      <c r="X37" s="13" t="s">
        <v>129</v>
      </c>
      <c r="Y37" s="13">
        <v>0</v>
      </c>
    </row>
    <row r="38" spans="1:25" ht="19.5" hidden="1" customHeight="1">
      <c r="A38" s="25" t="s">
        <v>89</v>
      </c>
      <c r="B38" s="62" t="s">
        <v>69</v>
      </c>
      <c r="C38" s="16" t="s">
        <v>17</v>
      </c>
      <c r="D38" s="16" t="s">
        <v>22</v>
      </c>
      <c r="E38" s="16" t="s">
        <v>70</v>
      </c>
      <c r="F38" s="16" t="s">
        <v>18</v>
      </c>
      <c r="G38" s="16" t="s">
        <v>18</v>
      </c>
      <c r="H38" s="16" t="s">
        <v>18</v>
      </c>
      <c r="I38" s="16" t="s">
        <v>19</v>
      </c>
      <c r="J38" s="16" t="s">
        <v>71</v>
      </c>
      <c r="K38" s="88">
        <f>K39</f>
        <v>0</v>
      </c>
      <c r="L38" s="17">
        <f t="shared" ref="L38:X38" si="12">L39</f>
        <v>0</v>
      </c>
      <c r="M38" s="17">
        <f t="shared" si="12"/>
        <v>0</v>
      </c>
      <c r="N38" s="17">
        <f t="shared" si="12"/>
        <v>0</v>
      </c>
      <c r="O38" s="17">
        <f t="shared" si="12"/>
        <v>0</v>
      </c>
      <c r="P38" s="17">
        <f t="shared" si="12"/>
        <v>0</v>
      </c>
      <c r="Q38" s="17">
        <f t="shared" si="12"/>
        <v>0</v>
      </c>
      <c r="R38" s="17">
        <f t="shared" si="12"/>
        <v>0</v>
      </c>
      <c r="S38" s="17">
        <f t="shared" si="12"/>
        <v>0</v>
      </c>
      <c r="T38" s="17">
        <f t="shared" si="12"/>
        <v>0</v>
      </c>
      <c r="U38" s="17">
        <f t="shared" si="12"/>
        <v>0</v>
      </c>
      <c r="V38" s="17">
        <f t="shared" si="12"/>
        <v>0</v>
      </c>
      <c r="W38" s="17">
        <f t="shared" si="12"/>
        <v>0</v>
      </c>
      <c r="X38" s="17" t="str">
        <f t="shared" si="12"/>
        <v>6</v>
      </c>
      <c r="Y38" s="17">
        <f>Y39</f>
        <v>6</v>
      </c>
    </row>
    <row r="39" spans="1:25" ht="45" hidden="1" customHeight="1">
      <c r="A39" s="23" t="s">
        <v>124</v>
      </c>
      <c r="B39" s="71" t="s">
        <v>160</v>
      </c>
      <c r="C39" s="19" t="s">
        <v>161</v>
      </c>
      <c r="D39" s="19" t="s">
        <v>22</v>
      </c>
      <c r="E39" s="19" t="s">
        <v>70</v>
      </c>
      <c r="F39" s="19" t="s">
        <v>27</v>
      </c>
      <c r="G39" s="19" t="s">
        <v>32</v>
      </c>
      <c r="H39" s="19" t="s">
        <v>27</v>
      </c>
      <c r="I39" s="19" t="s">
        <v>19</v>
      </c>
      <c r="J39" s="19" t="s">
        <v>71</v>
      </c>
      <c r="K39" s="89">
        <v>0</v>
      </c>
      <c r="L39" s="14"/>
      <c r="M39" s="14"/>
      <c r="N39" s="14"/>
      <c r="O39" s="14"/>
      <c r="P39" s="14"/>
      <c r="Q39" s="14"/>
      <c r="R39" s="24"/>
      <c r="S39" s="13"/>
      <c r="T39" s="13"/>
      <c r="U39" s="13"/>
      <c r="V39" s="13"/>
      <c r="W39" s="22"/>
      <c r="X39" s="13" t="s">
        <v>133</v>
      </c>
      <c r="Y39" s="13">
        <v>6</v>
      </c>
    </row>
    <row r="40" spans="1:25" ht="16.5" customHeight="1">
      <c r="A40" s="25" t="s">
        <v>89</v>
      </c>
      <c r="B40" s="72" t="s">
        <v>72</v>
      </c>
      <c r="C40" s="16" t="s">
        <v>17</v>
      </c>
      <c r="D40" s="16" t="s">
        <v>22</v>
      </c>
      <c r="E40" s="16" t="s">
        <v>73</v>
      </c>
      <c r="F40" s="16" t="s">
        <v>18</v>
      </c>
      <c r="G40" s="16" t="s">
        <v>17</v>
      </c>
      <c r="H40" s="16" t="s">
        <v>52</v>
      </c>
      <c r="I40" s="16" t="s">
        <v>19</v>
      </c>
      <c r="J40" s="16" t="s">
        <v>17</v>
      </c>
      <c r="K40" s="88">
        <f>K41+K42</f>
        <v>431</v>
      </c>
      <c r="L40" s="17">
        <f t="shared" ref="L40:Y40" si="13">L41+L42</f>
        <v>0</v>
      </c>
      <c r="M40" s="17">
        <f t="shared" si="13"/>
        <v>0</v>
      </c>
      <c r="N40" s="17">
        <f t="shared" si="13"/>
        <v>0</v>
      </c>
      <c r="O40" s="17">
        <f t="shared" si="13"/>
        <v>0</v>
      </c>
      <c r="P40" s="17">
        <f t="shared" si="13"/>
        <v>0</v>
      </c>
      <c r="Q40" s="17">
        <f t="shared" si="13"/>
        <v>0</v>
      </c>
      <c r="R40" s="17">
        <f t="shared" si="13"/>
        <v>0</v>
      </c>
      <c r="S40" s="17">
        <f t="shared" si="13"/>
        <v>35</v>
      </c>
      <c r="T40" s="17">
        <f t="shared" si="13"/>
        <v>35</v>
      </c>
      <c r="U40" s="17">
        <f t="shared" si="13"/>
        <v>35</v>
      </c>
      <c r="V40" s="17">
        <f t="shared" si="13"/>
        <v>35</v>
      </c>
      <c r="W40" s="17">
        <f t="shared" si="13"/>
        <v>140</v>
      </c>
      <c r="X40" s="17">
        <f t="shared" si="13"/>
        <v>0</v>
      </c>
      <c r="Y40" s="17">
        <f t="shared" si="13"/>
        <v>0</v>
      </c>
    </row>
    <row r="41" spans="1:25" ht="66.75" hidden="1" customHeight="1">
      <c r="A41" s="23" t="s">
        <v>74</v>
      </c>
      <c r="B41" s="73" t="s">
        <v>113</v>
      </c>
      <c r="C41" s="19" t="s">
        <v>117</v>
      </c>
      <c r="D41" s="19" t="s">
        <v>22</v>
      </c>
      <c r="E41" s="19" t="s">
        <v>73</v>
      </c>
      <c r="F41" s="19" t="s">
        <v>27</v>
      </c>
      <c r="G41" s="19" t="s">
        <v>111</v>
      </c>
      <c r="H41" s="19" t="s">
        <v>52</v>
      </c>
      <c r="I41" s="19" t="s">
        <v>19</v>
      </c>
      <c r="J41" s="19" t="s">
        <v>112</v>
      </c>
      <c r="K41" s="89">
        <v>0</v>
      </c>
      <c r="L41" s="14"/>
      <c r="M41" s="14"/>
      <c r="N41" s="14"/>
      <c r="O41" s="14"/>
      <c r="P41" s="14"/>
      <c r="Q41" s="14"/>
      <c r="R41" s="24"/>
      <c r="S41" s="13">
        <v>35</v>
      </c>
      <c r="T41" s="13">
        <v>35</v>
      </c>
      <c r="U41" s="13">
        <v>35</v>
      </c>
      <c r="V41" s="13">
        <v>35</v>
      </c>
      <c r="W41" s="22">
        <f t="shared" si="4"/>
        <v>140</v>
      </c>
      <c r="X41" s="13"/>
      <c r="Y41" s="13"/>
    </row>
    <row r="42" spans="1:25" ht="35.25" customHeight="1">
      <c r="A42" s="85" t="s">
        <v>124</v>
      </c>
      <c r="B42" s="68" t="s">
        <v>119</v>
      </c>
      <c r="C42" s="86" t="s">
        <v>120</v>
      </c>
      <c r="D42" s="86" t="s">
        <v>22</v>
      </c>
      <c r="E42" s="86" t="s">
        <v>73</v>
      </c>
      <c r="F42" s="86" t="s">
        <v>49</v>
      </c>
      <c r="G42" s="86" t="s">
        <v>121</v>
      </c>
      <c r="H42" s="86" t="s">
        <v>52</v>
      </c>
      <c r="I42" s="86" t="s">
        <v>19</v>
      </c>
      <c r="J42" s="86" t="s">
        <v>122</v>
      </c>
      <c r="K42" s="90">
        <v>431</v>
      </c>
      <c r="L42" s="14"/>
      <c r="M42" s="14"/>
      <c r="N42" s="14"/>
      <c r="O42" s="14"/>
      <c r="P42" s="14"/>
      <c r="Q42" s="14"/>
      <c r="R42" s="24"/>
      <c r="S42" s="31"/>
      <c r="T42" s="31"/>
      <c r="U42" s="31"/>
      <c r="V42" s="31"/>
      <c r="W42" s="31"/>
      <c r="X42" s="13" t="s">
        <v>129</v>
      </c>
      <c r="Y42" s="13">
        <v>0</v>
      </c>
    </row>
    <row r="43" spans="1:25" ht="35.25" customHeight="1">
      <c r="A43" s="23" t="s">
        <v>133</v>
      </c>
      <c r="B43" s="67" t="s">
        <v>184</v>
      </c>
      <c r="C43" s="19"/>
      <c r="D43" s="19"/>
      <c r="E43" s="19"/>
      <c r="F43" s="19"/>
      <c r="G43" s="19"/>
      <c r="H43" s="19"/>
      <c r="I43" s="19"/>
      <c r="J43" s="19"/>
      <c r="K43" s="88">
        <v>32.520000000000003</v>
      </c>
      <c r="L43" s="14"/>
      <c r="M43" s="14"/>
      <c r="N43" s="14"/>
      <c r="O43" s="14"/>
      <c r="P43" s="14"/>
      <c r="Q43" s="14"/>
      <c r="R43" s="24"/>
      <c r="S43" s="31"/>
      <c r="T43" s="31"/>
      <c r="U43" s="31"/>
      <c r="V43" s="31"/>
      <c r="W43" s="31"/>
      <c r="X43" s="13"/>
      <c r="Y43" s="13"/>
    </row>
    <row r="44" spans="1:25">
      <c r="A44" s="25" t="s">
        <v>75</v>
      </c>
      <c r="B44" s="74" t="s">
        <v>76</v>
      </c>
      <c r="C44" s="16" t="s">
        <v>17</v>
      </c>
      <c r="D44" s="16" t="s">
        <v>77</v>
      </c>
      <c r="E44" s="16" t="s">
        <v>18</v>
      </c>
      <c r="F44" s="16" t="s">
        <v>18</v>
      </c>
      <c r="G44" s="16" t="s">
        <v>17</v>
      </c>
      <c r="H44" s="16" t="s">
        <v>18</v>
      </c>
      <c r="I44" s="16" t="s">
        <v>19</v>
      </c>
      <c r="J44" s="16" t="s">
        <v>17</v>
      </c>
      <c r="K44" s="88">
        <f>K45+K61</f>
        <v>1369.3</v>
      </c>
      <c r="L44" s="17" t="e">
        <f>L45+#REF!+L61</f>
        <v>#REF!</v>
      </c>
      <c r="M44" s="17" t="e">
        <f>M45+#REF!+M61</f>
        <v>#REF!</v>
      </c>
      <c r="N44" s="17" t="e">
        <f>N45+#REF!+N61</f>
        <v>#REF!</v>
      </c>
      <c r="O44" s="17" t="e">
        <f>O45+#REF!+O61</f>
        <v>#REF!</v>
      </c>
      <c r="P44" s="17" t="e">
        <f>P45+#REF!+P61</f>
        <v>#REF!</v>
      </c>
      <c r="Q44" s="17" t="e">
        <f>Q45+#REF!+Q61</f>
        <v>#REF!</v>
      </c>
      <c r="R44" s="17" t="e">
        <f>R45+#REF!+R61</f>
        <v>#REF!</v>
      </c>
      <c r="S44" s="17" t="e">
        <f>S45+#REF!+S61</f>
        <v>#REF!</v>
      </c>
      <c r="T44" s="17" t="e">
        <f>T45+#REF!+T61</f>
        <v>#REF!</v>
      </c>
      <c r="U44" s="17" t="e">
        <f>U45+#REF!+U61</f>
        <v>#REF!</v>
      </c>
      <c r="V44" s="17" t="e">
        <f>V45+#REF!+V61</f>
        <v>#REF!</v>
      </c>
      <c r="W44" s="17" t="e">
        <f>W45+#REF!+W61</f>
        <v>#REF!</v>
      </c>
      <c r="X44" s="17" t="e">
        <f>X45+#REF!+X61</f>
        <v>#REF!</v>
      </c>
      <c r="Y44" s="17" t="e">
        <f>Y45+#REF!+Y61</f>
        <v>#REF!</v>
      </c>
    </row>
    <row r="45" spans="1:25">
      <c r="A45" s="32"/>
      <c r="B45" s="62" t="s">
        <v>78</v>
      </c>
      <c r="C45" s="16" t="s">
        <v>17</v>
      </c>
      <c r="D45" s="16" t="s">
        <v>77</v>
      </c>
      <c r="E45" s="16" t="s">
        <v>27</v>
      </c>
      <c r="F45" s="16" t="s">
        <v>18</v>
      </c>
      <c r="G45" s="16" t="s">
        <v>17</v>
      </c>
      <c r="H45" s="16" t="s">
        <v>18</v>
      </c>
      <c r="I45" s="16" t="s">
        <v>19</v>
      </c>
      <c r="J45" s="16" t="s">
        <v>17</v>
      </c>
      <c r="K45" s="88">
        <f>K46+K48+K51+K54</f>
        <v>1289.3</v>
      </c>
      <c r="L45" s="17" t="e">
        <f>L46+L48+#REF!+#REF!+L51</f>
        <v>#REF!</v>
      </c>
      <c r="M45" s="17" t="e">
        <f>M46+M48+#REF!+#REF!+M51</f>
        <v>#REF!</v>
      </c>
      <c r="N45" s="17" t="e">
        <f>N46+N48+#REF!+#REF!+N51</f>
        <v>#REF!</v>
      </c>
      <c r="O45" s="17" t="e">
        <f>O46+O48+#REF!+#REF!+O51</f>
        <v>#REF!</v>
      </c>
      <c r="P45" s="17" t="e">
        <f>P46+P48+#REF!+#REF!+P51</f>
        <v>#REF!</v>
      </c>
      <c r="Q45" s="17" t="e">
        <f>Q46+Q48+#REF!+#REF!+Q51</f>
        <v>#REF!</v>
      </c>
      <c r="R45" s="17" t="e">
        <f>R46+R48+#REF!+#REF!+R51</f>
        <v>#REF!</v>
      </c>
      <c r="S45" s="17" t="e">
        <f>S46+S48+#REF!+#REF!+S51</f>
        <v>#REF!</v>
      </c>
      <c r="T45" s="17" t="e">
        <f>T46+T48+#REF!+#REF!+T51</f>
        <v>#REF!</v>
      </c>
      <c r="U45" s="17" t="e">
        <f>U46+U48+#REF!+#REF!+U51</f>
        <v>#REF!</v>
      </c>
      <c r="V45" s="17" t="e">
        <f>V46+V48+#REF!+#REF!+V51</f>
        <v>#REF!</v>
      </c>
      <c r="W45" s="17" t="e">
        <f>W46+W48+#REF!+#REF!+W51</f>
        <v>#REF!</v>
      </c>
      <c r="X45" s="17" t="e">
        <f>X46+X48+#REF!+#REF!+X51</f>
        <v>#REF!</v>
      </c>
      <c r="Y45" s="17" t="e">
        <f>Y46+Y48+#REF!+#REF!+Y51</f>
        <v>#REF!</v>
      </c>
    </row>
    <row r="46" spans="1:25" ht="17.25" customHeight="1">
      <c r="A46" s="25" t="s">
        <v>20</v>
      </c>
      <c r="B46" s="62" t="s">
        <v>79</v>
      </c>
      <c r="C46" s="16" t="s">
        <v>17</v>
      </c>
      <c r="D46" s="16" t="s">
        <v>77</v>
      </c>
      <c r="E46" s="16" t="s">
        <v>27</v>
      </c>
      <c r="F46" s="16" t="s">
        <v>146</v>
      </c>
      <c r="G46" s="16" t="s">
        <v>17</v>
      </c>
      <c r="H46" s="16" t="s">
        <v>18</v>
      </c>
      <c r="I46" s="16" t="s">
        <v>19</v>
      </c>
      <c r="J46" s="16" t="s">
        <v>155</v>
      </c>
      <c r="K46" s="88">
        <f>K47</f>
        <v>1141</v>
      </c>
      <c r="L46" s="17">
        <f t="shared" ref="L46:Y46" si="14">L47</f>
        <v>77000</v>
      </c>
      <c r="M46" s="17">
        <f t="shared" si="14"/>
        <v>216000</v>
      </c>
      <c r="N46" s="17">
        <f t="shared" si="14"/>
        <v>0</v>
      </c>
      <c r="O46" s="17">
        <f t="shared" si="14"/>
        <v>0</v>
      </c>
      <c r="P46" s="17">
        <f t="shared" si="14"/>
        <v>0</v>
      </c>
      <c r="Q46" s="17">
        <f t="shared" si="14"/>
        <v>0</v>
      </c>
      <c r="R46" s="17">
        <f t="shared" si="14"/>
        <v>0</v>
      </c>
      <c r="S46" s="17">
        <f t="shared" si="14"/>
        <v>0</v>
      </c>
      <c r="T46" s="17">
        <f t="shared" si="14"/>
        <v>0</v>
      </c>
      <c r="U46" s="17">
        <f t="shared" si="14"/>
        <v>0</v>
      </c>
      <c r="V46" s="17">
        <f t="shared" si="14"/>
        <v>0</v>
      </c>
      <c r="W46" s="17">
        <f t="shared" si="14"/>
        <v>0</v>
      </c>
      <c r="X46" s="17" t="str">
        <f t="shared" si="14"/>
        <v>1308</v>
      </c>
      <c r="Y46" s="17">
        <f t="shared" si="14"/>
        <v>1236</v>
      </c>
    </row>
    <row r="47" spans="1:25" ht="38.25" customHeight="1">
      <c r="A47" s="25" t="s">
        <v>80</v>
      </c>
      <c r="B47" s="67" t="s">
        <v>81</v>
      </c>
      <c r="C47" s="12" t="s">
        <v>120</v>
      </c>
      <c r="D47" s="19" t="s">
        <v>77</v>
      </c>
      <c r="E47" s="19" t="s">
        <v>27</v>
      </c>
      <c r="F47" s="19" t="s">
        <v>146</v>
      </c>
      <c r="G47" s="19" t="s">
        <v>82</v>
      </c>
      <c r="H47" s="19" t="s">
        <v>52</v>
      </c>
      <c r="I47" s="19" t="s">
        <v>19</v>
      </c>
      <c r="J47" s="19" t="s">
        <v>155</v>
      </c>
      <c r="K47" s="89">
        <v>1141</v>
      </c>
      <c r="L47" s="14">
        <v>77000</v>
      </c>
      <c r="M47" s="14">
        <v>216000</v>
      </c>
      <c r="N47" s="14">
        <v>0</v>
      </c>
      <c r="O47" s="14">
        <v>0</v>
      </c>
      <c r="P47" s="14">
        <v>0</v>
      </c>
      <c r="Q47" s="14">
        <v>0</v>
      </c>
      <c r="R47" s="24">
        <f>Q47+P47+O47</f>
        <v>0</v>
      </c>
      <c r="S47" s="14"/>
      <c r="T47" s="14"/>
      <c r="U47" s="14"/>
      <c r="V47" s="14"/>
      <c r="W47" s="14">
        <f t="shared" si="4"/>
        <v>0</v>
      </c>
      <c r="X47" s="13" t="s">
        <v>135</v>
      </c>
      <c r="Y47" s="13">
        <v>1236</v>
      </c>
    </row>
    <row r="48" spans="1:25">
      <c r="A48" s="25" t="s">
        <v>44</v>
      </c>
      <c r="B48" s="62" t="s">
        <v>83</v>
      </c>
      <c r="C48" s="16" t="s">
        <v>17</v>
      </c>
      <c r="D48" s="16" t="s">
        <v>77</v>
      </c>
      <c r="E48" s="16" t="s">
        <v>27</v>
      </c>
      <c r="F48" s="16" t="s">
        <v>150</v>
      </c>
      <c r="G48" s="16" t="s">
        <v>17</v>
      </c>
      <c r="H48" s="16" t="s">
        <v>18</v>
      </c>
      <c r="I48" s="16" t="s">
        <v>19</v>
      </c>
      <c r="J48" s="16" t="s">
        <v>155</v>
      </c>
      <c r="K48" s="88">
        <f>K49+K50</f>
        <v>148.30000000000001</v>
      </c>
      <c r="L48" s="17">
        <f t="shared" ref="L48:Y48" si="15">L49+L50</f>
        <v>0</v>
      </c>
      <c r="M48" s="17">
        <f t="shared" si="15"/>
        <v>0</v>
      </c>
      <c r="N48" s="17">
        <f t="shared" si="15"/>
        <v>0</v>
      </c>
      <c r="O48" s="17">
        <f t="shared" si="15"/>
        <v>0</v>
      </c>
      <c r="P48" s="17">
        <f t="shared" si="15"/>
        <v>0</v>
      </c>
      <c r="Q48" s="17">
        <f t="shared" si="15"/>
        <v>0</v>
      </c>
      <c r="R48" s="17">
        <f t="shared" si="15"/>
        <v>0</v>
      </c>
      <c r="S48" s="17">
        <f t="shared" si="15"/>
        <v>0</v>
      </c>
      <c r="T48" s="17">
        <f t="shared" si="15"/>
        <v>0</v>
      </c>
      <c r="U48" s="17">
        <f t="shared" si="15"/>
        <v>0</v>
      </c>
      <c r="V48" s="17">
        <f t="shared" si="15"/>
        <v>0</v>
      </c>
      <c r="W48" s="17">
        <f t="shared" si="15"/>
        <v>0</v>
      </c>
      <c r="X48" s="17">
        <f t="shared" si="15"/>
        <v>77</v>
      </c>
      <c r="Y48" s="17">
        <f t="shared" si="15"/>
        <v>77</v>
      </c>
    </row>
    <row r="49" spans="1:25" ht="15" customHeight="1">
      <c r="A49" s="23" t="s">
        <v>50</v>
      </c>
      <c r="B49" s="67" t="s">
        <v>84</v>
      </c>
      <c r="C49" s="19" t="s">
        <v>120</v>
      </c>
      <c r="D49" s="19" t="s">
        <v>77</v>
      </c>
      <c r="E49" s="19" t="s">
        <v>147</v>
      </c>
      <c r="F49" s="19" t="s">
        <v>148</v>
      </c>
      <c r="G49" s="19" t="s">
        <v>149</v>
      </c>
      <c r="H49" s="19" t="s">
        <v>52</v>
      </c>
      <c r="I49" s="19" t="s">
        <v>19</v>
      </c>
      <c r="J49" s="19" t="s">
        <v>155</v>
      </c>
      <c r="K49" s="89">
        <v>146.30000000000001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f>Q49+P49+O49</f>
        <v>0</v>
      </c>
      <c r="S49" s="14"/>
      <c r="T49" s="14"/>
      <c r="U49" s="14"/>
      <c r="V49" s="14"/>
      <c r="W49" s="14">
        <f t="shared" si="4"/>
        <v>0</v>
      </c>
      <c r="X49" s="13">
        <v>75</v>
      </c>
      <c r="Y49" s="13">
        <v>75</v>
      </c>
    </row>
    <row r="50" spans="1:25" ht="34.5" customHeight="1">
      <c r="A50" s="23" t="s">
        <v>53</v>
      </c>
      <c r="B50" s="67" t="s">
        <v>85</v>
      </c>
      <c r="C50" s="19" t="s">
        <v>120</v>
      </c>
      <c r="D50" s="19" t="s">
        <v>77</v>
      </c>
      <c r="E50" s="19" t="s">
        <v>27</v>
      </c>
      <c r="F50" s="19" t="s">
        <v>150</v>
      </c>
      <c r="G50" s="19" t="s">
        <v>86</v>
      </c>
      <c r="H50" s="19" t="s">
        <v>52</v>
      </c>
      <c r="I50" s="19" t="s">
        <v>19</v>
      </c>
      <c r="J50" s="19" t="s">
        <v>155</v>
      </c>
      <c r="K50" s="89">
        <v>2</v>
      </c>
      <c r="L50" s="24"/>
      <c r="M50" s="24"/>
      <c r="N50" s="24"/>
      <c r="O50" s="24"/>
      <c r="P50" s="24"/>
      <c r="Q50" s="24"/>
      <c r="R50" s="24"/>
      <c r="S50" s="14"/>
      <c r="T50" s="14"/>
      <c r="U50" s="14"/>
      <c r="V50" s="14"/>
      <c r="W50" s="14"/>
      <c r="X50" s="13">
        <v>2</v>
      </c>
      <c r="Y50" s="13">
        <v>2</v>
      </c>
    </row>
    <row r="51" spans="1:25" ht="19.5" hidden="1" customHeight="1">
      <c r="A51" s="25" t="s">
        <v>57</v>
      </c>
      <c r="B51" s="69" t="s">
        <v>87</v>
      </c>
      <c r="C51" s="33" t="s">
        <v>17</v>
      </c>
      <c r="D51" s="33" t="s">
        <v>77</v>
      </c>
      <c r="E51" s="33" t="s">
        <v>27</v>
      </c>
      <c r="F51" s="33" t="s">
        <v>147</v>
      </c>
      <c r="G51" s="33" t="s">
        <v>17</v>
      </c>
      <c r="H51" s="33" t="s">
        <v>18</v>
      </c>
      <c r="I51" s="33" t="s">
        <v>19</v>
      </c>
      <c r="J51" s="33" t="s">
        <v>17</v>
      </c>
      <c r="K51" s="88">
        <f>K52+K53</f>
        <v>0</v>
      </c>
      <c r="L51" s="17" t="e">
        <f>#REF!+#REF!+#REF!+#REF!+#REF!+L52+L53+#REF!</f>
        <v>#REF!</v>
      </c>
      <c r="M51" s="17" t="e">
        <f>#REF!+#REF!+#REF!+#REF!+#REF!+M52+M53+#REF!</f>
        <v>#REF!</v>
      </c>
      <c r="N51" s="17" t="e">
        <f>#REF!+#REF!+#REF!+#REF!+#REF!+N52+N53+#REF!</f>
        <v>#REF!</v>
      </c>
      <c r="O51" s="17" t="e">
        <f>#REF!+#REF!+#REF!+#REF!+#REF!+O52+O53+#REF!</f>
        <v>#REF!</v>
      </c>
      <c r="P51" s="17" t="e">
        <f>#REF!+#REF!+#REF!+#REF!+#REF!+P52+P53+#REF!</f>
        <v>#REF!</v>
      </c>
      <c r="Q51" s="17" t="e">
        <f>#REF!+#REF!+#REF!+#REF!+#REF!+Q52+Q53+#REF!</f>
        <v>#REF!</v>
      </c>
      <c r="R51" s="17" t="e">
        <f>#REF!+#REF!+#REF!+#REF!+#REF!+R52+R53+#REF!</f>
        <v>#REF!</v>
      </c>
      <c r="S51" s="17" t="e">
        <f>#REF!+#REF!+#REF!+#REF!+#REF!+S52+S53+#REF!</f>
        <v>#REF!</v>
      </c>
      <c r="T51" s="17" t="e">
        <f>#REF!+#REF!+#REF!+#REF!+#REF!+T52+T53+#REF!</f>
        <v>#REF!</v>
      </c>
      <c r="U51" s="17" t="e">
        <f>#REF!+#REF!+#REF!+#REF!+#REF!+U52+U53+#REF!</f>
        <v>#REF!</v>
      </c>
      <c r="V51" s="17" t="e">
        <f>#REF!+#REF!+#REF!+#REF!+#REF!+V52+V53+#REF!</f>
        <v>#REF!</v>
      </c>
      <c r="W51" s="17" t="e">
        <f>#REF!+#REF!+#REF!+#REF!+#REF!+W52+W53+#REF!</f>
        <v>#REF!</v>
      </c>
      <c r="X51" s="17" t="e">
        <f>#REF!+#REF!+#REF!+#REF!+#REF!+X52+X53+#REF!</f>
        <v>#REF!</v>
      </c>
      <c r="Y51" s="17" t="e">
        <f>#REF!+#REF!+#REF!+#REF!+#REF!+Y52+Y53+#REF!</f>
        <v>#REF!</v>
      </c>
    </row>
    <row r="52" spans="1:25" ht="76.5" hidden="1" customHeight="1">
      <c r="A52" s="23" t="s">
        <v>107</v>
      </c>
      <c r="B52" s="67" t="s">
        <v>180</v>
      </c>
      <c r="C52" s="1" t="s">
        <v>120</v>
      </c>
      <c r="D52" s="1" t="s">
        <v>77</v>
      </c>
      <c r="E52" s="1" t="s">
        <v>27</v>
      </c>
      <c r="F52" s="1" t="s">
        <v>151</v>
      </c>
      <c r="G52" s="1" t="s">
        <v>88</v>
      </c>
      <c r="H52" s="1" t="s">
        <v>52</v>
      </c>
      <c r="I52" s="1" t="s">
        <v>19</v>
      </c>
      <c r="J52" s="1" t="s">
        <v>155</v>
      </c>
      <c r="K52" s="88"/>
      <c r="L52" s="17"/>
      <c r="M52" s="17"/>
      <c r="N52" s="17"/>
      <c r="O52" s="17"/>
      <c r="P52" s="17"/>
      <c r="Q52" s="17"/>
      <c r="R52" s="24"/>
      <c r="S52" s="14"/>
      <c r="T52" s="14"/>
      <c r="U52" s="14"/>
      <c r="V52" s="14"/>
      <c r="W52" s="14"/>
      <c r="X52" s="13"/>
      <c r="Y52" s="13"/>
    </row>
    <row r="53" spans="1:25" ht="31.5" hidden="1" customHeight="1">
      <c r="A53" s="23" t="s">
        <v>108</v>
      </c>
      <c r="B53" s="67" t="s">
        <v>126</v>
      </c>
      <c r="C53" s="1" t="s">
        <v>120</v>
      </c>
      <c r="D53" s="1" t="s">
        <v>77</v>
      </c>
      <c r="E53" s="2" t="s">
        <v>27</v>
      </c>
      <c r="F53" s="2" t="s">
        <v>151</v>
      </c>
      <c r="G53" s="2" t="s">
        <v>88</v>
      </c>
      <c r="H53" s="1" t="s">
        <v>52</v>
      </c>
      <c r="I53" s="1" t="s">
        <v>19</v>
      </c>
      <c r="J53" s="1" t="s">
        <v>155</v>
      </c>
      <c r="K53" s="88"/>
      <c r="L53" s="17"/>
      <c r="M53" s="17"/>
      <c r="N53" s="17"/>
      <c r="O53" s="17"/>
      <c r="P53" s="17"/>
      <c r="Q53" s="17"/>
      <c r="R53" s="24"/>
      <c r="S53" s="14"/>
      <c r="T53" s="14"/>
      <c r="U53" s="14"/>
      <c r="V53" s="14"/>
      <c r="W53" s="14"/>
      <c r="X53" s="13"/>
      <c r="Y53" s="13"/>
    </row>
    <row r="54" spans="1:25" ht="31.5" hidden="1" customHeight="1">
      <c r="A54" s="3" t="s">
        <v>57</v>
      </c>
      <c r="B54" s="75" t="s">
        <v>152</v>
      </c>
      <c r="C54" s="4" t="s">
        <v>17</v>
      </c>
      <c r="D54" s="4" t="s">
        <v>77</v>
      </c>
      <c r="E54" s="4" t="s">
        <v>27</v>
      </c>
      <c r="F54" s="4" t="s">
        <v>153</v>
      </c>
      <c r="G54" s="4" t="s">
        <v>17</v>
      </c>
      <c r="H54" s="4" t="s">
        <v>18</v>
      </c>
      <c r="I54" s="4" t="s">
        <v>19</v>
      </c>
      <c r="J54" s="4" t="s">
        <v>155</v>
      </c>
      <c r="K54" s="88">
        <f>K55+K56+K57+K58+K59+K60</f>
        <v>0</v>
      </c>
      <c r="L54" s="17"/>
      <c r="M54" s="17"/>
      <c r="N54" s="17"/>
      <c r="O54" s="17"/>
      <c r="P54" s="17"/>
      <c r="Q54" s="17"/>
      <c r="R54" s="24"/>
      <c r="S54" s="14"/>
      <c r="T54" s="14"/>
      <c r="U54" s="14"/>
      <c r="V54" s="14"/>
      <c r="W54" s="14"/>
      <c r="X54" s="13"/>
      <c r="Y54" s="13"/>
    </row>
    <row r="55" spans="1:25" ht="31.5" hidden="1" customHeight="1">
      <c r="A55" s="5" t="s">
        <v>162</v>
      </c>
      <c r="B55" s="76" t="s">
        <v>163</v>
      </c>
      <c r="C55" s="6" t="s">
        <v>120</v>
      </c>
      <c r="D55" s="6" t="s">
        <v>77</v>
      </c>
      <c r="E55" s="6" t="s">
        <v>27</v>
      </c>
      <c r="F55" s="6" t="s">
        <v>154</v>
      </c>
      <c r="G55" s="6" t="s">
        <v>88</v>
      </c>
      <c r="H55" s="6" t="s">
        <v>52</v>
      </c>
      <c r="I55" s="6" t="s">
        <v>19</v>
      </c>
      <c r="J55" s="6" t="s">
        <v>155</v>
      </c>
      <c r="K55" s="89"/>
      <c r="L55" s="17"/>
      <c r="M55" s="17"/>
      <c r="N55" s="17"/>
      <c r="O55" s="17"/>
      <c r="P55" s="17"/>
      <c r="Q55" s="17"/>
      <c r="R55" s="24"/>
      <c r="S55" s="14"/>
      <c r="T55" s="14"/>
      <c r="U55" s="14"/>
      <c r="V55" s="14"/>
      <c r="W55" s="14"/>
      <c r="X55" s="13"/>
      <c r="Y55" s="13"/>
    </row>
    <row r="56" spans="1:25" ht="31.5" hidden="1" customHeight="1">
      <c r="A56" s="5" t="s">
        <v>164</v>
      </c>
      <c r="B56" s="76" t="s">
        <v>165</v>
      </c>
      <c r="C56" s="6" t="s">
        <v>120</v>
      </c>
      <c r="D56" s="6" t="s">
        <v>77</v>
      </c>
      <c r="E56" s="6" t="s">
        <v>27</v>
      </c>
      <c r="F56" s="6" t="s">
        <v>154</v>
      </c>
      <c r="G56" s="6" t="s">
        <v>88</v>
      </c>
      <c r="H56" s="6" t="s">
        <v>52</v>
      </c>
      <c r="I56" s="6" t="s">
        <v>19</v>
      </c>
      <c r="J56" s="6" t="s">
        <v>155</v>
      </c>
      <c r="K56" s="89"/>
      <c r="L56" s="17"/>
      <c r="M56" s="17"/>
      <c r="N56" s="17"/>
      <c r="O56" s="17"/>
      <c r="P56" s="17"/>
      <c r="Q56" s="17"/>
      <c r="R56" s="24"/>
      <c r="S56" s="14"/>
      <c r="T56" s="14"/>
      <c r="U56" s="14"/>
      <c r="V56" s="14"/>
      <c r="W56" s="14"/>
      <c r="X56" s="13"/>
      <c r="Y56" s="13"/>
    </row>
    <row r="57" spans="1:25" ht="31.5" hidden="1" customHeight="1">
      <c r="A57" s="5" t="s">
        <v>166</v>
      </c>
      <c r="B57" s="76" t="s">
        <v>167</v>
      </c>
      <c r="C57" s="6" t="s">
        <v>120</v>
      </c>
      <c r="D57" s="6" t="s">
        <v>77</v>
      </c>
      <c r="E57" s="6" t="s">
        <v>27</v>
      </c>
      <c r="F57" s="6" t="s">
        <v>154</v>
      </c>
      <c r="G57" s="6" t="s">
        <v>88</v>
      </c>
      <c r="H57" s="6" t="s">
        <v>52</v>
      </c>
      <c r="I57" s="6" t="s">
        <v>19</v>
      </c>
      <c r="J57" s="6" t="s">
        <v>155</v>
      </c>
      <c r="K57" s="89"/>
      <c r="L57" s="17"/>
      <c r="M57" s="17"/>
      <c r="N57" s="17"/>
      <c r="O57" s="17"/>
      <c r="P57" s="17"/>
      <c r="Q57" s="17"/>
      <c r="R57" s="24"/>
      <c r="S57" s="14"/>
      <c r="T57" s="14"/>
      <c r="U57" s="14"/>
      <c r="V57" s="14"/>
      <c r="W57" s="14"/>
      <c r="X57" s="13"/>
      <c r="Y57" s="13"/>
    </row>
    <row r="58" spans="1:25" ht="37.5" hidden="1" customHeight="1">
      <c r="A58" s="5" t="s">
        <v>168</v>
      </c>
      <c r="B58" s="77" t="s">
        <v>169</v>
      </c>
      <c r="C58" s="6" t="s">
        <v>120</v>
      </c>
      <c r="D58" s="6" t="s">
        <v>77</v>
      </c>
      <c r="E58" s="6" t="s">
        <v>27</v>
      </c>
      <c r="F58" s="6" t="s">
        <v>154</v>
      </c>
      <c r="G58" s="6" t="s">
        <v>88</v>
      </c>
      <c r="H58" s="6" t="s">
        <v>52</v>
      </c>
      <c r="I58" s="6" t="s">
        <v>19</v>
      </c>
      <c r="J58" s="6" t="s">
        <v>155</v>
      </c>
      <c r="K58" s="89"/>
      <c r="L58" s="17"/>
      <c r="M58" s="17"/>
      <c r="N58" s="17"/>
      <c r="O58" s="17"/>
      <c r="P58" s="17"/>
      <c r="Q58" s="17"/>
      <c r="R58" s="24"/>
      <c r="S58" s="14"/>
      <c r="T58" s="14"/>
      <c r="U58" s="14"/>
      <c r="V58" s="14"/>
      <c r="W58" s="14"/>
      <c r="X58" s="13"/>
      <c r="Y58" s="13"/>
    </row>
    <row r="59" spans="1:25" ht="53.25" hidden="1" customHeight="1">
      <c r="A59" s="5" t="s">
        <v>170</v>
      </c>
      <c r="B59" s="78" t="s">
        <v>171</v>
      </c>
      <c r="C59" s="6" t="s">
        <v>120</v>
      </c>
      <c r="D59" s="6" t="s">
        <v>77</v>
      </c>
      <c r="E59" s="6" t="s">
        <v>27</v>
      </c>
      <c r="F59" s="6" t="s">
        <v>154</v>
      </c>
      <c r="G59" s="6" t="s">
        <v>88</v>
      </c>
      <c r="H59" s="6" t="s">
        <v>52</v>
      </c>
      <c r="I59" s="6" t="s">
        <v>19</v>
      </c>
      <c r="J59" s="6" t="s">
        <v>155</v>
      </c>
      <c r="K59" s="89"/>
      <c r="L59" s="17"/>
      <c r="M59" s="17"/>
      <c r="N59" s="17"/>
      <c r="O59" s="17"/>
      <c r="P59" s="17"/>
      <c r="Q59" s="17"/>
      <c r="R59" s="24"/>
      <c r="S59" s="14"/>
      <c r="T59" s="14"/>
      <c r="U59" s="14"/>
      <c r="V59" s="14"/>
      <c r="W59" s="14"/>
      <c r="X59" s="13"/>
      <c r="Y59" s="13"/>
    </row>
    <row r="60" spans="1:25" ht="62.25" hidden="1" customHeight="1">
      <c r="A60" s="5" t="s">
        <v>172</v>
      </c>
      <c r="B60" s="78" t="s">
        <v>173</v>
      </c>
      <c r="C60" s="6" t="s">
        <v>120</v>
      </c>
      <c r="D60" s="6" t="s">
        <v>77</v>
      </c>
      <c r="E60" s="6" t="s">
        <v>27</v>
      </c>
      <c r="F60" s="6" t="s">
        <v>154</v>
      </c>
      <c r="G60" s="6" t="s">
        <v>88</v>
      </c>
      <c r="H60" s="6" t="s">
        <v>52</v>
      </c>
      <c r="I60" s="6" t="s">
        <v>19</v>
      </c>
      <c r="J60" s="6" t="s">
        <v>155</v>
      </c>
      <c r="K60" s="89"/>
      <c r="L60" s="17"/>
      <c r="M60" s="17"/>
      <c r="N60" s="17"/>
      <c r="O60" s="17"/>
      <c r="P60" s="17"/>
      <c r="Q60" s="17"/>
      <c r="R60" s="24"/>
      <c r="S60" s="14"/>
      <c r="T60" s="14"/>
      <c r="U60" s="14"/>
      <c r="V60" s="14"/>
      <c r="W60" s="14"/>
      <c r="X60" s="13"/>
      <c r="Y60" s="13"/>
    </row>
    <row r="61" spans="1:25" ht="24" customHeight="1">
      <c r="A61" s="25" t="s">
        <v>91</v>
      </c>
      <c r="B61" s="79" t="s">
        <v>116</v>
      </c>
      <c r="C61" s="33" t="s">
        <v>17</v>
      </c>
      <c r="D61" s="33" t="s">
        <v>77</v>
      </c>
      <c r="E61" s="33" t="s">
        <v>90</v>
      </c>
      <c r="F61" s="33" t="s">
        <v>18</v>
      </c>
      <c r="G61" s="33" t="s">
        <v>17</v>
      </c>
      <c r="H61" s="33" t="s">
        <v>52</v>
      </c>
      <c r="I61" s="33" t="s">
        <v>19</v>
      </c>
      <c r="J61" s="33" t="s">
        <v>155</v>
      </c>
      <c r="K61" s="88">
        <f>K62+K63</f>
        <v>80</v>
      </c>
      <c r="L61" s="17">
        <f t="shared" ref="L61:Y61" si="16">L62+L63</f>
        <v>0</v>
      </c>
      <c r="M61" s="17">
        <f t="shared" si="16"/>
        <v>0</v>
      </c>
      <c r="N61" s="17">
        <f t="shared" si="16"/>
        <v>0</v>
      </c>
      <c r="O61" s="17">
        <f t="shared" si="16"/>
        <v>0</v>
      </c>
      <c r="P61" s="17">
        <f t="shared" si="16"/>
        <v>0</v>
      </c>
      <c r="Q61" s="17">
        <f t="shared" si="16"/>
        <v>0</v>
      </c>
      <c r="R61" s="17">
        <f t="shared" si="16"/>
        <v>0</v>
      </c>
      <c r="S61" s="17">
        <f t="shared" si="16"/>
        <v>0</v>
      </c>
      <c r="T61" s="17">
        <f t="shared" si="16"/>
        <v>0</v>
      </c>
      <c r="U61" s="17">
        <f t="shared" si="16"/>
        <v>0</v>
      </c>
      <c r="V61" s="17">
        <f t="shared" si="16"/>
        <v>0</v>
      </c>
      <c r="W61" s="17">
        <f t="shared" si="16"/>
        <v>0</v>
      </c>
      <c r="X61" s="17">
        <f t="shared" si="16"/>
        <v>215</v>
      </c>
      <c r="Y61" s="17">
        <f t="shared" si="16"/>
        <v>215</v>
      </c>
    </row>
    <row r="62" spans="1:25" ht="31.5" customHeight="1">
      <c r="A62" s="23" t="s">
        <v>65</v>
      </c>
      <c r="B62" s="80" t="s">
        <v>114</v>
      </c>
      <c r="C62" s="1" t="s">
        <v>120</v>
      </c>
      <c r="D62" s="1" t="s">
        <v>77</v>
      </c>
      <c r="E62" s="1" t="s">
        <v>90</v>
      </c>
      <c r="F62" s="1" t="s">
        <v>46</v>
      </c>
      <c r="G62" s="1" t="s">
        <v>32</v>
      </c>
      <c r="H62" s="1" t="s">
        <v>52</v>
      </c>
      <c r="I62" s="1" t="s">
        <v>19</v>
      </c>
      <c r="J62" s="1" t="s">
        <v>155</v>
      </c>
      <c r="K62" s="89"/>
      <c r="L62" s="14"/>
      <c r="M62" s="14"/>
      <c r="N62" s="14"/>
      <c r="O62" s="14"/>
      <c r="P62" s="14"/>
      <c r="Q62" s="14"/>
      <c r="R62" s="24"/>
      <c r="S62" s="14"/>
      <c r="T62" s="14"/>
      <c r="U62" s="14"/>
      <c r="V62" s="14"/>
      <c r="W62" s="14"/>
      <c r="X62" s="13">
        <v>200</v>
      </c>
      <c r="Y62" s="13">
        <v>200</v>
      </c>
    </row>
    <row r="63" spans="1:25" ht="26.25" customHeight="1">
      <c r="A63" s="23" t="s">
        <v>100</v>
      </c>
      <c r="B63" s="81" t="s">
        <v>115</v>
      </c>
      <c r="C63" s="1" t="s">
        <v>120</v>
      </c>
      <c r="D63" s="1" t="s">
        <v>77</v>
      </c>
      <c r="E63" s="1" t="s">
        <v>90</v>
      </c>
      <c r="F63" s="1" t="s">
        <v>46</v>
      </c>
      <c r="G63" s="1" t="s">
        <v>34</v>
      </c>
      <c r="H63" s="1" t="s">
        <v>52</v>
      </c>
      <c r="I63" s="1" t="s">
        <v>19</v>
      </c>
      <c r="J63" s="1" t="s">
        <v>155</v>
      </c>
      <c r="K63" s="44">
        <v>80</v>
      </c>
      <c r="L63" s="14"/>
      <c r="M63" s="14"/>
      <c r="N63" s="14"/>
      <c r="O63" s="14"/>
      <c r="P63" s="14"/>
      <c r="Q63" s="14"/>
      <c r="R63" s="24"/>
      <c r="S63" s="14"/>
      <c r="T63" s="14"/>
      <c r="U63" s="14"/>
      <c r="V63" s="14"/>
      <c r="W63" s="14"/>
      <c r="X63" s="13">
        <v>15</v>
      </c>
      <c r="Y63" s="13">
        <v>15</v>
      </c>
    </row>
    <row r="64" spans="1:25">
      <c r="A64" s="34"/>
      <c r="B64" s="82" t="s">
        <v>92</v>
      </c>
      <c r="C64" s="16"/>
      <c r="D64" s="16"/>
      <c r="E64" s="16"/>
      <c r="F64" s="16"/>
      <c r="G64" s="16"/>
      <c r="H64" s="16"/>
      <c r="I64" s="16"/>
      <c r="J64" s="16"/>
      <c r="K64" s="43">
        <f>K10+K44</f>
        <v>4162.8</v>
      </c>
      <c r="L64" s="17" t="e">
        <f t="shared" ref="L64:Y64" si="17">L10+L44</f>
        <v>#REF!</v>
      </c>
      <c r="M64" s="17" t="e">
        <f t="shared" si="17"/>
        <v>#REF!</v>
      </c>
      <c r="N64" s="17" t="e">
        <f t="shared" si="17"/>
        <v>#REF!</v>
      </c>
      <c r="O64" s="17" t="e">
        <f t="shared" si="17"/>
        <v>#REF!</v>
      </c>
      <c r="P64" s="17" t="e">
        <f t="shared" si="17"/>
        <v>#REF!</v>
      </c>
      <c r="Q64" s="17" t="e">
        <f t="shared" si="17"/>
        <v>#REF!</v>
      </c>
      <c r="R64" s="17" t="e">
        <f t="shared" si="17"/>
        <v>#REF!</v>
      </c>
      <c r="S64" s="17" t="e">
        <f t="shared" si="17"/>
        <v>#REF!</v>
      </c>
      <c r="T64" s="17" t="e">
        <f t="shared" si="17"/>
        <v>#REF!</v>
      </c>
      <c r="U64" s="17" t="e">
        <f t="shared" si="17"/>
        <v>#REF!</v>
      </c>
      <c r="V64" s="17" t="e">
        <f t="shared" si="17"/>
        <v>#REF!</v>
      </c>
      <c r="W64" s="17" t="e">
        <f t="shared" si="17"/>
        <v>#REF!</v>
      </c>
      <c r="X64" s="17" t="e">
        <f t="shared" si="17"/>
        <v>#REF!</v>
      </c>
      <c r="Y64" s="17" t="e">
        <f t="shared" si="17"/>
        <v>#REF!</v>
      </c>
    </row>
    <row r="66" spans="11:11">
      <c r="K66" s="45"/>
    </row>
  </sheetData>
  <mergeCells count="8">
    <mergeCell ref="C8:C9"/>
    <mergeCell ref="D8:H8"/>
    <mergeCell ref="I8:J8"/>
    <mergeCell ref="H2:K3"/>
    <mergeCell ref="C4:K4"/>
    <mergeCell ref="A5:K5"/>
    <mergeCell ref="B6:K6"/>
    <mergeCell ref="C7:J7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5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этап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2022-11-17T08:04:55Z</dcterms:modified>
</cp:coreProperties>
</file>