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9885\Desktop\школа 2024\"/>
    </mc:Choice>
  </mc:AlternateContent>
  <xr:revisionPtr revIDLastSave="0" documentId="13_ncr:1_{5CA208A5-9E2E-48B1-B893-6CAEFA23FF5D}" xr6:coauthVersionLast="47" xr6:coauthVersionMax="47" xr10:uidLastSave="{00000000-0000-0000-0000-000000000000}"/>
  <bookViews>
    <workbookView xWindow="-108" yWindow="-108" windowWidth="23256" windowHeight="12576" xr2:uid="{CB13ABFC-B0C6-4AD0-AD21-4BC571A129B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3" i="1" l="1"/>
  <c r="G53" i="1"/>
  <c r="D53" i="1"/>
  <c r="H48" i="1"/>
  <c r="H53" i="1" s="1"/>
  <c r="G48" i="1"/>
  <c r="F48" i="1"/>
  <c r="F53" i="1" s="1"/>
  <c r="E48" i="1"/>
  <c r="E53" i="1" s="1"/>
  <c r="G44" i="1"/>
  <c r="E44" i="1"/>
  <c r="D44" i="1"/>
  <c r="H39" i="1"/>
  <c r="H44" i="1" s="1"/>
  <c r="G39" i="1"/>
  <c r="F39" i="1"/>
  <c r="F44" i="1" s="1"/>
  <c r="E39" i="1"/>
  <c r="H28" i="1"/>
  <c r="G28" i="1"/>
  <c r="D28" i="1"/>
  <c r="H23" i="1"/>
  <c r="G23" i="1"/>
  <c r="F23" i="1"/>
  <c r="F28" i="1" s="1"/>
  <c r="E23" i="1"/>
  <c r="E28" i="1" s="1"/>
  <c r="G19" i="1"/>
  <c r="E19" i="1"/>
  <c r="D19" i="1"/>
  <c r="H13" i="1"/>
  <c r="H19" i="1" s="1"/>
  <c r="F13" i="1"/>
  <c r="F19" i="1" s="1"/>
  <c r="H244" i="1" l="1"/>
  <c r="G244" i="1"/>
  <c r="F244" i="1"/>
  <c r="E244" i="1"/>
  <c r="H220" i="1"/>
  <c r="H225" i="1" s="1"/>
  <c r="G220" i="1"/>
  <c r="G225" i="1" s="1"/>
  <c r="F220" i="1"/>
  <c r="E220" i="1"/>
  <c r="D216" i="1"/>
  <c r="H211" i="1"/>
  <c r="G211" i="1"/>
  <c r="G216" i="1" s="1"/>
  <c r="F211" i="1"/>
  <c r="F216" i="1" s="1"/>
  <c r="E211" i="1"/>
  <c r="H240" i="1"/>
  <c r="G240" i="1"/>
  <c r="F240" i="1"/>
  <c r="E240" i="1"/>
  <c r="D240" i="1"/>
  <c r="H196" i="1"/>
  <c r="H201" i="1" s="1"/>
  <c r="G196" i="1"/>
  <c r="G201" i="1" s="1"/>
  <c r="F196" i="1"/>
  <c r="F201" i="1" s="1"/>
  <c r="E196" i="1"/>
  <c r="H186" i="1"/>
  <c r="H192" i="1" s="1"/>
  <c r="G186" i="1"/>
  <c r="G192" i="1" s="1"/>
  <c r="F186" i="1"/>
  <c r="F192" i="1" s="1"/>
  <c r="H171" i="1"/>
  <c r="H176" i="1" s="1"/>
  <c r="G171" i="1"/>
  <c r="G176" i="1" s="1"/>
  <c r="F171" i="1"/>
  <c r="F176" i="1" s="1"/>
  <c r="E171" i="1"/>
  <c r="H146" i="1"/>
  <c r="H151" i="1" s="1"/>
  <c r="G146" i="1"/>
  <c r="G151" i="1" s="1"/>
  <c r="F146" i="1"/>
  <c r="F151" i="1" s="1"/>
  <c r="E146" i="1"/>
  <c r="E151" i="1" s="1"/>
  <c r="H113" i="1"/>
  <c r="G113" i="1"/>
  <c r="F113" i="1"/>
  <c r="F118" i="1" s="1"/>
  <c r="E113" i="1"/>
  <c r="E118" i="1" s="1"/>
  <c r="H97" i="1"/>
  <c r="H102" i="1" s="1"/>
  <c r="G97" i="1"/>
  <c r="G102" i="1" s="1"/>
  <c r="F97" i="1"/>
  <c r="F102" i="1" s="1"/>
  <c r="E97" i="1"/>
  <c r="F93" i="1"/>
  <c r="E93" i="1"/>
  <c r="D93" i="1"/>
  <c r="H87" i="1"/>
  <c r="H93" i="1" s="1"/>
  <c r="G87" i="1"/>
  <c r="G93" i="1" s="1"/>
  <c r="H254" i="1"/>
  <c r="G254" i="1"/>
  <c r="F254" i="1"/>
  <c r="E254" i="1"/>
  <c r="D254" i="1"/>
  <c r="D249" i="1"/>
  <c r="H249" i="1"/>
  <c r="G249" i="1"/>
  <c r="F249" i="1"/>
  <c r="E249" i="1"/>
  <c r="H230" i="1"/>
  <c r="G230" i="1"/>
  <c r="F230" i="1"/>
  <c r="E230" i="1"/>
  <c r="D230" i="1"/>
  <c r="D225" i="1"/>
  <c r="F225" i="1"/>
  <c r="E219" i="1"/>
  <c r="H206" i="1"/>
  <c r="G206" i="1"/>
  <c r="F206" i="1"/>
  <c r="E206" i="1"/>
  <c r="D206" i="1"/>
  <c r="E201" i="1"/>
  <c r="D201" i="1"/>
  <c r="E192" i="1"/>
  <c r="H181" i="1"/>
  <c r="G181" i="1"/>
  <c r="F181" i="1"/>
  <c r="E181" i="1"/>
  <c r="D181" i="1"/>
  <c r="D176" i="1"/>
  <c r="E170" i="1"/>
  <c r="D167" i="1"/>
  <c r="H162" i="1"/>
  <c r="H167" i="1" s="1"/>
  <c r="G162" i="1"/>
  <c r="G167" i="1" s="1"/>
  <c r="F162" i="1"/>
  <c r="F167" i="1" s="1"/>
  <c r="E162" i="1"/>
  <c r="E161" i="1"/>
  <c r="H156" i="1"/>
  <c r="G156" i="1"/>
  <c r="F156" i="1"/>
  <c r="E156" i="1"/>
  <c r="D156" i="1"/>
  <c r="E142" i="1"/>
  <c r="H136" i="1"/>
  <c r="H142" i="1" s="1"/>
  <c r="G136" i="1"/>
  <c r="G142" i="1" s="1"/>
  <c r="F136" i="1"/>
  <c r="F142" i="1" s="1"/>
  <c r="H131" i="1"/>
  <c r="G131" i="1"/>
  <c r="F131" i="1"/>
  <c r="E131" i="1"/>
  <c r="D131" i="1"/>
  <c r="G126" i="1"/>
  <c r="E126" i="1"/>
  <c r="D126" i="1"/>
  <c r="H126" i="1"/>
  <c r="F126" i="1"/>
  <c r="H112" i="1"/>
  <c r="G112" i="1"/>
  <c r="G118" i="1" s="1"/>
  <c r="H107" i="1"/>
  <c r="G107" i="1"/>
  <c r="F107" i="1"/>
  <c r="E107" i="1"/>
  <c r="D107" i="1"/>
  <c r="D102" i="1"/>
  <c r="E96" i="1"/>
  <c r="H82" i="1"/>
  <c r="G82" i="1"/>
  <c r="F82" i="1"/>
  <c r="E82" i="1"/>
  <c r="D82" i="1"/>
  <c r="H77" i="1"/>
  <c r="G77" i="1"/>
  <c r="F77" i="1"/>
  <c r="E77" i="1"/>
  <c r="D77" i="1"/>
  <c r="H64" i="1"/>
  <c r="H69" i="1" s="1"/>
  <c r="G64" i="1"/>
  <c r="G69" i="1" s="1"/>
  <c r="F64" i="1"/>
  <c r="F69" i="1" s="1"/>
  <c r="E64" i="1"/>
  <c r="E69" i="1" s="1"/>
  <c r="H58" i="1"/>
  <c r="G58" i="1"/>
  <c r="F58" i="1"/>
  <c r="E58" i="1"/>
  <c r="D58" i="1"/>
  <c r="H33" i="1"/>
  <c r="G33" i="1"/>
  <c r="F33" i="1"/>
  <c r="E33" i="1"/>
  <c r="D33" i="1"/>
  <c r="H216" i="1" l="1"/>
  <c r="E216" i="1"/>
  <c r="E176" i="1"/>
  <c r="E225" i="1"/>
  <c r="E102" i="1"/>
  <c r="H118" i="1"/>
  <c r="E167" i="1"/>
</calcChain>
</file>

<file path=xl/sharedStrings.xml><?xml version="1.0" encoding="utf-8"?>
<sst xmlns="http://schemas.openxmlformats.org/spreadsheetml/2006/main" count="489" uniqueCount="124">
  <si>
    <t>СОГЛАСОВАННО</t>
  </si>
  <si>
    <t>УТВЕРЖДАЮ</t>
  </si>
  <si>
    <t>Директор  ООО ТПП "Сириус-Н"</t>
  </si>
  <si>
    <t>Директор МБОУ СОШ № ____</t>
  </si>
  <si>
    <t>Примерный двухнедельный НАБОР БЛЮД бесплатного питания     обучающихся с ограниченными                      возможностями здоровья при  МБОУ СОШ №___ (________)</t>
  </si>
  <si>
    <t>1 неделя понедельник</t>
  </si>
  <si>
    <t>№ рецептур</t>
  </si>
  <si>
    <t>Прием пищи, наименование блюда</t>
  </si>
  <si>
    <t>Масса</t>
  </si>
  <si>
    <t>Пищевые вещества (г)</t>
  </si>
  <si>
    <t>Энергет. ценн.</t>
  </si>
  <si>
    <t>порц</t>
  </si>
  <si>
    <t>Б</t>
  </si>
  <si>
    <t>Ж</t>
  </si>
  <si>
    <t>У</t>
  </si>
  <si>
    <t>ЗАВТРАК</t>
  </si>
  <si>
    <t>279/11</t>
  </si>
  <si>
    <t>Тефтели 2-й вариант с соусом 759/13</t>
  </si>
  <si>
    <t>171/11</t>
  </si>
  <si>
    <t>Таб.32/13</t>
  </si>
  <si>
    <t>375,376/11</t>
  </si>
  <si>
    <t>Чай с сахаром</t>
  </si>
  <si>
    <t>ПР</t>
  </si>
  <si>
    <t>Хлеб пшеничный йодированный</t>
  </si>
  <si>
    <t>Хлеб ржано-пшеничный</t>
  </si>
  <si>
    <t xml:space="preserve">Итого завтрак </t>
  </si>
  <si>
    <t>ОБЕД</t>
  </si>
  <si>
    <t>102/11</t>
  </si>
  <si>
    <t>Суп картофельный с горохом</t>
  </si>
  <si>
    <t>Хлеб пшеничный йодир.</t>
  </si>
  <si>
    <t>Итого за обед</t>
  </si>
  <si>
    <t>ПОЛДНИК</t>
  </si>
  <si>
    <t>Молоко кипяченное</t>
  </si>
  <si>
    <t xml:space="preserve">Контидерские изд. </t>
  </si>
  <si>
    <t xml:space="preserve">Мучное изделие </t>
  </si>
  <si>
    <t>Итого за полдник</t>
  </si>
  <si>
    <t>1 неделя вторник</t>
  </si>
  <si>
    <t>200/5</t>
  </si>
  <si>
    <t>15/11</t>
  </si>
  <si>
    <t>Сыр порциями</t>
  </si>
  <si>
    <t>349/11</t>
  </si>
  <si>
    <t>Компот из смеси сухофруктов</t>
  </si>
  <si>
    <t>Кондитерские изделия</t>
  </si>
  <si>
    <t>82/11</t>
  </si>
  <si>
    <t>Борщ из св. капус с карт.</t>
  </si>
  <si>
    <t>202,309/11</t>
  </si>
  <si>
    <t>Макаронные изд.отварные</t>
  </si>
  <si>
    <t>45,47/11</t>
  </si>
  <si>
    <r>
      <t xml:space="preserve">Салат из </t>
    </r>
    <r>
      <rPr>
        <sz val="12"/>
        <color indexed="8"/>
        <rFont val="Times New Roman"/>
        <family val="1"/>
        <charset val="204"/>
      </rPr>
      <t xml:space="preserve">свежей или </t>
    </r>
    <r>
      <rPr>
        <b/>
        <sz val="12"/>
        <color indexed="8"/>
        <rFont val="Times New Roman"/>
        <family val="1"/>
        <charset val="204"/>
      </rPr>
      <t>кваш</t>
    </r>
    <r>
      <rPr>
        <sz val="12"/>
        <color indexed="8"/>
        <rFont val="Times New Roman"/>
        <family val="1"/>
        <charset val="204"/>
      </rPr>
      <t xml:space="preserve"> капусты</t>
    </r>
  </si>
  <si>
    <t>375,377/11</t>
  </si>
  <si>
    <t>Чай с лимоном</t>
  </si>
  <si>
    <t>389/11</t>
  </si>
  <si>
    <t>Сок овощной, фруктовый или ягодный</t>
  </si>
  <si>
    <t>1 неделя среда</t>
  </si>
  <si>
    <t>70,71/11</t>
  </si>
  <si>
    <t>Овощи соленые/свежие</t>
  </si>
  <si>
    <t>101/11</t>
  </si>
  <si>
    <t>289/11</t>
  </si>
  <si>
    <t>Рагу из птицы</t>
  </si>
  <si>
    <t>Овощи соленые/свежие  (огурец)</t>
  </si>
  <si>
    <t>382/11</t>
  </si>
  <si>
    <t>Какао с молоком</t>
  </si>
  <si>
    <t>Фрукты свежие по сезону</t>
  </si>
  <si>
    <t>1 неделя четверг</t>
  </si>
  <si>
    <t>386/11</t>
  </si>
  <si>
    <t>Кисломолочные продукты (кефир)</t>
  </si>
  <si>
    <t>103/11</t>
  </si>
  <si>
    <t>Суп картофельный с макарон. изд</t>
  </si>
  <si>
    <t>268/11</t>
  </si>
  <si>
    <t>Котлеты, биточки, шницели с соусом 759/13</t>
  </si>
  <si>
    <t>Свекла отварная</t>
  </si>
  <si>
    <t>1 неделя пятница</t>
  </si>
  <si>
    <t>120/11</t>
  </si>
  <si>
    <t>Суп молочный с макаронными изд</t>
  </si>
  <si>
    <t>338/11</t>
  </si>
  <si>
    <t xml:space="preserve">Фрукты свежие </t>
  </si>
  <si>
    <t>100-150</t>
  </si>
  <si>
    <t>96/11</t>
  </si>
  <si>
    <t xml:space="preserve">Рассольник "Ленинградский" </t>
  </si>
  <si>
    <t>291/11</t>
  </si>
  <si>
    <t>Плов из птицы</t>
  </si>
  <si>
    <t>2 неделя понедельник</t>
  </si>
  <si>
    <t>181/11</t>
  </si>
  <si>
    <t>Каша жидкая молочная из манной крупы с маслом сл.</t>
  </si>
  <si>
    <t>2 неделя вторник</t>
  </si>
  <si>
    <t>2 неделя среда</t>
  </si>
  <si>
    <t>14/11</t>
  </si>
  <si>
    <t>Масло сливочное</t>
  </si>
  <si>
    <t>290/11</t>
  </si>
  <si>
    <t xml:space="preserve">Птица, тушенная в соусе </t>
  </si>
  <si>
    <t>2 неделя четверг</t>
  </si>
  <si>
    <t xml:space="preserve">Икра кабачковая </t>
  </si>
  <si>
    <t>2 неделя пятница</t>
  </si>
  <si>
    <t>202,204/11</t>
  </si>
  <si>
    <t>Макароны отварные с сыром</t>
  </si>
  <si>
    <t>150/10</t>
  </si>
  <si>
    <r>
      <t xml:space="preserve">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Примечание: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Котлета или биточек рыбные с тушенными овощами в томате могут быть заменены на рыбу, тушенную в томате с овощами</t>
    </r>
  </si>
  <si>
    <t>Меню составлено согласно:</t>
  </si>
  <si>
    <t xml:space="preserve">     -СанПиН 2.3/2.4.3590-20 «Санитарно-эпидемиологические требования к организации общественного питания населения»</t>
  </si>
  <si>
    <t xml:space="preserve">     -Сборника рецептур на продукцию для обучающихся во всех общеобразовательных учреждениях 2011г. под ред. Могильный М.П.,Тутельян В.А.</t>
  </si>
  <si>
    <t xml:space="preserve">     -Сборника рецептур блюд и кулинарных изделий для предриятий общественного питания  2013г. под редакцией Здобнов А.И.,  Цыганенко В.А.</t>
  </si>
  <si>
    <t xml:space="preserve">     -Методические рекомендации МР 2.4 0179-20 "Рекомендации по организации питания обучающихся общеобразовательных организаций" Утверждены Главным государственным санитарным врачом РФ А.Ю.Поповой 18 мая 2020г.                               </t>
  </si>
  <si>
    <t>Разработано  ______________________</t>
  </si>
  <si>
    <t>Итого полдник</t>
  </si>
  <si>
    <t>Тефтели 2-й вариант с соусом или наггетсы 759/13</t>
  </si>
  <si>
    <t>Суп картофельный  с  крупой</t>
  </si>
  <si>
    <t>Суп рыбный</t>
  </si>
  <si>
    <t>Каша жидкая молочная из гречневой круппы</t>
  </si>
  <si>
    <t>Суп картофельный с крупой</t>
  </si>
  <si>
    <t>Каша  рассыпчатая (пшенная, овсяная, ячневая, перловая, гречневая  или рисовая)</t>
  </si>
  <si>
    <t xml:space="preserve">                 И.Ю.Лебедева</t>
  </si>
  <si>
    <t>Масса порц</t>
  </si>
  <si>
    <t>Каша жидкая молочная манная с маслом сл.</t>
  </si>
  <si>
    <t>Тефтели 2-й вариант или полуфабрикат из мяса птицы   с соусом 759/13</t>
  </si>
  <si>
    <t>302/11</t>
  </si>
  <si>
    <t>Каша  рассыпчатая (пшенная, овсяная, ячневая, перловая)</t>
  </si>
  <si>
    <t xml:space="preserve">Овощи соленые/свежие  </t>
  </si>
  <si>
    <t>Тефтели 2-й вариант   с соусом 759/13</t>
  </si>
  <si>
    <t>171, 302/11</t>
  </si>
  <si>
    <t>Каша  рассыпчатая (гречневая или рисовая)</t>
  </si>
  <si>
    <t>53/15</t>
  </si>
  <si>
    <t xml:space="preserve">Свекла отварная с маслом растительным и зеленым горошком </t>
  </si>
  <si>
    <t>234, 229/11</t>
  </si>
  <si>
    <t>Котлета рыбная или рыба тушенная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</si>
</sst>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49" fontId="2" fillId="2" borderId="0" xfId="0" applyNumberFormat="1" applyFont="1" applyFill="1"/>
    <xf numFmtId="0" fontId="3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/>
    <xf numFmtId="2" fontId="9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wrapText="1"/>
    </xf>
    <xf numFmtId="1" fontId="5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2" fontId="9" fillId="2" borderId="2" xfId="0" applyNumberFormat="1" applyFont="1" applyFill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wrapText="1"/>
    </xf>
    <xf numFmtId="0" fontId="8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wrapText="1"/>
    </xf>
    <xf numFmtId="0" fontId="6" fillId="2" borderId="2" xfId="0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vertical="center"/>
    </xf>
    <xf numFmtId="2" fontId="6" fillId="2" borderId="2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2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1" fontId="5" fillId="2" borderId="0" xfId="0" applyNumberFormat="1" applyFont="1" applyFill="1" applyAlignment="1">
      <alignment vertical="center"/>
    </xf>
    <xf numFmtId="2" fontId="5" fillId="2" borderId="0" xfId="0" applyNumberFormat="1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/>
    </xf>
    <xf numFmtId="49" fontId="6" fillId="0" borderId="2" xfId="0" applyNumberFormat="1" applyFont="1" applyBorder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3" xfId="0" applyNumberFormat="1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49" fontId="5" fillId="2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2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0" fontId="6" fillId="0" borderId="2" xfId="0" applyFont="1" applyBorder="1"/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2" fontId="1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4C70-670B-49CA-A2FB-B351A322E2E1}">
  <sheetPr>
    <pageSetUpPr fitToPage="1"/>
  </sheetPr>
  <dimension ref="B2:H262"/>
  <sheetViews>
    <sheetView tabSelected="1" topLeftCell="A246" workbookViewId="0">
      <selection activeCell="L67" sqref="L67"/>
    </sheetView>
  </sheetViews>
  <sheetFormatPr defaultRowHeight="14.4" x14ac:dyDescent="0.3"/>
  <cols>
    <col min="2" max="2" width="13.44140625" customWidth="1"/>
    <col min="3" max="3" width="57.6640625" customWidth="1"/>
    <col min="8" max="8" width="22.88671875" customWidth="1"/>
  </cols>
  <sheetData>
    <row r="2" spans="2:8" ht="17.399999999999999" x14ac:dyDescent="0.3">
      <c r="B2" s="102" t="s">
        <v>0</v>
      </c>
      <c r="C2" s="102"/>
      <c r="D2" s="103" t="s">
        <v>1</v>
      </c>
      <c r="E2" s="103"/>
      <c r="F2" s="103"/>
      <c r="G2" s="103"/>
      <c r="H2" s="103"/>
    </row>
    <row r="3" spans="2:8" ht="18" x14ac:dyDescent="0.35">
      <c r="B3" s="104" t="s">
        <v>2</v>
      </c>
      <c r="C3" s="104"/>
      <c r="D3" s="1"/>
      <c r="E3" s="1"/>
      <c r="F3" s="1" t="s">
        <v>3</v>
      </c>
      <c r="G3" s="2"/>
      <c r="H3" s="2"/>
    </row>
    <row r="4" spans="2:8" ht="18" x14ac:dyDescent="0.35">
      <c r="B4" s="3"/>
      <c r="C4" s="3" t="s">
        <v>110</v>
      </c>
      <c r="D4" s="1"/>
      <c r="E4" s="1"/>
      <c r="F4" s="1"/>
      <c r="G4" s="2"/>
      <c r="H4" s="2"/>
    </row>
    <row r="5" spans="2:8" ht="18" x14ac:dyDescent="0.35">
      <c r="B5" s="1"/>
      <c r="C5" s="105"/>
      <c r="D5" s="105"/>
      <c r="E5" s="105"/>
      <c r="F5" s="105"/>
      <c r="G5" s="105"/>
      <c r="H5" s="105"/>
    </row>
    <row r="6" spans="2:8" ht="17.399999999999999" x14ac:dyDescent="0.3">
      <c r="B6" s="4"/>
      <c r="C6" s="4"/>
      <c r="D6" s="5"/>
      <c r="E6" s="5"/>
      <c r="F6" s="5"/>
      <c r="G6" s="5"/>
      <c r="H6" s="5"/>
    </row>
    <row r="7" spans="2:8" ht="35.4" customHeight="1" x14ac:dyDescent="0.3">
      <c r="B7" s="106" t="s">
        <v>4</v>
      </c>
      <c r="C7" s="106"/>
      <c r="D7" s="106"/>
      <c r="E7" s="106"/>
      <c r="F7" s="106"/>
      <c r="G7" s="106"/>
      <c r="H7" s="106"/>
    </row>
    <row r="8" spans="2:8" ht="27.6" customHeight="1" x14ac:dyDescent="0.3">
      <c r="B8" s="107"/>
      <c r="C8" s="107"/>
      <c r="D8" s="107"/>
      <c r="E8" s="107"/>
      <c r="F8" s="107"/>
      <c r="G8" s="107"/>
      <c r="H8" s="107"/>
    </row>
    <row r="9" spans="2:8" ht="15.6" x14ac:dyDescent="0.3">
      <c r="B9" s="114" t="s">
        <v>5</v>
      </c>
      <c r="C9" s="115"/>
      <c r="D9" s="115"/>
      <c r="E9" s="115"/>
      <c r="F9" s="115"/>
      <c r="G9" s="115"/>
      <c r="H9" s="116"/>
    </row>
    <row r="10" spans="2:8" ht="15.6" x14ac:dyDescent="0.3">
      <c r="B10" s="117" t="s">
        <v>6</v>
      </c>
      <c r="C10" s="118" t="s">
        <v>7</v>
      </c>
      <c r="D10" s="119" t="s">
        <v>111</v>
      </c>
      <c r="E10" s="118" t="s">
        <v>10</v>
      </c>
      <c r="F10" s="120" t="s">
        <v>9</v>
      </c>
      <c r="G10" s="120"/>
      <c r="H10" s="120"/>
    </row>
    <row r="11" spans="2:8" ht="15.6" x14ac:dyDescent="0.3">
      <c r="B11" s="121"/>
      <c r="C11" s="118"/>
      <c r="D11" s="122"/>
      <c r="E11" s="118"/>
      <c r="F11" s="123" t="s">
        <v>12</v>
      </c>
      <c r="G11" s="123" t="s">
        <v>13</v>
      </c>
      <c r="H11" s="123" t="s">
        <v>14</v>
      </c>
    </row>
    <row r="12" spans="2:8" ht="19.2" customHeight="1" x14ac:dyDescent="0.3">
      <c r="B12" s="85"/>
      <c r="C12" s="124" t="s">
        <v>15</v>
      </c>
      <c r="D12" s="125"/>
      <c r="E12" s="125"/>
      <c r="F12" s="125"/>
      <c r="G12" s="125"/>
      <c r="H12" s="125"/>
    </row>
    <row r="13" spans="2:8" ht="23.4" customHeight="1" x14ac:dyDescent="0.3">
      <c r="B13" s="85" t="s">
        <v>82</v>
      </c>
      <c r="C13" s="126" t="s">
        <v>112</v>
      </c>
      <c r="D13" s="125">
        <v>205</v>
      </c>
      <c r="E13" s="127">
        <v>230.75</v>
      </c>
      <c r="F13" s="127">
        <f>7.81+0.04+2</f>
        <v>9.85</v>
      </c>
      <c r="G13" s="127">
        <v>12.86</v>
      </c>
      <c r="H13" s="127">
        <f>25.04+0.07+2</f>
        <v>27.11</v>
      </c>
    </row>
    <row r="14" spans="2:8" ht="28.8" customHeight="1" x14ac:dyDescent="0.3">
      <c r="B14" s="85" t="s">
        <v>38</v>
      </c>
      <c r="C14" s="126" t="s">
        <v>39</v>
      </c>
      <c r="D14" s="128">
        <v>10</v>
      </c>
      <c r="E14" s="129">
        <v>36</v>
      </c>
      <c r="F14" s="129">
        <v>2.3199999999999998</v>
      </c>
      <c r="G14" s="129">
        <v>2.95</v>
      </c>
      <c r="H14" s="129">
        <v>0</v>
      </c>
    </row>
    <row r="15" spans="2:8" ht="17.399999999999999" customHeight="1" x14ac:dyDescent="0.3">
      <c r="B15" s="85" t="s">
        <v>49</v>
      </c>
      <c r="C15" s="126" t="s">
        <v>50</v>
      </c>
      <c r="D15" s="128">
        <v>200</v>
      </c>
      <c r="E15" s="129">
        <v>41.6</v>
      </c>
      <c r="F15" s="129">
        <v>0.6</v>
      </c>
      <c r="G15" s="129">
        <v>0.03</v>
      </c>
      <c r="H15" s="129">
        <v>9.8699999999999992</v>
      </c>
    </row>
    <row r="16" spans="2:8" ht="21" customHeight="1" x14ac:dyDescent="0.3">
      <c r="B16" s="85" t="s">
        <v>22</v>
      </c>
      <c r="C16" s="126" t="s">
        <v>23</v>
      </c>
      <c r="D16" s="128">
        <v>30</v>
      </c>
      <c r="E16" s="129">
        <v>70.14</v>
      </c>
      <c r="F16" s="129">
        <v>2.37</v>
      </c>
      <c r="G16" s="129">
        <v>0.3</v>
      </c>
      <c r="H16" s="129">
        <v>14.48</v>
      </c>
    </row>
    <row r="17" spans="2:8" ht="21" customHeight="1" x14ac:dyDescent="0.3">
      <c r="B17" s="85" t="s">
        <v>22</v>
      </c>
      <c r="C17" s="126" t="s">
        <v>24</v>
      </c>
      <c r="D17" s="128">
        <v>16</v>
      </c>
      <c r="E17" s="129">
        <v>34.130000000000003</v>
      </c>
      <c r="F17" s="129">
        <v>1.17</v>
      </c>
      <c r="G17" s="129">
        <v>0.21</v>
      </c>
      <c r="H17" s="129">
        <v>6.93</v>
      </c>
    </row>
    <row r="18" spans="2:8" ht="18.600000000000001" customHeight="1" x14ac:dyDescent="0.3">
      <c r="B18" s="85" t="s">
        <v>22</v>
      </c>
      <c r="C18" s="130" t="s">
        <v>42</v>
      </c>
      <c r="D18" s="128">
        <v>40</v>
      </c>
      <c r="E18" s="129">
        <v>125.8</v>
      </c>
      <c r="F18" s="129">
        <v>3.4</v>
      </c>
      <c r="G18" s="129">
        <v>3.6</v>
      </c>
      <c r="H18" s="129">
        <v>19.8</v>
      </c>
    </row>
    <row r="19" spans="2:8" ht="16.8" customHeight="1" x14ac:dyDescent="0.3">
      <c r="B19" s="131"/>
      <c r="C19" s="124" t="s">
        <v>25</v>
      </c>
      <c r="D19" s="132">
        <f>SUM(D13:D18)</f>
        <v>501</v>
      </c>
      <c r="E19" s="133">
        <f>SUM(E13:E18)</f>
        <v>538.41999999999996</v>
      </c>
      <c r="F19" s="133">
        <f>SUM(F13:F18)</f>
        <v>19.71</v>
      </c>
      <c r="G19" s="133">
        <f>SUM(G13:G18)</f>
        <v>19.95</v>
      </c>
      <c r="H19" s="133">
        <f>SUM(H13:H18)</f>
        <v>78.19</v>
      </c>
    </row>
    <row r="20" spans="2:8" ht="15.6" x14ac:dyDescent="0.3">
      <c r="B20" s="85"/>
      <c r="C20" s="124" t="s">
        <v>26</v>
      </c>
      <c r="D20" s="125"/>
      <c r="E20" s="127"/>
      <c r="F20" s="127"/>
      <c r="G20" s="127"/>
      <c r="H20" s="127"/>
    </row>
    <row r="21" spans="2:8" ht="18" customHeight="1" x14ac:dyDescent="0.3">
      <c r="B21" s="12" t="s">
        <v>27</v>
      </c>
      <c r="C21" s="13" t="s">
        <v>28</v>
      </c>
      <c r="D21" s="134">
        <v>200</v>
      </c>
      <c r="E21" s="14">
        <v>138.6</v>
      </c>
      <c r="F21" s="14">
        <v>7.39</v>
      </c>
      <c r="G21" s="14">
        <v>8.2200000000000006</v>
      </c>
      <c r="H21" s="14">
        <v>19.23</v>
      </c>
    </row>
    <row r="22" spans="2:8" ht="33" customHeight="1" x14ac:dyDescent="0.3">
      <c r="B22" s="12" t="s">
        <v>16</v>
      </c>
      <c r="C22" s="13" t="s">
        <v>113</v>
      </c>
      <c r="D22" s="12">
        <v>90</v>
      </c>
      <c r="E22" s="14">
        <v>274.10000000000002</v>
      </c>
      <c r="F22" s="14">
        <v>7.46</v>
      </c>
      <c r="G22" s="14">
        <v>9.49</v>
      </c>
      <c r="H22" s="14">
        <v>10.7</v>
      </c>
    </row>
    <row r="23" spans="2:8" ht="34.200000000000003" customHeight="1" x14ac:dyDescent="0.3">
      <c r="B23" s="85" t="s">
        <v>114</v>
      </c>
      <c r="C23" s="135" t="s">
        <v>115</v>
      </c>
      <c r="D23" s="125">
        <v>150</v>
      </c>
      <c r="E23" s="129">
        <f>210.11+13.2</f>
        <v>223.31</v>
      </c>
      <c r="F23" s="129">
        <f>5.67+0.02</f>
        <v>5.6899999999999995</v>
      </c>
      <c r="G23" s="129">
        <f>5.42+1.5</f>
        <v>6.92</v>
      </c>
      <c r="H23" s="129">
        <f>36.67+0.03</f>
        <v>36.700000000000003</v>
      </c>
    </row>
    <row r="24" spans="2:8" ht="15.6" customHeight="1" x14ac:dyDescent="0.3">
      <c r="B24" s="85" t="s">
        <v>54</v>
      </c>
      <c r="C24" s="126" t="s">
        <v>116</v>
      </c>
      <c r="D24" s="128">
        <v>60</v>
      </c>
      <c r="E24" s="129">
        <v>8.4600000000000009</v>
      </c>
      <c r="F24" s="129">
        <v>0.48</v>
      </c>
      <c r="G24" s="129">
        <v>0.06</v>
      </c>
      <c r="H24" s="129">
        <v>4.0199999999999996</v>
      </c>
    </row>
    <row r="25" spans="2:8" ht="22.8" customHeight="1" x14ac:dyDescent="0.3">
      <c r="B25" s="85" t="s">
        <v>20</v>
      </c>
      <c r="C25" s="38" t="s">
        <v>21</v>
      </c>
      <c r="D25" s="39">
        <v>180</v>
      </c>
      <c r="E25" s="58">
        <v>36</v>
      </c>
      <c r="F25" s="58">
        <v>0.48</v>
      </c>
      <c r="G25" s="58">
        <v>0</v>
      </c>
      <c r="H25" s="58">
        <v>8.52</v>
      </c>
    </row>
    <row r="26" spans="2:8" ht="21" customHeight="1" x14ac:dyDescent="0.3">
      <c r="B26" s="85" t="s">
        <v>22</v>
      </c>
      <c r="C26" s="126" t="s">
        <v>29</v>
      </c>
      <c r="D26" s="39">
        <v>24</v>
      </c>
      <c r="E26" s="129">
        <v>56.11</v>
      </c>
      <c r="F26" s="129">
        <v>1.2</v>
      </c>
      <c r="G26" s="129">
        <v>0.34</v>
      </c>
      <c r="H26" s="129">
        <v>11.06</v>
      </c>
    </row>
    <row r="27" spans="2:8" ht="19.2" customHeight="1" x14ac:dyDescent="0.3">
      <c r="B27" s="85" t="s">
        <v>22</v>
      </c>
      <c r="C27" s="126" t="s">
        <v>24</v>
      </c>
      <c r="D27" s="128">
        <v>24</v>
      </c>
      <c r="E27" s="129">
        <v>51.2</v>
      </c>
      <c r="F27" s="129">
        <v>1.76</v>
      </c>
      <c r="G27" s="129">
        <v>0.32</v>
      </c>
      <c r="H27" s="129">
        <v>10.4</v>
      </c>
    </row>
    <row r="28" spans="2:8" ht="19.8" customHeight="1" x14ac:dyDescent="0.3">
      <c r="B28" s="131"/>
      <c r="C28" s="124" t="s">
        <v>30</v>
      </c>
      <c r="D28" s="124">
        <f>SUM(D21:D27)</f>
        <v>728</v>
      </c>
      <c r="E28" s="136">
        <f>SUM(E21:E27)</f>
        <v>787.78000000000009</v>
      </c>
      <c r="F28" s="136">
        <f>SUM(F21:F27)</f>
        <v>24.46</v>
      </c>
      <c r="G28" s="136">
        <f>SUM(G21:G27)</f>
        <v>25.35</v>
      </c>
      <c r="H28" s="136">
        <f>SUM(H21:H27)</f>
        <v>100.63</v>
      </c>
    </row>
    <row r="29" spans="2:8" ht="19.2" customHeight="1" x14ac:dyDescent="0.3">
      <c r="B29" s="6"/>
      <c r="C29" s="10" t="s">
        <v>31</v>
      </c>
      <c r="D29" s="10"/>
      <c r="E29" s="24"/>
      <c r="F29" s="24"/>
      <c r="G29" s="24"/>
      <c r="H29" s="24"/>
    </row>
    <row r="30" spans="2:8" ht="15.6" x14ac:dyDescent="0.3">
      <c r="B30" s="9" t="s">
        <v>22</v>
      </c>
      <c r="C30" s="25" t="s">
        <v>32</v>
      </c>
      <c r="D30" s="11">
        <v>200</v>
      </c>
      <c r="E30" s="19">
        <v>5.8</v>
      </c>
      <c r="F30" s="19">
        <v>5</v>
      </c>
      <c r="G30" s="19">
        <v>9.6</v>
      </c>
      <c r="H30" s="19">
        <v>107</v>
      </c>
    </row>
    <row r="31" spans="2:8" ht="15.6" x14ac:dyDescent="0.3">
      <c r="B31" s="9" t="s">
        <v>22</v>
      </c>
      <c r="C31" s="26" t="s">
        <v>33</v>
      </c>
      <c r="D31" s="11">
        <v>20</v>
      </c>
      <c r="E31" s="19">
        <v>1.4</v>
      </c>
      <c r="F31" s="19">
        <v>3.28</v>
      </c>
      <c r="G31" s="19">
        <v>14.17</v>
      </c>
      <c r="H31" s="19">
        <v>92</v>
      </c>
    </row>
    <row r="32" spans="2:8" ht="15.6" x14ac:dyDescent="0.3">
      <c r="B32" s="9" t="s">
        <v>22</v>
      </c>
      <c r="C32" s="25" t="s">
        <v>34</v>
      </c>
      <c r="D32" s="11">
        <v>100</v>
      </c>
      <c r="E32" s="27">
        <v>9.5</v>
      </c>
      <c r="F32" s="27">
        <v>7.5</v>
      </c>
      <c r="G32" s="27">
        <v>27.9</v>
      </c>
      <c r="H32" s="27">
        <v>217.1</v>
      </c>
    </row>
    <row r="33" spans="2:8" ht="15.6" x14ac:dyDescent="0.3">
      <c r="B33" s="6"/>
      <c r="C33" s="84" t="s">
        <v>35</v>
      </c>
      <c r="D33" s="18">
        <f>SUM(D30:D32)</f>
        <v>320</v>
      </c>
      <c r="E33" s="28">
        <f>SUM(E30:E32)</f>
        <v>16.7</v>
      </c>
      <c r="F33" s="28">
        <f>SUM(F30:F32)</f>
        <v>15.78</v>
      </c>
      <c r="G33" s="28">
        <f>SUM(G30:G32)</f>
        <v>51.67</v>
      </c>
      <c r="H33" s="28">
        <f>SUM(H30:H32)</f>
        <v>416.1</v>
      </c>
    </row>
    <row r="34" spans="2:8" ht="15.6" customHeight="1" x14ac:dyDescent="0.3">
      <c r="B34" s="6"/>
      <c r="C34" s="93" t="s">
        <v>36</v>
      </c>
      <c r="D34" s="94"/>
      <c r="E34" s="94"/>
      <c r="F34" s="94"/>
      <c r="G34" s="94"/>
      <c r="H34" s="113"/>
    </row>
    <row r="35" spans="2:8" ht="15.6" x14ac:dyDescent="0.3">
      <c r="B35" s="98" t="s">
        <v>6</v>
      </c>
      <c r="C35" s="108" t="s">
        <v>7</v>
      </c>
      <c r="D35" s="7" t="s">
        <v>8</v>
      </c>
      <c r="E35" s="110" t="s">
        <v>9</v>
      </c>
      <c r="F35" s="111"/>
      <c r="G35" s="112"/>
      <c r="H35" s="108" t="s">
        <v>10</v>
      </c>
    </row>
    <row r="36" spans="2:8" ht="15.6" x14ac:dyDescent="0.3">
      <c r="B36" s="99"/>
      <c r="C36" s="109"/>
      <c r="D36" s="7" t="s">
        <v>11</v>
      </c>
      <c r="E36" s="8" t="s">
        <v>12</v>
      </c>
      <c r="F36" s="8" t="s">
        <v>13</v>
      </c>
      <c r="G36" s="8" t="s">
        <v>14</v>
      </c>
      <c r="H36" s="109"/>
    </row>
    <row r="37" spans="2:8" ht="21" customHeight="1" x14ac:dyDescent="0.3">
      <c r="B37" s="85"/>
      <c r="C37" s="124" t="s">
        <v>15</v>
      </c>
      <c r="D37" s="125"/>
      <c r="E37" s="125"/>
      <c r="F37" s="125"/>
      <c r="G37" s="125"/>
      <c r="H37" s="125"/>
    </row>
    <row r="38" spans="2:8" ht="29.4" customHeight="1" x14ac:dyDescent="0.3">
      <c r="B38" s="12" t="s">
        <v>16</v>
      </c>
      <c r="C38" s="13" t="s">
        <v>117</v>
      </c>
      <c r="D38" s="12">
        <v>90</v>
      </c>
      <c r="E38" s="14">
        <v>274.10000000000002</v>
      </c>
      <c r="F38" s="14">
        <v>7.46</v>
      </c>
      <c r="G38" s="14">
        <v>9.49</v>
      </c>
      <c r="H38" s="14">
        <v>10.7</v>
      </c>
    </row>
    <row r="39" spans="2:8" ht="19.2" customHeight="1" x14ac:dyDescent="0.3">
      <c r="B39" s="85" t="s">
        <v>118</v>
      </c>
      <c r="C39" s="135" t="s">
        <v>119</v>
      </c>
      <c r="D39" s="125">
        <v>150</v>
      </c>
      <c r="E39" s="127">
        <f>231.89+13.2</f>
        <v>245.08999999999997</v>
      </c>
      <c r="F39" s="127">
        <f>7.9+0.02</f>
        <v>7.92</v>
      </c>
      <c r="G39" s="127">
        <f>4.1+1.5</f>
        <v>5.6</v>
      </c>
      <c r="H39" s="127">
        <f>39.84+0.03</f>
        <v>39.870000000000005</v>
      </c>
    </row>
    <row r="40" spans="2:8" ht="33" customHeight="1" x14ac:dyDescent="0.3">
      <c r="B40" s="85" t="s">
        <v>120</v>
      </c>
      <c r="C40" s="135" t="s">
        <v>121</v>
      </c>
      <c r="D40" s="125">
        <v>60</v>
      </c>
      <c r="E40" s="129">
        <v>33.409999999999997</v>
      </c>
      <c r="F40" s="129">
        <v>0.55000000000000004</v>
      </c>
      <c r="G40" s="129">
        <v>3.8</v>
      </c>
      <c r="H40" s="129">
        <v>1.07</v>
      </c>
    </row>
    <row r="41" spans="2:8" ht="18" customHeight="1" x14ac:dyDescent="0.3">
      <c r="B41" s="85" t="s">
        <v>20</v>
      </c>
      <c r="C41" s="38" t="s">
        <v>21</v>
      </c>
      <c r="D41" s="39">
        <v>200</v>
      </c>
      <c r="E41" s="58">
        <v>40</v>
      </c>
      <c r="F41" s="58">
        <v>0.53</v>
      </c>
      <c r="G41" s="58">
        <v>0.02</v>
      </c>
      <c r="H41" s="58">
        <v>9.4700000000000006</v>
      </c>
    </row>
    <row r="42" spans="2:8" ht="18" customHeight="1" x14ac:dyDescent="0.3">
      <c r="B42" s="85" t="s">
        <v>22</v>
      </c>
      <c r="C42" s="126" t="s">
        <v>23</v>
      </c>
      <c r="D42" s="128">
        <v>30</v>
      </c>
      <c r="E42" s="129">
        <v>70.14</v>
      </c>
      <c r="F42" s="129">
        <v>2.37</v>
      </c>
      <c r="G42" s="129">
        <v>0.3</v>
      </c>
      <c r="H42" s="129">
        <v>14.48</v>
      </c>
    </row>
    <row r="43" spans="2:8" ht="15.6" x14ac:dyDescent="0.3">
      <c r="B43" s="85" t="s">
        <v>22</v>
      </c>
      <c r="C43" s="126" t="s">
        <v>24</v>
      </c>
      <c r="D43" s="128">
        <v>16</v>
      </c>
      <c r="E43" s="129">
        <v>34.130000000000003</v>
      </c>
      <c r="F43" s="129">
        <v>1.17</v>
      </c>
      <c r="G43" s="129">
        <v>0.21</v>
      </c>
      <c r="H43" s="129">
        <v>6.93</v>
      </c>
    </row>
    <row r="44" spans="2:8" ht="15" customHeight="1" x14ac:dyDescent="0.3">
      <c r="B44" s="131"/>
      <c r="C44" s="137" t="s">
        <v>25</v>
      </c>
      <c r="D44" s="132">
        <f>SUM(D38:D43)</f>
        <v>546</v>
      </c>
      <c r="E44" s="133">
        <f>SUM(E38:E43)</f>
        <v>696.87</v>
      </c>
      <c r="F44" s="133">
        <f>SUM(F38:F43)</f>
        <v>20</v>
      </c>
      <c r="G44" s="133">
        <f>SUM(G38:G43)</f>
        <v>19.420000000000002</v>
      </c>
      <c r="H44" s="133">
        <f>SUM(H38:H43)</f>
        <v>82.52000000000001</v>
      </c>
    </row>
    <row r="45" spans="2:8" ht="15.6" x14ac:dyDescent="0.3">
      <c r="B45" s="85"/>
      <c r="C45" s="124" t="s">
        <v>26</v>
      </c>
      <c r="D45" s="125"/>
      <c r="E45" s="127"/>
      <c r="F45" s="127"/>
      <c r="G45" s="127"/>
      <c r="H45" s="127"/>
    </row>
    <row r="46" spans="2:8" ht="21" customHeight="1" x14ac:dyDescent="0.3">
      <c r="B46" s="85" t="s">
        <v>43</v>
      </c>
      <c r="C46" s="13" t="s">
        <v>44</v>
      </c>
      <c r="D46" s="12">
        <v>200</v>
      </c>
      <c r="E46" s="14">
        <v>132</v>
      </c>
      <c r="F46" s="138">
        <v>1.61</v>
      </c>
      <c r="G46" s="14">
        <v>7.39</v>
      </c>
      <c r="H46" s="14">
        <v>14</v>
      </c>
    </row>
    <row r="47" spans="2:8" ht="21" customHeight="1" x14ac:dyDescent="0.3">
      <c r="B47" s="85" t="s">
        <v>122</v>
      </c>
      <c r="C47" s="31" t="s">
        <v>123</v>
      </c>
      <c r="D47" s="139">
        <v>100</v>
      </c>
      <c r="E47" s="127">
        <v>168.78</v>
      </c>
      <c r="F47" s="127">
        <v>12.8</v>
      </c>
      <c r="G47" s="127">
        <v>8.3800000000000008</v>
      </c>
      <c r="H47" s="127">
        <v>6.5</v>
      </c>
    </row>
    <row r="48" spans="2:8" ht="15" customHeight="1" x14ac:dyDescent="0.3">
      <c r="B48" s="85" t="s">
        <v>114</v>
      </c>
      <c r="C48" s="135" t="s">
        <v>115</v>
      </c>
      <c r="D48" s="125">
        <v>150</v>
      </c>
      <c r="E48" s="129">
        <f>210.11+13.2</f>
        <v>223.31</v>
      </c>
      <c r="F48" s="129">
        <f>5.67+0.02</f>
        <v>5.6899999999999995</v>
      </c>
      <c r="G48" s="129">
        <f>5.42+1.5</f>
        <v>6.92</v>
      </c>
      <c r="H48" s="129">
        <f>36.67+0.03</f>
        <v>36.700000000000003</v>
      </c>
    </row>
    <row r="49" spans="2:8" ht="17.399999999999999" customHeight="1" x14ac:dyDescent="0.3">
      <c r="B49" s="85" t="s">
        <v>47</v>
      </c>
      <c r="C49" s="126" t="s">
        <v>48</v>
      </c>
      <c r="D49" s="125">
        <v>60</v>
      </c>
      <c r="E49" s="127">
        <v>64</v>
      </c>
      <c r="F49" s="127">
        <v>1.02</v>
      </c>
      <c r="G49" s="127">
        <v>3</v>
      </c>
      <c r="H49" s="127">
        <v>15.07</v>
      </c>
    </row>
    <row r="50" spans="2:8" ht="18.600000000000001" customHeight="1" x14ac:dyDescent="0.3">
      <c r="B50" s="85" t="s">
        <v>49</v>
      </c>
      <c r="C50" s="38" t="s">
        <v>50</v>
      </c>
      <c r="D50" s="39">
        <v>180</v>
      </c>
      <c r="E50" s="58">
        <v>37.44</v>
      </c>
      <c r="F50" s="58">
        <v>0.54</v>
      </c>
      <c r="G50" s="58">
        <v>0.02</v>
      </c>
      <c r="H50" s="58">
        <v>8.8800000000000008</v>
      </c>
    </row>
    <row r="51" spans="2:8" ht="18.600000000000001" customHeight="1" x14ac:dyDescent="0.3">
      <c r="B51" s="85" t="s">
        <v>22</v>
      </c>
      <c r="C51" s="126" t="s">
        <v>29</v>
      </c>
      <c r="D51" s="128">
        <v>45</v>
      </c>
      <c r="E51" s="129">
        <v>105.21</v>
      </c>
      <c r="F51" s="129">
        <v>3.56</v>
      </c>
      <c r="G51" s="129">
        <v>0.45</v>
      </c>
      <c r="H51" s="129">
        <v>21.71</v>
      </c>
    </row>
    <row r="52" spans="2:8" ht="16.2" customHeight="1" x14ac:dyDescent="0.3">
      <c r="B52" s="85" t="s">
        <v>22</v>
      </c>
      <c r="C52" s="126" t="s">
        <v>24</v>
      </c>
      <c r="D52" s="128">
        <v>24</v>
      </c>
      <c r="E52" s="129">
        <v>51.2</v>
      </c>
      <c r="F52" s="129">
        <v>1.76</v>
      </c>
      <c r="G52" s="129">
        <v>0.32</v>
      </c>
      <c r="H52" s="129">
        <v>10.4</v>
      </c>
    </row>
    <row r="53" spans="2:8" ht="18.600000000000001" customHeight="1" x14ac:dyDescent="0.3">
      <c r="B53" s="131"/>
      <c r="C53" s="124" t="s">
        <v>30</v>
      </c>
      <c r="D53" s="140">
        <f>SUM(D46:D52)</f>
        <v>759</v>
      </c>
      <c r="E53" s="133">
        <f>SUM(E46:E52)</f>
        <v>781.94</v>
      </c>
      <c r="F53" s="133">
        <f>SUM(F46:F52)</f>
        <v>26.98</v>
      </c>
      <c r="G53" s="133">
        <f>SUM(G46:G52)</f>
        <v>26.479999999999997</v>
      </c>
      <c r="H53" s="133">
        <f>SUM(H46:H52)</f>
        <v>113.26000000000002</v>
      </c>
    </row>
    <row r="54" spans="2:8" ht="15.6" x14ac:dyDescent="0.3">
      <c r="B54" s="35"/>
      <c r="C54" s="18" t="s">
        <v>31</v>
      </c>
      <c r="D54" s="36"/>
      <c r="E54" s="27"/>
      <c r="F54" s="27"/>
      <c r="G54" s="27"/>
      <c r="H54" s="27"/>
    </row>
    <row r="55" spans="2:8" ht="19.2" customHeight="1" x14ac:dyDescent="0.3">
      <c r="B55" s="9" t="s">
        <v>51</v>
      </c>
      <c r="C55" s="15" t="s">
        <v>52</v>
      </c>
      <c r="D55" s="16">
        <v>200</v>
      </c>
      <c r="E55" s="17">
        <v>1</v>
      </c>
      <c r="F55" s="17"/>
      <c r="G55" s="17">
        <v>20.2</v>
      </c>
      <c r="H55" s="19">
        <v>84.8</v>
      </c>
    </row>
    <row r="56" spans="2:8" ht="15.6" x14ac:dyDescent="0.3">
      <c r="B56" s="9" t="s">
        <v>22</v>
      </c>
      <c r="C56" s="25" t="s">
        <v>34</v>
      </c>
      <c r="D56" s="11">
        <v>100</v>
      </c>
      <c r="E56" s="27">
        <v>9.5</v>
      </c>
      <c r="F56" s="27">
        <v>7.5</v>
      </c>
      <c r="G56" s="27">
        <v>27.9</v>
      </c>
      <c r="H56" s="27">
        <v>217.1</v>
      </c>
    </row>
    <row r="57" spans="2:8" ht="15.6" x14ac:dyDescent="0.3">
      <c r="B57" s="9" t="s">
        <v>22</v>
      </c>
      <c r="C57" s="26" t="s">
        <v>33</v>
      </c>
      <c r="D57" s="11">
        <v>20</v>
      </c>
      <c r="E57" s="19">
        <v>1.4</v>
      </c>
      <c r="F57" s="19">
        <v>3.28</v>
      </c>
      <c r="G57" s="19">
        <v>14.17</v>
      </c>
      <c r="H57" s="19">
        <v>92</v>
      </c>
    </row>
    <row r="58" spans="2:8" ht="15.6" x14ac:dyDescent="0.3">
      <c r="B58" s="37"/>
      <c r="C58" s="84" t="s">
        <v>35</v>
      </c>
      <c r="D58" s="10">
        <f>SUM(D55:D57)</f>
        <v>320</v>
      </c>
      <c r="E58" s="24">
        <f>SUM(E55:E57)</f>
        <v>11.9</v>
      </c>
      <c r="F58" s="24">
        <f>SUM(F55:F57)</f>
        <v>10.78</v>
      </c>
      <c r="G58" s="24">
        <f>SUM(G55:G57)</f>
        <v>62.269999999999996</v>
      </c>
      <c r="H58" s="24">
        <f>SUM(H55:H57)</f>
        <v>393.9</v>
      </c>
    </row>
    <row r="59" spans="2:8" ht="15.6" x14ac:dyDescent="0.3">
      <c r="B59" s="6"/>
      <c r="C59" s="97" t="s">
        <v>53</v>
      </c>
      <c r="D59" s="97"/>
      <c r="E59" s="97"/>
      <c r="F59" s="97"/>
      <c r="G59" s="97"/>
      <c r="H59" s="97"/>
    </row>
    <row r="60" spans="2:8" ht="15.6" x14ac:dyDescent="0.3">
      <c r="B60" s="98" t="s">
        <v>6</v>
      </c>
      <c r="C60" s="100" t="s">
        <v>7</v>
      </c>
      <c r="D60" s="7" t="s">
        <v>8</v>
      </c>
      <c r="E60" s="101" t="s">
        <v>9</v>
      </c>
      <c r="F60" s="101"/>
      <c r="G60" s="101"/>
      <c r="H60" s="100" t="s">
        <v>10</v>
      </c>
    </row>
    <row r="61" spans="2:8" ht="15.6" x14ac:dyDescent="0.3">
      <c r="B61" s="99"/>
      <c r="C61" s="100"/>
      <c r="D61" s="7" t="s">
        <v>11</v>
      </c>
      <c r="E61" s="8" t="s">
        <v>12</v>
      </c>
      <c r="F61" s="8" t="s">
        <v>13</v>
      </c>
      <c r="G61" s="8" t="s">
        <v>14</v>
      </c>
      <c r="H61" s="100"/>
    </row>
    <row r="62" spans="2:8" ht="16.2" customHeight="1" x14ac:dyDescent="0.3">
      <c r="B62" s="9"/>
      <c r="C62" s="10" t="s">
        <v>15</v>
      </c>
      <c r="D62" s="11"/>
      <c r="E62" s="11"/>
      <c r="F62" s="11"/>
      <c r="G62" s="11"/>
      <c r="H62" s="11"/>
    </row>
    <row r="63" spans="2:8" ht="21.6" customHeight="1" x14ac:dyDescent="0.3">
      <c r="B63" s="9" t="s">
        <v>68</v>
      </c>
      <c r="C63" s="15" t="s">
        <v>69</v>
      </c>
      <c r="D63" s="32">
        <v>90</v>
      </c>
      <c r="E63" s="19">
        <f>7.26</f>
        <v>7.26</v>
      </c>
      <c r="F63" s="19">
        <v>15.76</v>
      </c>
      <c r="G63" s="19">
        <v>7.8</v>
      </c>
      <c r="H63" s="19">
        <v>204</v>
      </c>
    </row>
    <row r="64" spans="2:8" ht="13.8" customHeight="1" x14ac:dyDescent="0.3">
      <c r="B64" s="85" t="s">
        <v>45</v>
      </c>
      <c r="C64" s="31" t="s">
        <v>46</v>
      </c>
      <c r="D64" s="16">
        <v>150</v>
      </c>
      <c r="E64" s="19">
        <f>5.51+0.02</f>
        <v>5.5299999999999994</v>
      </c>
      <c r="F64" s="19">
        <f>4.52+1.5</f>
        <v>6.02</v>
      </c>
      <c r="G64" s="19">
        <f>35.99+0.03</f>
        <v>36.020000000000003</v>
      </c>
      <c r="H64" s="19">
        <f>192.21+13.2</f>
        <v>205.41</v>
      </c>
    </row>
    <row r="65" spans="2:8" ht="20.399999999999999" customHeight="1" x14ac:dyDescent="0.3">
      <c r="B65" s="9" t="s">
        <v>54</v>
      </c>
      <c r="C65" s="15" t="s">
        <v>55</v>
      </c>
      <c r="D65" s="16">
        <v>30</v>
      </c>
      <c r="E65" s="17">
        <v>0.24</v>
      </c>
      <c r="F65" s="17">
        <v>0.03</v>
      </c>
      <c r="G65" s="17">
        <v>2.0099999999999998</v>
      </c>
      <c r="H65" s="17">
        <v>4.2300000000000004</v>
      </c>
    </row>
    <row r="66" spans="2:8" ht="18.600000000000001" customHeight="1" x14ac:dyDescent="0.3">
      <c r="B66" s="9" t="s">
        <v>49</v>
      </c>
      <c r="C66" s="15" t="s">
        <v>50</v>
      </c>
      <c r="D66" s="16">
        <v>180</v>
      </c>
      <c r="E66" s="17">
        <v>0.48</v>
      </c>
      <c r="F66" s="17">
        <v>0</v>
      </c>
      <c r="G66" s="17">
        <v>8.8800000000000008</v>
      </c>
      <c r="H66" s="17">
        <v>37.44</v>
      </c>
    </row>
    <row r="67" spans="2:8" ht="19.2" customHeight="1" x14ac:dyDescent="0.3">
      <c r="B67" s="9" t="s">
        <v>22</v>
      </c>
      <c r="C67" s="15" t="s">
        <v>23</v>
      </c>
      <c r="D67" s="16">
        <v>30</v>
      </c>
      <c r="E67" s="17">
        <v>2.37</v>
      </c>
      <c r="F67" s="17">
        <v>0.3</v>
      </c>
      <c r="G67" s="17">
        <v>14.48</v>
      </c>
      <c r="H67" s="17">
        <v>70.14</v>
      </c>
    </row>
    <row r="68" spans="2:8" ht="19.2" customHeight="1" x14ac:dyDescent="0.3">
      <c r="B68" s="9" t="s">
        <v>22</v>
      </c>
      <c r="C68" s="15" t="s">
        <v>24</v>
      </c>
      <c r="D68" s="16">
        <v>16</v>
      </c>
      <c r="E68" s="17">
        <v>1.17</v>
      </c>
      <c r="F68" s="17">
        <v>0.21</v>
      </c>
      <c r="G68" s="17">
        <v>6.93</v>
      </c>
      <c r="H68" s="17">
        <v>34.130000000000003</v>
      </c>
    </row>
    <row r="69" spans="2:8" ht="19.8" customHeight="1" x14ac:dyDescent="0.3">
      <c r="B69" s="9"/>
      <c r="C69" s="83" t="s">
        <v>25</v>
      </c>
      <c r="D69" s="10">
        <v>506</v>
      </c>
      <c r="E69" s="24">
        <f>SUM(E63:E68)</f>
        <v>17.049999999999997</v>
      </c>
      <c r="F69" s="24">
        <f>SUM(F63:F68)</f>
        <v>22.320000000000004</v>
      </c>
      <c r="G69" s="24">
        <f>SUM(G63:G68)</f>
        <v>76.12</v>
      </c>
      <c r="H69" s="24">
        <f>SUM(H63:H68)</f>
        <v>555.35</v>
      </c>
    </row>
    <row r="70" spans="2:8" ht="15.6" x14ac:dyDescent="0.3">
      <c r="B70" s="9"/>
      <c r="C70" s="10" t="s">
        <v>26</v>
      </c>
      <c r="D70" s="11"/>
      <c r="E70" s="19"/>
      <c r="F70" s="19"/>
      <c r="G70" s="19"/>
      <c r="H70" s="19"/>
    </row>
    <row r="71" spans="2:8" ht="21.6" customHeight="1" x14ac:dyDescent="0.3">
      <c r="B71" s="20" t="s">
        <v>56</v>
      </c>
      <c r="C71" s="38" t="s">
        <v>105</v>
      </c>
      <c r="D71" s="39">
        <v>200</v>
      </c>
      <c r="E71" s="19">
        <v>1.6</v>
      </c>
      <c r="F71" s="19">
        <v>2.17</v>
      </c>
      <c r="G71" s="19">
        <v>9.69</v>
      </c>
      <c r="H71" s="19">
        <v>98.6</v>
      </c>
    </row>
    <row r="72" spans="2:8" ht="19.8" customHeight="1" x14ac:dyDescent="0.3">
      <c r="B72" s="9" t="s">
        <v>57</v>
      </c>
      <c r="C72" s="15" t="s">
        <v>58</v>
      </c>
      <c r="D72" s="11">
        <v>200</v>
      </c>
      <c r="E72" s="27">
        <v>15.97</v>
      </c>
      <c r="F72" s="27">
        <v>19.11</v>
      </c>
      <c r="G72" s="27">
        <v>28.57</v>
      </c>
      <c r="H72" s="27">
        <v>302</v>
      </c>
    </row>
    <row r="73" spans="2:8" ht="19.2" customHeight="1" x14ac:dyDescent="0.3">
      <c r="B73" s="9" t="s">
        <v>54</v>
      </c>
      <c r="C73" s="15" t="s">
        <v>59</v>
      </c>
      <c r="D73" s="16">
        <v>60</v>
      </c>
      <c r="E73" s="17">
        <v>0.48</v>
      </c>
      <c r="F73" s="17">
        <v>0.06</v>
      </c>
      <c r="G73" s="17">
        <v>4.0199999999999996</v>
      </c>
      <c r="H73" s="17">
        <v>8.4600000000000009</v>
      </c>
    </row>
    <row r="74" spans="2:8" ht="26.4" customHeight="1" x14ac:dyDescent="0.3">
      <c r="B74" s="50" t="s">
        <v>40</v>
      </c>
      <c r="C74" s="29" t="s">
        <v>41</v>
      </c>
      <c r="D74" s="12">
        <v>180</v>
      </c>
      <c r="E74" s="19">
        <v>1.04</v>
      </c>
      <c r="F74" s="19">
        <v>0.27</v>
      </c>
      <c r="G74" s="19">
        <v>42.53</v>
      </c>
      <c r="H74" s="19">
        <v>176.74</v>
      </c>
    </row>
    <row r="75" spans="2:8" ht="15.6" x14ac:dyDescent="0.3">
      <c r="B75" s="9" t="s">
        <v>22</v>
      </c>
      <c r="C75" s="15" t="s">
        <v>29</v>
      </c>
      <c r="D75" s="16">
        <v>45</v>
      </c>
      <c r="E75" s="17">
        <v>3.56</v>
      </c>
      <c r="F75" s="17">
        <v>0.45</v>
      </c>
      <c r="G75" s="17">
        <v>21.71</v>
      </c>
      <c r="H75" s="17">
        <v>105.21</v>
      </c>
    </row>
    <row r="76" spans="2:8" ht="19.2" customHeight="1" x14ac:dyDescent="0.3">
      <c r="B76" s="9" t="s">
        <v>22</v>
      </c>
      <c r="C76" s="15" t="s">
        <v>24</v>
      </c>
      <c r="D76" s="16">
        <v>24</v>
      </c>
      <c r="E76" s="17">
        <v>1.76</v>
      </c>
      <c r="F76" s="17">
        <v>0.32</v>
      </c>
      <c r="G76" s="17">
        <v>10.4</v>
      </c>
      <c r="H76" s="17">
        <v>51.2</v>
      </c>
    </row>
    <row r="77" spans="2:8" ht="19.8" customHeight="1" x14ac:dyDescent="0.3">
      <c r="B77" s="6"/>
      <c r="C77" s="83" t="s">
        <v>30</v>
      </c>
      <c r="D77" s="18">
        <f>SUM(D71:D76)</f>
        <v>709</v>
      </c>
      <c r="E77" s="28">
        <f>SUM(E71:E76)</f>
        <v>24.41</v>
      </c>
      <c r="F77" s="28">
        <f>SUM(F71:F76)</f>
        <v>22.38</v>
      </c>
      <c r="G77" s="28">
        <f>SUM(G71:G76)</f>
        <v>116.92000000000002</v>
      </c>
      <c r="H77" s="28">
        <f>SUM(H71:H76)</f>
        <v>742.21</v>
      </c>
    </row>
    <row r="78" spans="2:8" ht="16.2" customHeight="1" x14ac:dyDescent="0.3">
      <c r="B78" s="6"/>
      <c r="C78" s="10" t="s">
        <v>31</v>
      </c>
      <c r="D78" s="18"/>
      <c r="E78" s="28"/>
      <c r="F78" s="28"/>
      <c r="G78" s="28"/>
      <c r="H78" s="28"/>
    </row>
    <row r="79" spans="2:8" ht="15.6" customHeight="1" x14ac:dyDescent="0.3">
      <c r="B79" s="9" t="s">
        <v>60</v>
      </c>
      <c r="C79" s="15" t="s">
        <v>61</v>
      </c>
      <c r="D79" s="16">
        <v>200</v>
      </c>
      <c r="E79" s="17">
        <v>3.4</v>
      </c>
      <c r="F79" s="17">
        <v>0.6</v>
      </c>
      <c r="G79" s="17">
        <v>23.4</v>
      </c>
      <c r="H79" s="17">
        <v>112.6</v>
      </c>
    </row>
    <row r="80" spans="2:8" ht="19.2" customHeight="1" x14ac:dyDescent="0.3">
      <c r="B80" s="9" t="s">
        <v>22</v>
      </c>
      <c r="C80" s="33" t="s">
        <v>62</v>
      </c>
      <c r="D80" s="18">
        <v>170</v>
      </c>
      <c r="E80" s="40">
        <v>2.56</v>
      </c>
      <c r="F80" s="40">
        <v>0.86</v>
      </c>
      <c r="G80" s="40">
        <v>35.700000000000003</v>
      </c>
      <c r="H80" s="40">
        <v>160.65</v>
      </c>
    </row>
    <row r="81" spans="2:8" ht="15.6" x14ac:dyDescent="0.3">
      <c r="B81" s="9" t="s">
        <v>22</v>
      </c>
      <c r="C81" s="25" t="s">
        <v>34</v>
      </c>
      <c r="D81" s="11">
        <v>60</v>
      </c>
      <c r="E81" s="27">
        <v>8.1999999999999993</v>
      </c>
      <c r="F81" s="27">
        <v>6.7</v>
      </c>
      <c r="G81" s="27">
        <v>23.4</v>
      </c>
      <c r="H81" s="27">
        <v>199.7</v>
      </c>
    </row>
    <row r="82" spans="2:8" ht="15.6" x14ac:dyDescent="0.3">
      <c r="B82" s="6"/>
      <c r="C82" s="84" t="s">
        <v>35</v>
      </c>
      <c r="D82" s="18">
        <f>SUM(D79:D81)</f>
        <v>430</v>
      </c>
      <c r="E82" s="28">
        <f>SUM(E79:E81)</f>
        <v>14.16</v>
      </c>
      <c r="F82" s="28">
        <f>SUM(F79:F81)</f>
        <v>8.16</v>
      </c>
      <c r="G82" s="28">
        <f>SUM(G79:G81)</f>
        <v>82.5</v>
      </c>
      <c r="H82" s="28">
        <f>SUM(H79:H81)</f>
        <v>472.95</v>
      </c>
    </row>
    <row r="83" spans="2:8" ht="15.6" x14ac:dyDescent="0.3">
      <c r="B83" s="6"/>
      <c r="C83" s="97" t="s">
        <v>63</v>
      </c>
      <c r="D83" s="97"/>
      <c r="E83" s="97"/>
      <c r="F83" s="97"/>
      <c r="G83" s="97"/>
      <c r="H83" s="97"/>
    </row>
    <row r="84" spans="2:8" ht="15.6" x14ac:dyDescent="0.3">
      <c r="B84" s="98" t="s">
        <v>6</v>
      </c>
      <c r="C84" s="100" t="s">
        <v>7</v>
      </c>
      <c r="D84" s="7" t="s">
        <v>8</v>
      </c>
      <c r="E84" s="101" t="s">
        <v>9</v>
      </c>
      <c r="F84" s="101"/>
      <c r="G84" s="101"/>
      <c r="H84" s="100" t="s">
        <v>10</v>
      </c>
    </row>
    <row r="85" spans="2:8" ht="15.6" x14ac:dyDescent="0.3">
      <c r="B85" s="99"/>
      <c r="C85" s="100"/>
      <c r="D85" s="7" t="s">
        <v>11</v>
      </c>
      <c r="E85" s="8" t="s">
        <v>12</v>
      </c>
      <c r="F85" s="8" t="s">
        <v>13</v>
      </c>
      <c r="G85" s="8" t="s">
        <v>14</v>
      </c>
      <c r="H85" s="100"/>
    </row>
    <row r="86" spans="2:8" ht="15.6" customHeight="1" x14ac:dyDescent="0.3">
      <c r="B86" s="41"/>
      <c r="C86" s="10" t="s">
        <v>15</v>
      </c>
      <c r="D86" s="7"/>
      <c r="E86" s="8"/>
      <c r="F86" s="8"/>
      <c r="G86" s="8"/>
      <c r="H86" s="7"/>
    </row>
    <row r="87" spans="2:8" ht="13.8" customHeight="1" x14ac:dyDescent="0.3">
      <c r="B87" s="37" t="s">
        <v>72</v>
      </c>
      <c r="C87" s="33" t="s">
        <v>73</v>
      </c>
      <c r="D87" s="16">
        <v>200</v>
      </c>
      <c r="E87" s="19">
        <v>6.38</v>
      </c>
      <c r="F87" s="19">
        <v>11</v>
      </c>
      <c r="G87" s="19">
        <f>71.82/5</f>
        <v>14.363999999999999</v>
      </c>
      <c r="H87" s="19">
        <f>600/5</f>
        <v>120</v>
      </c>
    </row>
    <row r="88" spans="2:8" ht="24.6" customHeight="1" x14ac:dyDescent="0.3">
      <c r="B88" s="9" t="s">
        <v>38</v>
      </c>
      <c r="C88" s="15" t="s">
        <v>39</v>
      </c>
      <c r="D88" s="16">
        <v>10</v>
      </c>
      <c r="E88" s="17">
        <v>2.3199999999999998</v>
      </c>
      <c r="F88" s="17">
        <v>2.95</v>
      </c>
      <c r="G88" s="17"/>
      <c r="H88" s="17">
        <v>36</v>
      </c>
    </row>
    <row r="89" spans="2:8" ht="16.8" customHeight="1" x14ac:dyDescent="0.3">
      <c r="B89" s="9" t="s">
        <v>49</v>
      </c>
      <c r="C89" s="15" t="s">
        <v>50</v>
      </c>
      <c r="D89" s="16">
        <v>180</v>
      </c>
      <c r="E89" s="17">
        <v>0.48</v>
      </c>
      <c r="F89" s="17">
        <v>0</v>
      </c>
      <c r="G89" s="17">
        <v>8.8800000000000008</v>
      </c>
      <c r="H89" s="17">
        <v>37.44</v>
      </c>
    </row>
    <row r="90" spans="2:8" ht="19.2" customHeight="1" x14ac:dyDescent="0.3">
      <c r="B90" s="9" t="s">
        <v>22</v>
      </c>
      <c r="C90" s="15" t="s">
        <v>23</v>
      </c>
      <c r="D90" s="16">
        <v>30</v>
      </c>
      <c r="E90" s="17">
        <v>2.37</v>
      </c>
      <c r="F90" s="17">
        <v>0.3</v>
      </c>
      <c r="G90" s="17">
        <v>14.48</v>
      </c>
      <c r="H90" s="17">
        <v>70.14</v>
      </c>
    </row>
    <row r="91" spans="2:8" ht="17.399999999999999" customHeight="1" x14ac:dyDescent="0.3">
      <c r="B91" s="9" t="s">
        <v>22</v>
      </c>
      <c r="C91" s="15" t="s">
        <v>24</v>
      </c>
      <c r="D91" s="16">
        <v>16</v>
      </c>
      <c r="E91" s="17">
        <v>1.17</v>
      </c>
      <c r="F91" s="17">
        <v>0.21</v>
      </c>
      <c r="G91" s="17">
        <v>6.93</v>
      </c>
      <c r="H91" s="17">
        <v>34.130000000000003</v>
      </c>
    </row>
    <row r="92" spans="2:8" ht="17.399999999999999" customHeight="1" x14ac:dyDescent="0.3">
      <c r="B92" s="9" t="s">
        <v>74</v>
      </c>
      <c r="C92" s="26" t="s">
        <v>75</v>
      </c>
      <c r="D92" s="11" t="s">
        <v>76</v>
      </c>
      <c r="E92" s="19">
        <v>0.6</v>
      </c>
      <c r="F92" s="19">
        <v>0.6</v>
      </c>
      <c r="G92" s="19">
        <v>11.74</v>
      </c>
      <c r="H92" s="19">
        <v>66.599999999999994</v>
      </c>
    </row>
    <row r="93" spans="2:8" ht="17.399999999999999" customHeight="1" x14ac:dyDescent="0.3">
      <c r="B93" s="9"/>
      <c r="C93" s="10" t="s">
        <v>25</v>
      </c>
      <c r="D93" s="10">
        <f>SUM(D87:D91)+100</f>
        <v>536</v>
      </c>
      <c r="E93" s="28">
        <f>SUM(E87:E92)</f>
        <v>13.32</v>
      </c>
      <c r="F93" s="28">
        <f>SUM(F87:F92)</f>
        <v>15.06</v>
      </c>
      <c r="G93" s="28">
        <f>SUM(G87:G92)</f>
        <v>56.394000000000005</v>
      </c>
      <c r="H93" s="28">
        <f>SUM(H87:H92)</f>
        <v>364.30999999999995</v>
      </c>
    </row>
    <row r="94" spans="2:8" ht="15.6" x14ac:dyDescent="0.3">
      <c r="B94" s="9"/>
      <c r="C94" s="10" t="s">
        <v>26</v>
      </c>
      <c r="D94" s="11"/>
      <c r="E94" s="19"/>
      <c r="F94" s="19"/>
      <c r="G94" s="19"/>
      <c r="H94" s="19"/>
    </row>
    <row r="95" spans="2:8" ht="19.8" customHeight="1" x14ac:dyDescent="0.3">
      <c r="B95" s="20" t="s">
        <v>66</v>
      </c>
      <c r="C95" s="42" t="s">
        <v>67</v>
      </c>
      <c r="D95" s="43">
        <v>200</v>
      </c>
      <c r="E95" s="19">
        <v>2.15</v>
      </c>
      <c r="F95" s="19">
        <v>2.27</v>
      </c>
      <c r="G95" s="19">
        <v>13.95</v>
      </c>
      <c r="H95" s="19">
        <v>94.6</v>
      </c>
    </row>
    <row r="96" spans="2:8" ht="20.399999999999999" customHeight="1" x14ac:dyDescent="0.3">
      <c r="B96" s="9" t="s">
        <v>68</v>
      </c>
      <c r="C96" s="15" t="s">
        <v>69</v>
      </c>
      <c r="D96" s="32">
        <v>90</v>
      </c>
      <c r="E96" s="19">
        <f>7.26</f>
        <v>7.26</v>
      </c>
      <c r="F96" s="19">
        <v>15.76</v>
      </c>
      <c r="G96" s="19">
        <v>7.8</v>
      </c>
      <c r="H96" s="19">
        <v>204</v>
      </c>
    </row>
    <row r="97" spans="2:8" ht="33.6" customHeight="1" x14ac:dyDescent="0.3">
      <c r="B97" s="9" t="s">
        <v>18</v>
      </c>
      <c r="C97" s="15" t="s">
        <v>109</v>
      </c>
      <c r="D97" s="16">
        <v>150</v>
      </c>
      <c r="E97" s="17">
        <f>6.39+0.02</f>
        <v>6.4099999999999993</v>
      </c>
      <c r="F97" s="17">
        <f>7.96+1.5</f>
        <v>9.4600000000000009</v>
      </c>
      <c r="G97" s="17">
        <f>37.4+0.03</f>
        <v>37.43</v>
      </c>
      <c r="H97" s="17">
        <f>247+13.2</f>
        <v>260.2</v>
      </c>
    </row>
    <row r="98" spans="2:8" ht="15.6" x14ac:dyDescent="0.3">
      <c r="B98" s="9" t="s">
        <v>19</v>
      </c>
      <c r="C98" s="25" t="s">
        <v>70</v>
      </c>
      <c r="D98" s="11">
        <v>40</v>
      </c>
      <c r="E98" s="17">
        <v>0.72</v>
      </c>
      <c r="F98" s="17">
        <v>0</v>
      </c>
      <c r="G98" s="17">
        <v>1.56</v>
      </c>
      <c r="H98" s="17">
        <v>11.7</v>
      </c>
    </row>
    <row r="99" spans="2:8" ht="18.600000000000001" customHeight="1" x14ac:dyDescent="0.3">
      <c r="B99" s="9" t="s">
        <v>20</v>
      </c>
      <c r="C99" s="15" t="s">
        <v>21</v>
      </c>
      <c r="D99" s="16">
        <v>180</v>
      </c>
      <c r="E99" s="17">
        <v>0.48</v>
      </c>
      <c r="F99" s="17">
        <v>0</v>
      </c>
      <c r="G99" s="17">
        <v>8.52</v>
      </c>
      <c r="H99" s="17">
        <v>36</v>
      </c>
    </row>
    <row r="100" spans="2:8" ht="18" customHeight="1" x14ac:dyDescent="0.3">
      <c r="B100" s="9" t="s">
        <v>22</v>
      </c>
      <c r="C100" s="15" t="s">
        <v>29</v>
      </c>
      <c r="D100" s="16">
        <v>45</v>
      </c>
      <c r="E100" s="17">
        <v>3.56</v>
      </c>
      <c r="F100" s="17">
        <v>0.45</v>
      </c>
      <c r="G100" s="17">
        <v>21.71</v>
      </c>
      <c r="H100" s="17">
        <v>105.21</v>
      </c>
    </row>
    <row r="101" spans="2:8" ht="19.2" customHeight="1" x14ac:dyDescent="0.3">
      <c r="B101" s="9" t="s">
        <v>22</v>
      </c>
      <c r="C101" s="15" t="s">
        <v>24</v>
      </c>
      <c r="D101" s="16">
        <v>24</v>
      </c>
      <c r="E101" s="17">
        <v>1.76</v>
      </c>
      <c r="F101" s="17">
        <v>0.32</v>
      </c>
      <c r="G101" s="17">
        <v>10.4</v>
      </c>
      <c r="H101" s="17">
        <v>51.2</v>
      </c>
    </row>
    <row r="102" spans="2:8" ht="21.6" customHeight="1" x14ac:dyDescent="0.3">
      <c r="B102" s="6"/>
      <c r="C102" s="83" t="s">
        <v>30</v>
      </c>
      <c r="D102" s="18">
        <f>SUM(D95:D101)</f>
        <v>729</v>
      </c>
      <c r="E102" s="28">
        <f>SUM(E95:E101)</f>
        <v>22.34</v>
      </c>
      <c r="F102" s="28">
        <f>SUM(F95:F101)</f>
        <v>28.26</v>
      </c>
      <c r="G102" s="28">
        <f>SUM(G95:G101)</f>
        <v>101.37</v>
      </c>
      <c r="H102" s="28">
        <f>SUM(H95:H101)</f>
        <v>762.91000000000008</v>
      </c>
    </row>
    <row r="103" spans="2:8" ht="18.600000000000001" customHeight="1" x14ac:dyDescent="0.3">
      <c r="B103" s="6"/>
      <c r="C103" s="10" t="s">
        <v>31</v>
      </c>
      <c r="D103" s="18"/>
      <c r="E103" s="28"/>
      <c r="F103" s="28"/>
      <c r="G103" s="28"/>
      <c r="H103" s="28"/>
    </row>
    <row r="104" spans="2:8" ht="25.8" customHeight="1" x14ac:dyDescent="0.3">
      <c r="B104" s="12" t="s">
        <v>64</v>
      </c>
      <c r="C104" s="13" t="s">
        <v>65</v>
      </c>
      <c r="D104" s="12">
        <v>150</v>
      </c>
      <c r="E104" s="14">
        <v>5.22</v>
      </c>
      <c r="F104" s="14">
        <v>4.5</v>
      </c>
      <c r="G104" s="14">
        <v>6.2</v>
      </c>
      <c r="H104" s="14">
        <v>90</v>
      </c>
    </row>
    <row r="105" spans="2:8" ht="15.6" x14ac:dyDescent="0.3">
      <c r="B105" s="9" t="s">
        <v>22</v>
      </c>
      <c r="C105" s="25" t="s">
        <v>34</v>
      </c>
      <c r="D105" s="11">
        <v>100</v>
      </c>
      <c r="E105" s="27">
        <v>9.5</v>
      </c>
      <c r="F105" s="27">
        <v>7.5</v>
      </c>
      <c r="G105" s="27">
        <v>27.9</v>
      </c>
      <c r="H105" s="27">
        <v>217.1</v>
      </c>
    </row>
    <row r="106" spans="2:8" ht="15.6" x14ac:dyDescent="0.3">
      <c r="B106" s="9" t="s">
        <v>22</v>
      </c>
      <c r="C106" s="26" t="s">
        <v>33</v>
      </c>
      <c r="D106" s="11">
        <v>20</v>
      </c>
      <c r="E106" s="19">
        <v>1.4</v>
      </c>
      <c r="F106" s="19">
        <v>3.28</v>
      </c>
      <c r="G106" s="19">
        <v>14.17</v>
      </c>
      <c r="H106" s="19">
        <v>92</v>
      </c>
    </row>
    <row r="107" spans="2:8" ht="15.6" x14ac:dyDescent="0.3">
      <c r="B107" s="6"/>
      <c r="C107" s="84" t="s">
        <v>35</v>
      </c>
      <c r="D107" s="18">
        <f>SUM(D104:D106)</f>
        <v>270</v>
      </c>
      <c r="E107" s="28">
        <f>SUM(E104:E106)</f>
        <v>16.119999999999997</v>
      </c>
      <c r="F107" s="28">
        <f>SUM(F104:F106)</f>
        <v>15.28</v>
      </c>
      <c r="G107" s="28">
        <f>SUM(G104:G106)</f>
        <v>48.27</v>
      </c>
      <c r="H107" s="28">
        <f>SUM(H104:H106)</f>
        <v>399.1</v>
      </c>
    </row>
    <row r="108" spans="2:8" ht="15.6" x14ac:dyDescent="0.3">
      <c r="B108" s="6"/>
      <c r="C108" s="97" t="s">
        <v>71</v>
      </c>
      <c r="D108" s="97"/>
      <c r="E108" s="97"/>
      <c r="F108" s="97"/>
      <c r="G108" s="97"/>
      <c r="H108" s="97"/>
    </row>
    <row r="109" spans="2:8" ht="15.6" x14ac:dyDescent="0.3">
      <c r="B109" s="98" t="s">
        <v>6</v>
      </c>
      <c r="C109" s="100" t="s">
        <v>7</v>
      </c>
      <c r="D109" s="7" t="s">
        <v>8</v>
      </c>
      <c r="E109" s="101" t="s">
        <v>9</v>
      </c>
      <c r="F109" s="101"/>
      <c r="G109" s="101"/>
      <c r="H109" s="100" t="s">
        <v>10</v>
      </c>
    </row>
    <row r="110" spans="2:8" ht="15.6" x14ac:dyDescent="0.3">
      <c r="B110" s="99"/>
      <c r="C110" s="100"/>
      <c r="D110" s="7" t="s">
        <v>11</v>
      </c>
      <c r="E110" s="8" t="s">
        <v>12</v>
      </c>
      <c r="F110" s="8" t="s">
        <v>13</v>
      </c>
      <c r="G110" s="8" t="s">
        <v>14</v>
      </c>
      <c r="H110" s="100"/>
    </row>
    <row r="111" spans="2:8" ht="15.6" x14ac:dyDescent="0.3">
      <c r="B111" s="41"/>
      <c r="C111" s="10" t="s">
        <v>15</v>
      </c>
      <c r="D111" s="7"/>
      <c r="E111" s="8"/>
      <c r="F111" s="8"/>
      <c r="G111" s="8"/>
      <c r="H111" s="7"/>
    </row>
    <row r="112" spans="2:8" ht="16.2" customHeight="1" x14ac:dyDescent="0.3">
      <c r="B112" s="37" t="s">
        <v>72</v>
      </c>
      <c r="C112" s="33" t="s">
        <v>89</v>
      </c>
      <c r="D112" s="16">
        <v>90</v>
      </c>
      <c r="E112" s="19">
        <v>6.38</v>
      </c>
      <c r="F112" s="19">
        <v>10.8</v>
      </c>
      <c r="G112" s="19">
        <f>71.82/5</f>
        <v>14.363999999999999</v>
      </c>
      <c r="H112" s="19">
        <f>600/5</f>
        <v>120</v>
      </c>
    </row>
    <row r="113" spans="2:8" ht="37.200000000000003" customHeight="1" x14ac:dyDescent="0.3">
      <c r="B113" s="9" t="s">
        <v>18</v>
      </c>
      <c r="C113" s="15" t="s">
        <v>109</v>
      </c>
      <c r="D113" s="16">
        <v>150</v>
      </c>
      <c r="E113" s="17">
        <f>6.39+0.02</f>
        <v>6.4099999999999993</v>
      </c>
      <c r="F113" s="17">
        <f>7.96+1.5</f>
        <v>9.4600000000000009</v>
      </c>
      <c r="G113" s="17">
        <f>37.4+0.03</f>
        <v>37.43</v>
      </c>
      <c r="H113" s="17">
        <f>247+13.2</f>
        <v>260.2</v>
      </c>
    </row>
    <row r="114" spans="2:8" ht="13.8" customHeight="1" x14ac:dyDescent="0.3">
      <c r="B114" s="9" t="s">
        <v>20</v>
      </c>
      <c r="C114" s="15" t="s">
        <v>21</v>
      </c>
      <c r="D114" s="16">
        <v>180</v>
      </c>
      <c r="E114" s="17">
        <v>0.48</v>
      </c>
      <c r="F114" s="17">
        <v>0</v>
      </c>
      <c r="G114" s="17">
        <v>8.52</v>
      </c>
      <c r="H114" s="17">
        <v>36</v>
      </c>
    </row>
    <row r="115" spans="2:8" ht="19.2" customHeight="1" x14ac:dyDescent="0.3">
      <c r="B115" s="9" t="s">
        <v>22</v>
      </c>
      <c r="C115" s="15" t="s">
        <v>23</v>
      </c>
      <c r="D115" s="16">
        <v>30</v>
      </c>
      <c r="E115" s="17">
        <v>2.37</v>
      </c>
      <c r="F115" s="17">
        <v>0.3</v>
      </c>
      <c r="G115" s="17">
        <v>14.48</v>
      </c>
      <c r="H115" s="17">
        <v>70.14</v>
      </c>
    </row>
    <row r="116" spans="2:8" ht="18.600000000000001" customHeight="1" x14ac:dyDescent="0.3">
      <c r="B116" s="9" t="s">
        <v>22</v>
      </c>
      <c r="C116" s="15" t="s">
        <v>24</v>
      </c>
      <c r="D116" s="16">
        <v>16</v>
      </c>
      <c r="E116" s="17">
        <v>1.17</v>
      </c>
      <c r="F116" s="17">
        <v>0.21</v>
      </c>
      <c r="G116" s="17">
        <v>6.93</v>
      </c>
      <c r="H116" s="17">
        <v>34.130000000000003</v>
      </c>
    </row>
    <row r="117" spans="2:8" ht="15.6" x14ac:dyDescent="0.3">
      <c r="B117" s="9" t="s">
        <v>54</v>
      </c>
      <c r="C117" s="15" t="s">
        <v>59</v>
      </c>
      <c r="D117" s="16">
        <v>40</v>
      </c>
      <c r="E117" s="17">
        <v>0.48</v>
      </c>
      <c r="F117" s="17">
        <v>0.06</v>
      </c>
      <c r="G117" s="17">
        <v>4.0199999999999996</v>
      </c>
      <c r="H117" s="17">
        <v>8.4600000000000009</v>
      </c>
    </row>
    <row r="118" spans="2:8" ht="16.8" customHeight="1" x14ac:dyDescent="0.3">
      <c r="B118" s="44"/>
      <c r="C118" s="83" t="s">
        <v>25</v>
      </c>
      <c r="D118" s="10">
        <v>506</v>
      </c>
      <c r="E118" s="28">
        <f>SUM(E112:E117)</f>
        <v>17.290000000000003</v>
      </c>
      <c r="F118" s="28">
        <f>SUM(F112:F117)</f>
        <v>20.830000000000002</v>
      </c>
      <c r="G118" s="28">
        <f>SUM(G112:G117)</f>
        <v>85.743999999999986</v>
      </c>
      <c r="H118" s="28">
        <f>SUM(H112:H117)</f>
        <v>528.93000000000006</v>
      </c>
    </row>
    <row r="119" spans="2:8" ht="15.6" x14ac:dyDescent="0.3">
      <c r="B119" s="9"/>
      <c r="C119" s="10" t="s">
        <v>26</v>
      </c>
      <c r="D119" s="45"/>
      <c r="E119" s="19"/>
      <c r="F119" s="19"/>
      <c r="G119" s="19"/>
      <c r="H119" s="19"/>
    </row>
    <row r="120" spans="2:8" ht="19.2" customHeight="1" x14ac:dyDescent="0.3">
      <c r="B120" s="9" t="s">
        <v>77</v>
      </c>
      <c r="C120" s="13" t="s">
        <v>106</v>
      </c>
      <c r="D120" s="12">
        <v>200</v>
      </c>
      <c r="E120" s="19">
        <v>2.61</v>
      </c>
      <c r="F120" s="19">
        <v>4.07</v>
      </c>
      <c r="G120" s="19">
        <v>13.8</v>
      </c>
      <c r="H120" s="19">
        <v>116.44</v>
      </c>
    </row>
    <row r="121" spans="2:8" ht="15.6" x14ac:dyDescent="0.3">
      <c r="B121" s="9" t="s">
        <v>79</v>
      </c>
      <c r="C121" s="26" t="s">
        <v>80</v>
      </c>
      <c r="D121" s="11">
        <v>200</v>
      </c>
      <c r="E121" s="19">
        <v>16.95</v>
      </c>
      <c r="F121" s="19">
        <v>10.47</v>
      </c>
      <c r="G121" s="19">
        <v>35.729999999999997</v>
      </c>
      <c r="H121" s="19">
        <v>305</v>
      </c>
    </row>
    <row r="122" spans="2:8" ht="15.6" customHeight="1" x14ac:dyDescent="0.3">
      <c r="B122" s="9" t="s">
        <v>54</v>
      </c>
      <c r="C122" s="15" t="s">
        <v>59</v>
      </c>
      <c r="D122" s="16">
        <v>60</v>
      </c>
      <c r="E122" s="17">
        <v>0.48</v>
      </c>
      <c r="F122" s="17">
        <v>0.06</v>
      </c>
      <c r="G122" s="17">
        <v>4.0199999999999996</v>
      </c>
      <c r="H122" s="17">
        <v>8.4600000000000009</v>
      </c>
    </row>
    <row r="123" spans="2:8" ht="15.6" customHeight="1" x14ac:dyDescent="0.3">
      <c r="B123" s="9" t="s">
        <v>49</v>
      </c>
      <c r="C123" s="15" t="s">
        <v>50</v>
      </c>
      <c r="D123" s="16">
        <v>180</v>
      </c>
      <c r="E123" s="17">
        <v>0.48</v>
      </c>
      <c r="F123" s="17">
        <v>0</v>
      </c>
      <c r="G123" s="17">
        <v>8.8800000000000008</v>
      </c>
      <c r="H123" s="17">
        <v>37.44</v>
      </c>
    </row>
    <row r="124" spans="2:8" ht="14.4" customHeight="1" x14ac:dyDescent="0.3">
      <c r="B124" s="9" t="s">
        <v>22</v>
      </c>
      <c r="C124" s="15" t="s">
        <v>29</v>
      </c>
      <c r="D124" s="16">
        <v>45</v>
      </c>
      <c r="E124" s="17">
        <v>3.56</v>
      </c>
      <c r="F124" s="17">
        <v>0.45</v>
      </c>
      <c r="G124" s="17">
        <v>21.71</v>
      </c>
      <c r="H124" s="17">
        <v>105.21</v>
      </c>
    </row>
    <row r="125" spans="2:8" ht="15" customHeight="1" x14ac:dyDescent="0.3">
      <c r="B125" s="9" t="s">
        <v>22</v>
      </c>
      <c r="C125" s="15" t="s">
        <v>24</v>
      </c>
      <c r="D125" s="16">
        <v>24</v>
      </c>
      <c r="E125" s="17">
        <v>1.76</v>
      </c>
      <c r="F125" s="17">
        <v>0.32</v>
      </c>
      <c r="G125" s="17">
        <v>10.4</v>
      </c>
      <c r="H125" s="17">
        <v>51.2</v>
      </c>
    </row>
    <row r="126" spans="2:8" ht="13.8" customHeight="1" x14ac:dyDescent="0.3">
      <c r="B126" s="6"/>
      <c r="C126" s="83" t="s">
        <v>30</v>
      </c>
      <c r="D126" s="18">
        <f>SUM(D120:D125)</f>
        <v>709</v>
      </c>
      <c r="E126" s="28">
        <f>SUM(E120:E125)</f>
        <v>25.84</v>
      </c>
      <c r="F126" s="28">
        <f>SUM(F120:F125)</f>
        <v>15.370000000000001</v>
      </c>
      <c r="G126" s="28">
        <f>SUM(G120:G125)</f>
        <v>94.54</v>
      </c>
      <c r="H126" s="28">
        <f>SUM(H120:H125)</f>
        <v>623.75</v>
      </c>
    </row>
    <row r="127" spans="2:8" ht="17.399999999999999" customHeight="1" x14ac:dyDescent="0.3">
      <c r="B127" s="6"/>
      <c r="C127" s="10" t="s">
        <v>31</v>
      </c>
      <c r="D127" s="18"/>
      <c r="E127" s="28"/>
      <c r="F127" s="28"/>
      <c r="G127" s="28"/>
      <c r="H127" s="28"/>
    </row>
    <row r="128" spans="2:8" ht="19.2" customHeight="1" x14ac:dyDescent="0.3">
      <c r="B128" s="9" t="s">
        <v>51</v>
      </c>
      <c r="C128" s="15" t="s">
        <v>52</v>
      </c>
      <c r="D128" s="16">
        <v>200</v>
      </c>
      <c r="E128" s="17">
        <v>1</v>
      </c>
      <c r="F128" s="17"/>
      <c r="G128" s="17">
        <v>20.2</v>
      </c>
      <c r="H128" s="19">
        <v>84.8</v>
      </c>
    </row>
    <row r="129" spans="2:8" ht="15.6" x14ac:dyDescent="0.3">
      <c r="B129" s="9" t="s">
        <v>22</v>
      </c>
      <c r="C129" s="25" t="s">
        <v>34</v>
      </c>
      <c r="D129" s="11">
        <v>100</v>
      </c>
      <c r="E129" s="27">
        <v>9.5</v>
      </c>
      <c r="F129" s="27">
        <v>7.5</v>
      </c>
      <c r="G129" s="27">
        <v>27.9</v>
      </c>
      <c r="H129" s="27">
        <v>217.1</v>
      </c>
    </row>
    <row r="130" spans="2:8" ht="15.6" x14ac:dyDescent="0.3">
      <c r="B130" s="9" t="s">
        <v>22</v>
      </c>
      <c r="C130" s="26" t="s">
        <v>33</v>
      </c>
      <c r="D130" s="11">
        <v>20</v>
      </c>
      <c r="E130" s="19">
        <v>1.4</v>
      </c>
      <c r="F130" s="19">
        <v>3.28</v>
      </c>
      <c r="G130" s="19">
        <v>14.17</v>
      </c>
      <c r="H130" s="19">
        <v>92</v>
      </c>
    </row>
    <row r="131" spans="2:8" ht="15.6" x14ac:dyDescent="0.3">
      <c r="B131" s="37"/>
      <c r="C131" s="84" t="s">
        <v>35</v>
      </c>
      <c r="D131" s="10">
        <f>SUM(D128:D130)</f>
        <v>320</v>
      </c>
      <c r="E131" s="24">
        <f>SUM(E128:E130)</f>
        <v>11.9</v>
      </c>
      <c r="F131" s="24">
        <f>SUM(F128:F130)</f>
        <v>10.78</v>
      </c>
      <c r="G131" s="24">
        <f>SUM(G128:G130)</f>
        <v>62.269999999999996</v>
      </c>
      <c r="H131" s="24">
        <f>SUM(H128:H130)</f>
        <v>393.9</v>
      </c>
    </row>
    <row r="132" spans="2:8" ht="15.6" x14ac:dyDescent="0.3">
      <c r="B132" s="6"/>
      <c r="C132" s="97" t="s">
        <v>81</v>
      </c>
      <c r="D132" s="97"/>
      <c r="E132" s="97"/>
      <c r="F132" s="97"/>
      <c r="G132" s="97"/>
      <c r="H132" s="97"/>
    </row>
    <row r="133" spans="2:8" ht="15.6" x14ac:dyDescent="0.3">
      <c r="B133" s="98" t="s">
        <v>6</v>
      </c>
      <c r="C133" s="100" t="s">
        <v>7</v>
      </c>
      <c r="D133" s="7" t="s">
        <v>8</v>
      </c>
      <c r="E133" s="101" t="s">
        <v>9</v>
      </c>
      <c r="F133" s="101"/>
      <c r="G133" s="101"/>
      <c r="H133" s="100" t="s">
        <v>10</v>
      </c>
    </row>
    <row r="134" spans="2:8" ht="15.6" x14ac:dyDescent="0.3">
      <c r="B134" s="99"/>
      <c r="C134" s="100"/>
      <c r="D134" s="7" t="s">
        <v>11</v>
      </c>
      <c r="E134" s="8" t="s">
        <v>12</v>
      </c>
      <c r="F134" s="8" t="s">
        <v>13</v>
      </c>
      <c r="G134" s="8" t="s">
        <v>14</v>
      </c>
      <c r="H134" s="100"/>
    </row>
    <row r="135" spans="2:8" ht="19.8" customHeight="1" x14ac:dyDescent="0.3">
      <c r="B135" s="41"/>
      <c r="C135" s="10" t="s">
        <v>15</v>
      </c>
      <c r="D135" s="7"/>
      <c r="E135" s="8"/>
      <c r="F135" s="8"/>
      <c r="G135" s="8"/>
      <c r="H135" s="7"/>
    </row>
    <row r="136" spans="2:8" ht="21" customHeight="1" x14ac:dyDescent="0.3">
      <c r="B136" s="9" t="s">
        <v>82</v>
      </c>
      <c r="C136" s="15" t="s">
        <v>83</v>
      </c>
      <c r="D136" s="11" t="s">
        <v>37</v>
      </c>
      <c r="E136" s="19">
        <v>7.08</v>
      </c>
      <c r="F136" s="19">
        <f>4.16+3.63</f>
        <v>7.79</v>
      </c>
      <c r="G136" s="19">
        <f>38.71+0.07</f>
        <v>38.78</v>
      </c>
      <c r="H136" s="19">
        <f>222.24+33</f>
        <v>255.24</v>
      </c>
    </row>
    <row r="137" spans="2:8" ht="19.8" customHeight="1" x14ac:dyDescent="0.3">
      <c r="B137" s="9" t="s">
        <v>38</v>
      </c>
      <c r="C137" s="15" t="s">
        <v>39</v>
      </c>
      <c r="D137" s="16">
        <v>10</v>
      </c>
      <c r="E137" s="17">
        <v>2.3199999999999998</v>
      </c>
      <c r="F137" s="17">
        <v>2.95</v>
      </c>
      <c r="G137" s="17"/>
      <c r="H137" s="17">
        <v>36</v>
      </c>
    </row>
    <row r="138" spans="2:8" ht="16.2" customHeight="1" x14ac:dyDescent="0.3">
      <c r="B138" s="9" t="s">
        <v>20</v>
      </c>
      <c r="C138" s="15" t="s">
        <v>21</v>
      </c>
      <c r="D138" s="16">
        <v>200</v>
      </c>
      <c r="E138" s="17">
        <v>0.53</v>
      </c>
      <c r="F138" s="17"/>
      <c r="G138" s="17">
        <v>9.4700000000000006</v>
      </c>
      <c r="H138" s="17">
        <v>40</v>
      </c>
    </row>
    <row r="139" spans="2:8" ht="21.6" customHeight="1" x14ac:dyDescent="0.3">
      <c r="B139" s="9" t="s">
        <v>22</v>
      </c>
      <c r="C139" s="15" t="s">
        <v>23</v>
      </c>
      <c r="D139" s="16">
        <v>30</v>
      </c>
      <c r="E139" s="17">
        <v>2.37</v>
      </c>
      <c r="F139" s="17">
        <v>0.3</v>
      </c>
      <c r="G139" s="17">
        <v>14.48</v>
      </c>
      <c r="H139" s="17">
        <v>70.14</v>
      </c>
    </row>
    <row r="140" spans="2:8" ht="15.6" customHeight="1" x14ac:dyDescent="0.3">
      <c r="B140" s="9" t="s">
        <v>22</v>
      </c>
      <c r="C140" s="15" t="s">
        <v>24</v>
      </c>
      <c r="D140" s="16">
        <v>16</v>
      </c>
      <c r="E140" s="17">
        <v>1.17</v>
      </c>
      <c r="F140" s="17">
        <v>0.21</v>
      </c>
      <c r="G140" s="17">
        <v>6.93</v>
      </c>
      <c r="H140" s="17">
        <v>34.130000000000003</v>
      </c>
    </row>
    <row r="141" spans="2:8" ht="15.6" x14ac:dyDescent="0.3">
      <c r="B141" s="9" t="s">
        <v>22</v>
      </c>
      <c r="C141" s="26" t="s">
        <v>42</v>
      </c>
      <c r="D141" s="16">
        <v>40</v>
      </c>
      <c r="E141" s="17">
        <v>3.4</v>
      </c>
      <c r="F141" s="17">
        <v>3.52</v>
      </c>
      <c r="G141" s="17">
        <v>10.8</v>
      </c>
      <c r="H141" s="17">
        <v>125.8</v>
      </c>
    </row>
    <row r="142" spans="2:8" ht="21" customHeight="1" x14ac:dyDescent="0.3">
      <c r="B142" s="6"/>
      <c r="C142" s="83" t="s">
        <v>25</v>
      </c>
      <c r="D142" s="18">
        <v>501</v>
      </c>
      <c r="E142" s="18">
        <f>SUM(E136:E141)</f>
        <v>16.87</v>
      </c>
      <c r="F142" s="18">
        <f>SUM(F136:F141)</f>
        <v>14.770000000000001</v>
      </c>
      <c r="G142" s="18">
        <f>SUM(G136:G141)</f>
        <v>80.459999999999994</v>
      </c>
      <c r="H142" s="18">
        <f>SUM(H136:H141)</f>
        <v>561.30999999999995</v>
      </c>
    </row>
    <row r="143" spans="2:8" ht="15.6" x14ac:dyDescent="0.3">
      <c r="B143" s="9"/>
      <c r="C143" s="10" t="s">
        <v>26</v>
      </c>
      <c r="D143" s="11"/>
      <c r="E143" s="19"/>
      <c r="F143" s="19"/>
      <c r="G143" s="19"/>
      <c r="H143" s="19"/>
    </row>
    <row r="144" spans="2:8" ht="21" customHeight="1" x14ac:dyDescent="0.3">
      <c r="B144" s="20" t="s">
        <v>27</v>
      </c>
      <c r="C144" s="21" t="s">
        <v>28</v>
      </c>
      <c r="D144" s="22">
        <v>200</v>
      </c>
      <c r="E144" s="23">
        <v>4.3899999999999997</v>
      </c>
      <c r="F144" s="23">
        <v>6.22</v>
      </c>
      <c r="G144" s="23">
        <v>13.23</v>
      </c>
      <c r="H144" s="23">
        <v>138.6</v>
      </c>
    </row>
    <row r="145" spans="2:8" ht="25.8" customHeight="1" x14ac:dyDescent="0.3">
      <c r="B145" s="12" t="s">
        <v>16</v>
      </c>
      <c r="C145" s="13" t="s">
        <v>104</v>
      </c>
      <c r="D145" s="12">
        <v>90</v>
      </c>
      <c r="E145" s="14">
        <v>7.46</v>
      </c>
      <c r="F145" s="14">
        <v>8.2899999999999991</v>
      </c>
      <c r="G145" s="14">
        <v>4.8899999999999997</v>
      </c>
      <c r="H145" s="14">
        <v>142</v>
      </c>
    </row>
    <row r="146" spans="2:8" ht="28.8" customHeight="1" x14ac:dyDescent="0.3">
      <c r="B146" s="9" t="s">
        <v>18</v>
      </c>
      <c r="C146" s="15" t="s">
        <v>109</v>
      </c>
      <c r="D146" s="16">
        <v>150</v>
      </c>
      <c r="E146" s="17">
        <f>6.39+0.02</f>
        <v>6.4099999999999993</v>
      </c>
      <c r="F146" s="17">
        <f>7.96+1.5</f>
        <v>9.4600000000000009</v>
      </c>
      <c r="G146" s="17">
        <f>37.4+0.03</f>
        <v>37.43</v>
      </c>
      <c r="H146" s="17">
        <f>247+13.2</f>
        <v>260.2</v>
      </c>
    </row>
    <row r="147" spans="2:8" ht="20.399999999999999" customHeight="1" x14ac:dyDescent="0.3">
      <c r="B147" s="9" t="s">
        <v>47</v>
      </c>
      <c r="C147" s="15" t="s">
        <v>48</v>
      </c>
      <c r="D147" s="11">
        <v>40</v>
      </c>
      <c r="E147" s="19">
        <v>1.02</v>
      </c>
      <c r="F147" s="19">
        <v>3</v>
      </c>
      <c r="G147" s="19">
        <v>15.07</v>
      </c>
      <c r="H147" s="19">
        <v>64</v>
      </c>
    </row>
    <row r="148" spans="2:8" ht="15.6" customHeight="1" x14ac:dyDescent="0.3">
      <c r="B148" s="9" t="s">
        <v>20</v>
      </c>
      <c r="C148" s="15" t="s">
        <v>21</v>
      </c>
      <c r="D148" s="16">
        <v>180</v>
      </c>
      <c r="E148" s="17">
        <v>0.48</v>
      </c>
      <c r="F148" s="17">
        <v>0</v>
      </c>
      <c r="G148" s="17">
        <v>8.52</v>
      </c>
      <c r="H148" s="17">
        <v>36</v>
      </c>
    </row>
    <row r="149" spans="2:8" ht="19.8" customHeight="1" x14ac:dyDescent="0.3">
      <c r="B149" s="9" t="s">
        <v>22</v>
      </c>
      <c r="C149" s="15" t="s">
        <v>29</v>
      </c>
      <c r="D149" s="16">
        <v>45</v>
      </c>
      <c r="E149" s="17">
        <v>3.56</v>
      </c>
      <c r="F149" s="17">
        <v>0.45</v>
      </c>
      <c r="G149" s="17">
        <v>21.71</v>
      </c>
      <c r="H149" s="17">
        <v>105.21</v>
      </c>
    </row>
    <row r="150" spans="2:8" ht="17.399999999999999" customHeight="1" x14ac:dyDescent="0.3">
      <c r="B150" s="9" t="s">
        <v>22</v>
      </c>
      <c r="C150" s="15" t="s">
        <v>24</v>
      </c>
      <c r="D150" s="16">
        <v>24</v>
      </c>
      <c r="E150" s="17">
        <v>1.76</v>
      </c>
      <c r="F150" s="17">
        <v>0.32</v>
      </c>
      <c r="G150" s="17">
        <v>10.4</v>
      </c>
      <c r="H150" s="17">
        <v>51.2</v>
      </c>
    </row>
    <row r="151" spans="2:8" ht="22.2" customHeight="1" x14ac:dyDescent="0.3">
      <c r="B151" s="6"/>
      <c r="C151" s="83" t="s">
        <v>30</v>
      </c>
      <c r="D151" s="34">
        <v>729</v>
      </c>
      <c r="E151" s="28">
        <f>SUM(E144:E150)</f>
        <v>25.08</v>
      </c>
      <c r="F151" s="28">
        <f>SUM(F144:F150)</f>
        <v>27.74</v>
      </c>
      <c r="G151" s="28">
        <f>SUM(G144:G150)</f>
        <v>111.25</v>
      </c>
      <c r="H151" s="28">
        <f>SUM(H144:H150)</f>
        <v>797.21</v>
      </c>
    </row>
    <row r="152" spans="2:8" ht="19.2" customHeight="1" x14ac:dyDescent="0.3">
      <c r="B152" s="6"/>
      <c r="C152" s="10" t="s">
        <v>31</v>
      </c>
      <c r="D152" s="34"/>
      <c r="E152" s="28"/>
      <c r="F152" s="28"/>
      <c r="G152" s="28"/>
      <c r="H152" s="28"/>
    </row>
    <row r="153" spans="2:8" ht="22.2" customHeight="1" x14ac:dyDescent="0.3">
      <c r="B153" s="9" t="s">
        <v>49</v>
      </c>
      <c r="C153" s="15" t="s">
        <v>50</v>
      </c>
      <c r="D153" s="16">
        <v>180</v>
      </c>
      <c r="E153" s="17">
        <v>0.48</v>
      </c>
      <c r="F153" s="17">
        <v>0</v>
      </c>
      <c r="G153" s="17">
        <v>8.8800000000000008</v>
      </c>
      <c r="H153" s="17">
        <v>37.44</v>
      </c>
    </row>
    <row r="154" spans="2:8" ht="15.6" x14ac:dyDescent="0.3">
      <c r="B154" s="9" t="s">
        <v>22</v>
      </c>
      <c r="C154" s="25" t="s">
        <v>34</v>
      </c>
      <c r="D154" s="11">
        <v>100</v>
      </c>
      <c r="E154" s="27">
        <v>9.5</v>
      </c>
      <c r="F154" s="27">
        <v>7.5</v>
      </c>
      <c r="G154" s="27">
        <v>27.9</v>
      </c>
      <c r="H154" s="27">
        <v>217.1</v>
      </c>
    </row>
    <row r="155" spans="2:8" ht="19.8" customHeight="1" x14ac:dyDescent="0.3">
      <c r="B155" s="9" t="s">
        <v>22</v>
      </c>
      <c r="C155" s="33" t="s">
        <v>62</v>
      </c>
      <c r="D155" s="11">
        <v>170</v>
      </c>
      <c r="E155" s="40">
        <v>2.56</v>
      </c>
      <c r="F155" s="40">
        <v>0.86</v>
      </c>
      <c r="G155" s="40">
        <v>35.700000000000003</v>
      </c>
      <c r="H155" s="40">
        <v>160.65</v>
      </c>
    </row>
    <row r="156" spans="2:8" ht="15.6" x14ac:dyDescent="0.3">
      <c r="B156" s="6"/>
      <c r="C156" s="84" t="s">
        <v>35</v>
      </c>
      <c r="D156" s="18">
        <f>SUM(D153:D155)</f>
        <v>450</v>
      </c>
      <c r="E156" s="28">
        <f>SUM(E153:E155)</f>
        <v>12.540000000000001</v>
      </c>
      <c r="F156" s="28">
        <f>SUM(F153:F155)</f>
        <v>8.36</v>
      </c>
      <c r="G156" s="28">
        <f>SUM(G153:G155)</f>
        <v>72.48</v>
      </c>
      <c r="H156" s="28">
        <f>SUM(H153:H155)</f>
        <v>415.19</v>
      </c>
    </row>
    <row r="157" spans="2:8" ht="15.6" x14ac:dyDescent="0.3">
      <c r="B157" s="6"/>
      <c r="C157" s="97" t="s">
        <v>84</v>
      </c>
      <c r="D157" s="97"/>
      <c r="E157" s="97"/>
      <c r="F157" s="97"/>
      <c r="G157" s="97"/>
      <c r="H157" s="97"/>
    </row>
    <row r="158" spans="2:8" ht="15.6" x14ac:dyDescent="0.3">
      <c r="B158" s="98" t="s">
        <v>6</v>
      </c>
      <c r="C158" s="100" t="s">
        <v>7</v>
      </c>
      <c r="D158" s="7" t="s">
        <v>8</v>
      </c>
      <c r="E158" s="101" t="s">
        <v>9</v>
      </c>
      <c r="F158" s="101"/>
      <c r="G158" s="101"/>
      <c r="H158" s="100" t="s">
        <v>10</v>
      </c>
    </row>
    <row r="159" spans="2:8" ht="15.6" x14ac:dyDescent="0.3">
      <c r="B159" s="99"/>
      <c r="C159" s="100"/>
      <c r="D159" s="7" t="s">
        <v>11</v>
      </c>
      <c r="E159" s="8" t="s">
        <v>12</v>
      </c>
      <c r="F159" s="8" t="s">
        <v>13</v>
      </c>
      <c r="G159" s="8" t="s">
        <v>14</v>
      </c>
      <c r="H159" s="100"/>
    </row>
    <row r="160" spans="2:8" ht="19.8" customHeight="1" x14ac:dyDescent="0.3">
      <c r="B160" s="41"/>
      <c r="C160" s="10" t="s">
        <v>15</v>
      </c>
      <c r="D160" s="7"/>
      <c r="E160" s="8"/>
      <c r="F160" s="8"/>
      <c r="G160" s="8"/>
      <c r="H160" s="7"/>
    </row>
    <row r="161" spans="2:8" ht="27.6" customHeight="1" x14ac:dyDescent="0.3">
      <c r="B161" s="50" t="s">
        <v>68</v>
      </c>
      <c r="C161" s="51" t="s">
        <v>69</v>
      </c>
      <c r="D161" s="32">
        <v>90</v>
      </c>
      <c r="E161" s="52">
        <f>7.26</f>
        <v>7.26</v>
      </c>
      <c r="F161" s="52">
        <v>15.76</v>
      </c>
      <c r="G161" s="52">
        <v>7.8</v>
      </c>
      <c r="H161" s="52">
        <v>204</v>
      </c>
    </row>
    <row r="162" spans="2:8" ht="29.4" customHeight="1" x14ac:dyDescent="0.3">
      <c r="B162" s="9" t="s">
        <v>18</v>
      </c>
      <c r="C162" s="15" t="s">
        <v>109</v>
      </c>
      <c r="D162" s="32">
        <v>150</v>
      </c>
      <c r="E162" s="53">
        <f>3.67+0.02</f>
        <v>3.69</v>
      </c>
      <c r="F162" s="53">
        <f>5.42+1.5</f>
        <v>6.92</v>
      </c>
      <c r="G162" s="53">
        <f>36.67+0.03</f>
        <v>36.700000000000003</v>
      </c>
      <c r="H162" s="53">
        <f>210.11+13.2</f>
        <v>223.31</v>
      </c>
    </row>
    <row r="163" spans="2:8" ht="15.6" x14ac:dyDescent="0.3">
      <c r="B163" s="50" t="s">
        <v>54</v>
      </c>
      <c r="C163" s="51" t="s">
        <v>55</v>
      </c>
      <c r="D163" s="54">
        <v>40</v>
      </c>
      <c r="E163" s="53">
        <v>0.32</v>
      </c>
      <c r="F163" s="53">
        <v>0.04</v>
      </c>
      <c r="G163" s="53">
        <v>2.68</v>
      </c>
      <c r="H163" s="53">
        <v>5.64</v>
      </c>
    </row>
    <row r="164" spans="2:8" ht="15.6" x14ac:dyDescent="0.3">
      <c r="B164" s="50" t="s">
        <v>49</v>
      </c>
      <c r="C164" s="51" t="s">
        <v>50</v>
      </c>
      <c r="D164" s="54">
        <v>180</v>
      </c>
      <c r="E164" s="53">
        <v>0.48</v>
      </c>
      <c r="F164" s="53">
        <v>0</v>
      </c>
      <c r="G164" s="53">
        <v>8.8800000000000008</v>
      </c>
      <c r="H164" s="53">
        <v>37.44</v>
      </c>
    </row>
    <row r="165" spans="2:8" ht="15.6" x14ac:dyDescent="0.3">
      <c r="B165" s="50" t="s">
        <v>22</v>
      </c>
      <c r="C165" s="51" t="s">
        <v>23</v>
      </c>
      <c r="D165" s="54">
        <v>30</v>
      </c>
      <c r="E165" s="53">
        <v>2.37</v>
      </c>
      <c r="F165" s="53">
        <v>0.3</v>
      </c>
      <c r="G165" s="53">
        <v>14.48</v>
      </c>
      <c r="H165" s="53">
        <v>70.14</v>
      </c>
    </row>
    <row r="166" spans="2:8" ht="15.6" x14ac:dyDescent="0.3">
      <c r="B166" s="50" t="s">
        <v>22</v>
      </c>
      <c r="C166" s="51" t="s">
        <v>24</v>
      </c>
      <c r="D166" s="54">
        <v>16</v>
      </c>
      <c r="E166" s="53">
        <v>1.17</v>
      </c>
      <c r="F166" s="53">
        <v>0.21</v>
      </c>
      <c r="G166" s="53">
        <v>6.93</v>
      </c>
      <c r="H166" s="53">
        <v>34.130000000000003</v>
      </c>
    </row>
    <row r="167" spans="2:8" ht="15.6" x14ac:dyDescent="0.3">
      <c r="B167" s="55"/>
      <c r="C167" s="82" t="s">
        <v>25</v>
      </c>
      <c r="D167" s="57">
        <f>SUM(D161:D166)</f>
        <v>506</v>
      </c>
      <c r="E167" s="57">
        <f>SUM(E161:E166)</f>
        <v>15.290000000000001</v>
      </c>
      <c r="F167" s="57">
        <f>SUM(F161:F166)</f>
        <v>23.23</v>
      </c>
      <c r="G167" s="57">
        <f>SUM(G161:G166)</f>
        <v>77.47</v>
      </c>
      <c r="H167" s="57">
        <f>SUM(H161:H166)</f>
        <v>574.66</v>
      </c>
    </row>
    <row r="168" spans="2:8" ht="15.6" x14ac:dyDescent="0.3">
      <c r="B168" s="9"/>
      <c r="C168" s="10" t="s">
        <v>26</v>
      </c>
      <c r="D168" s="45"/>
      <c r="E168" s="19"/>
      <c r="F168" s="19"/>
      <c r="G168" s="19"/>
      <c r="H168" s="19"/>
    </row>
    <row r="169" spans="2:8" ht="15.6" x14ac:dyDescent="0.3">
      <c r="B169" s="43" t="s">
        <v>66</v>
      </c>
      <c r="C169" s="42" t="s">
        <v>67</v>
      </c>
      <c r="D169" s="43">
        <v>200</v>
      </c>
      <c r="E169" s="19">
        <v>2.15</v>
      </c>
      <c r="F169" s="19">
        <v>2.27</v>
      </c>
      <c r="G169" s="19">
        <v>13.95</v>
      </c>
      <c r="H169" s="19">
        <v>94.6</v>
      </c>
    </row>
    <row r="170" spans="2:8" ht="15.6" x14ac:dyDescent="0.3">
      <c r="B170" s="9" t="s">
        <v>68</v>
      </c>
      <c r="C170" s="13" t="s">
        <v>104</v>
      </c>
      <c r="D170" s="11">
        <v>90</v>
      </c>
      <c r="E170" s="19">
        <f>7.26</f>
        <v>7.26</v>
      </c>
      <c r="F170" s="19">
        <v>15.76</v>
      </c>
      <c r="G170" s="19">
        <v>7.8</v>
      </c>
      <c r="H170" s="19">
        <v>204</v>
      </c>
    </row>
    <row r="171" spans="2:8" ht="36.6" customHeight="1" x14ac:dyDescent="0.3">
      <c r="B171" s="9" t="s">
        <v>18</v>
      </c>
      <c r="C171" s="15" t="s">
        <v>109</v>
      </c>
      <c r="D171" s="32">
        <v>150</v>
      </c>
      <c r="E171" s="53">
        <f>3.67+0.02</f>
        <v>3.69</v>
      </c>
      <c r="F171" s="53">
        <f>5.42+1.5</f>
        <v>6.92</v>
      </c>
      <c r="G171" s="53">
        <f>36.67+0.03</f>
        <v>36.700000000000003</v>
      </c>
      <c r="H171" s="53">
        <f>210.11+13.2</f>
        <v>223.31</v>
      </c>
    </row>
    <row r="172" spans="2:8" ht="15.6" x14ac:dyDescent="0.3">
      <c r="B172" s="9" t="s">
        <v>47</v>
      </c>
      <c r="C172" s="15" t="s">
        <v>48</v>
      </c>
      <c r="D172" s="11">
        <v>60</v>
      </c>
      <c r="E172" s="19">
        <v>1.02</v>
      </c>
      <c r="F172" s="19">
        <v>3</v>
      </c>
      <c r="G172" s="19">
        <v>15.07</v>
      </c>
      <c r="H172" s="19">
        <v>64</v>
      </c>
    </row>
    <row r="173" spans="2:8" ht="15.6" x14ac:dyDescent="0.3">
      <c r="B173" s="9" t="s">
        <v>49</v>
      </c>
      <c r="C173" s="15" t="s">
        <v>50</v>
      </c>
      <c r="D173" s="16">
        <v>180</v>
      </c>
      <c r="E173" s="17">
        <v>0.48</v>
      </c>
      <c r="F173" s="17">
        <v>0</v>
      </c>
      <c r="G173" s="17">
        <v>8.8800000000000008</v>
      </c>
      <c r="H173" s="17">
        <v>37.44</v>
      </c>
    </row>
    <row r="174" spans="2:8" ht="15.6" x14ac:dyDescent="0.3">
      <c r="B174" s="9" t="s">
        <v>22</v>
      </c>
      <c r="C174" s="15" t="s">
        <v>29</v>
      </c>
      <c r="D174" s="16">
        <v>45</v>
      </c>
      <c r="E174" s="17">
        <v>3.56</v>
      </c>
      <c r="F174" s="17">
        <v>0.45</v>
      </c>
      <c r="G174" s="17">
        <v>21.71</v>
      </c>
      <c r="H174" s="17">
        <v>105.21</v>
      </c>
    </row>
    <row r="175" spans="2:8" ht="15.6" x14ac:dyDescent="0.3">
      <c r="B175" s="9" t="s">
        <v>22</v>
      </c>
      <c r="C175" s="15" t="s">
        <v>24</v>
      </c>
      <c r="D175" s="16">
        <v>24</v>
      </c>
      <c r="E175" s="17">
        <v>1.76</v>
      </c>
      <c r="F175" s="17">
        <v>0.32</v>
      </c>
      <c r="G175" s="17">
        <v>10.4</v>
      </c>
      <c r="H175" s="17">
        <v>51.2</v>
      </c>
    </row>
    <row r="176" spans="2:8" ht="15.6" x14ac:dyDescent="0.3">
      <c r="B176" s="6"/>
      <c r="C176" s="83" t="s">
        <v>30</v>
      </c>
      <c r="D176" s="18">
        <f>SUM(D169:D175)</f>
        <v>749</v>
      </c>
      <c r="E176" s="28">
        <f>SUM(E169:E175)</f>
        <v>19.920000000000002</v>
      </c>
      <c r="F176" s="28">
        <f>SUM(F169:F175)</f>
        <v>28.720000000000002</v>
      </c>
      <c r="G176" s="28">
        <f>SUM(G169:G175)</f>
        <v>114.51000000000002</v>
      </c>
      <c r="H176" s="28">
        <f>SUM(H169:H175)</f>
        <v>779.76000000000022</v>
      </c>
    </row>
    <row r="177" spans="2:8" ht="15.6" x14ac:dyDescent="0.3">
      <c r="B177" s="6"/>
      <c r="C177" s="10" t="s">
        <v>31</v>
      </c>
      <c r="D177" s="18"/>
      <c r="E177" s="28"/>
      <c r="F177" s="28"/>
      <c r="G177" s="28"/>
      <c r="H177" s="28"/>
    </row>
    <row r="178" spans="2:8" ht="15.6" x14ac:dyDescent="0.3">
      <c r="B178" s="39" t="s">
        <v>64</v>
      </c>
      <c r="C178" s="38" t="s">
        <v>65</v>
      </c>
      <c r="D178" s="39">
        <v>150</v>
      </c>
      <c r="E178" s="58">
        <v>5.22</v>
      </c>
      <c r="F178" s="58">
        <v>4.5</v>
      </c>
      <c r="G178" s="58">
        <v>6.2</v>
      </c>
      <c r="H178" s="58">
        <v>90</v>
      </c>
    </row>
    <row r="179" spans="2:8" ht="15.6" x14ac:dyDescent="0.3">
      <c r="B179" s="9" t="s">
        <v>22</v>
      </c>
      <c r="C179" s="25" t="s">
        <v>34</v>
      </c>
      <c r="D179" s="11">
        <v>100</v>
      </c>
      <c r="E179" s="27">
        <v>9.5</v>
      </c>
      <c r="F179" s="27">
        <v>7.5</v>
      </c>
      <c r="G179" s="27">
        <v>27.9</v>
      </c>
      <c r="H179" s="27">
        <v>217.1</v>
      </c>
    </row>
    <row r="180" spans="2:8" ht="15.6" x14ac:dyDescent="0.3">
      <c r="B180" s="9" t="s">
        <v>22</v>
      </c>
      <c r="C180" s="26" t="s">
        <v>33</v>
      </c>
      <c r="D180" s="11">
        <v>20</v>
      </c>
      <c r="E180" s="19">
        <v>1.4</v>
      </c>
      <c r="F180" s="19">
        <v>3.28</v>
      </c>
      <c r="G180" s="19">
        <v>14.17</v>
      </c>
      <c r="H180" s="19">
        <v>92</v>
      </c>
    </row>
    <row r="181" spans="2:8" ht="15.6" x14ac:dyDescent="0.3">
      <c r="B181" s="6"/>
      <c r="C181" s="83" t="s">
        <v>103</v>
      </c>
      <c r="D181" s="18">
        <f>SUM(D178:D180)</f>
        <v>270</v>
      </c>
      <c r="E181" s="28">
        <f>SUM(E178:E180)</f>
        <v>16.119999999999997</v>
      </c>
      <c r="F181" s="28">
        <f>SUM(F178:F180)</f>
        <v>15.28</v>
      </c>
      <c r="G181" s="28">
        <f>SUM(G178:G180)</f>
        <v>48.27</v>
      </c>
      <c r="H181" s="28">
        <f>SUM(H178:H180)</f>
        <v>399.1</v>
      </c>
    </row>
    <row r="182" spans="2:8" ht="15.6" x14ac:dyDescent="0.3">
      <c r="B182" s="60"/>
      <c r="C182" s="97" t="s">
        <v>85</v>
      </c>
      <c r="D182" s="97"/>
      <c r="E182" s="97"/>
      <c r="F182" s="97"/>
      <c r="G182" s="97"/>
      <c r="H182" s="97"/>
    </row>
    <row r="183" spans="2:8" ht="15.6" x14ac:dyDescent="0.3">
      <c r="B183" s="89" t="s">
        <v>6</v>
      </c>
      <c r="C183" s="91" t="s">
        <v>7</v>
      </c>
      <c r="D183" s="61" t="s">
        <v>8</v>
      </c>
      <c r="E183" s="92" t="s">
        <v>9</v>
      </c>
      <c r="F183" s="92"/>
      <c r="G183" s="92"/>
      <c r="H183" s="91" t="s">
        <v>10</v>
      </c>
    </row>
    <row r="184" spans="2:8" ht="15.6" x14ac:dyDescent="0.3">
      <c r="B184" s="90"/>
      <c r="C184" s="91"/>
      <c r="D184" s="61" t="s">
        <v>11</v>
      </c>
      <c r="E184" s="62" t="s">
        <v>12</v>
      </c>
      <c r="F184" s="62" t="s">
        <v>13</v>
      </c>
      <c r="G184" s="62" t="s">
        <v>14</v>
      </c>
      <c r="H184" s="91"/>
    </row>
    <row r="185" spans="2:8" ht="15.6" x14ac:dyDescent="0.3">
      <c r="B185" s="63"/>
      <c r="C185" s="56" t="s">
        <v>15</v>
      </c>
      <c r="D185" s="61"/>
      <c r="E185" s="62"/>
      <c r="F185" s="62"/>
      <c r="G185" s="62"/>
      <c r="H185" s="61"/>
    </row>
    <row r="186" spans="2:8" ht="15.6" x14ac:dyDescent="0.3">
      <c r="B186" s="9" t="s">
        <v>82</v>
      </c>
      <c r="C186" s="15" t="s">
        <v>107</v>
      </c>
      <c r="D186" s="11" t="s">
        <v>37</v>
      </c>
      <c r="E186" s="19">
        <v>7.08</v>
      </c>
      <c r="F186" s="19">
        <f>4.16+3.63</f>
        <v>7.79</v>
      </c>
      <c r="G186" s="19">
        <f>38.71+0.07</f>
        <v>38.78</v>
      </c>
      <c r="H186" s="19">
        <f>222.24+33</f>
        <v>255.24</v>
      </c>
    </row>
    <row r="187" spans="2:8" ht="15.6" x14ac:dyDescent="0.3">
      <c r="B187" s="67" t="s">
        <v>20</v>
      </c>
      <c r="C187" s="51" t="s">
        <v>21</v>
      </c>
      <c r="D187" s="54">
        <v>180</v>
      </c>
      <c r="E187" s="53">
        <v>0.48</v>
      </c>
      <c r="F187" s="53">
        <v>0</v>
      </c>
      <c r="G187" s="53">
        <v>8.52</v>
      </c>
      <c r="H187" s="53">
        <v>36</v>
      </c>
    </row>
    <row r="188" spans="2:8" ht="15.6" x14ac:dyDescent="0.3">
      <c r="B188" s="68" t="s">
        <v>86</v>
      </c>
      <c r="C188" s="59" t="s">
        <v>87</v>
      </c>
      <c r="D188" s="32">
        <v>10</v>
      </c>
      <c r="E188" s="77">
        <v>0.1</v>
      </c>
      <c r="F188" s="77">
        <v>7.2</v>
      </c>
      <c r="G188" s="77">
        <v>0.13</v>
      </c>
      <c r="H188" s="78">
        <v>66</v>
      </c>
    </row>
    <row r="189" spans="2:8" ht="15.6" x14ac:dyDescent="0.3">
      <c r="B189" s="67" t="s">
        <v>22</v>
      </c>
      <c r="C189" s="51" t="s">
        <v>23</v>
      </c>
      <c r="D189" s="54">
        <v>30</v>
      </c>
      <c r="E189" s="53">
        <v>2.37</v>
      </c>
      <c r="F189" s="53">
        <v>0.3</v>
      </c>
      <c r="G189" s="53">
        <v>14.48</v>
      </c>
      <c r="H189" s="53">
        <v>70.14</v>
      </c>
    </row>
    <row r="190" spans="2:8" ht="15.6" x14ac:dyDescent="0.3">
      <c r="B190" s="67" t="s">
        <v>22</v>
      </c>
      <c r="C190" s="51" t="s">
        <v>24</v>
      </c>
      <c r="D190" s="54">
        <v>16</v>
      </c>
      <c r="E190" s="53">
        <v>1.17</v>
      </c>
      <c r="F190" s="53">
        <v>0.21</v>
      </c>
      <c r="G190" s="53">
        <v>6.93</v>
      </c>
      <c r="H190" s="53">
        <v>34.130000000000003</v>
      </c>
    </row>
    <row r="191" spans="2:8" ht="15.6" x14ac:dyDescent="0.3">
      <c r="B191" s="67" t="s">
        <v>74</v>
      </c>
      <c r="C191" s="59" t="s">
        <v>75</v>
      </c>
      <c r="D191" s="32" t="s">
        <v>76</v>
      </c>
      <c r="E191" s="52">
        <v>0.6</v>
      </c>
      <c r="F191" s="52">
        <v>0.6</v>
      </c>
      <c r="G191" s="52">
        <v>11.74</v>
      </c>
      <c r="H191" s="52">
        <v>66.599999999999994</v>
      </c>
    </row>
    <row r="192" spans="2:8" ht="15.6" x14ac:dyDescent="0.3">
      <c r="B192" s="60"/>
      <c r="C192" s="64" t="s">
        <v>25</v>
      </c>
      <c r="D192" s="64">
        <v>536</v>
      </c>
      <c r="E192" s="69">
        <f>SUM(E186:E191)</f>
        <v>11.8</v>
      </c>
      <c r="F192" s="69">
        <f>SUM(F186:F191)</f>
        <v>16.100000000000001</v>
      </c>
      <c r="G192" s="69">
        <f>SUM(G186:G191)</f>
        <v>80.58</v>
      </c>
      <c r="H192" s="79">
        <f>SUM(H186:H191)</f>
        <v>528.11</v>
      </c>
    </row>
    <row r="193" spans="2:8" ht="15.6" x14ac:dyDescent="0.3">
      <c r="B193" s="67"/>
      <c r="C193" s="56" t="s">
        <v>26</v>
      </c>
      <c r="D193" s="59"/>
      <c r="E193" s="66"/>
      <c r="F193" s="66"/>
      <c r="G193" s="66"/>
      <c r="H193" s="66"/>
    </row>
    <row r="194" spans="2:8" ht="15.6" x14ac:dyDescent="0.3">
      <c r="B194" s="21" t="s">
        <v>56</v>
      </c>
      <c r="C194" s="13" t="s">
        <v>108</v>
      </c>
      <c r="D194" s="12">
        <v>200</v>
      </c>
      <c r="E194" s="52">
        <v>1.6</v>
      </c>
      <c r="F194" s="52">
        <v>2.17</v>
      </c>
      <c r="G194" s="52">
        <v>9.69</v>
      </c>
      <c r="H194" s="52">
        <v>98.6</v>
      </c>
    </row>
    <row r="195" spans="2:8" ht="15.6" x14ac:dyDescent="0.3">
      <c r="B195" s="67" t="s">
        <v>88</v>
      </c>
      <c r="C195" s="51" t="s">
        <v>89</v>
      </c>
      <c r="D195" s="32">
        <v>90</v>
      </c>
      <c r="E195" s="52">
        <v>11.5</v>
      </c>
      <c r="F195" s="52">
        <v>18.260000000000002</v>
      </c>
      <c r="G195" s="52">
        <v>3.51</v>
      </c>
      <c r="H195" s="52">
        <v>160</v>
      </c>
    </row>
    <row r="196" spans="2:8" ht="15.6" x14ac:dyDescent="0.3">
      <c r="B196" s="85" t="s">
        <v>45</v>
      </c>
      <c r="C196" s="31" t="s">
        <v>46</v>
      </c>
      <c r="D196" s="16">
        <v>150</v>
      </c>
      <c r="E196" s="19">
        <f>5.51+0.02</f>
        <v>5.5299999999999994</v>
      </c>
      <c r="F196" s="19">
        <f>4.52+1.5</f>
        <v>6.02</v>
      </c>
      <c r="G196" s="19">
        <f>35.99+0.03</f>
        <v>36.020000000000003</v>
      </c>
      <c r="H196" s="19">
        <f>192.21+13.2</f>
        <v>205.41</v>
      </c>
    </row>
    <row r="197" spans="2:8" ht="15.6" x14ac:dyDescent="0.3">
      <c r="B197" s="67" t="s">
        <v>19</v>
      </c>
      <c r="C197" s="59" t="s">
        <v>70</v>
      </c>
      <c r="D197" s="32">
        <v>40</v>
      </c>
      <c r="E197" s="53">
        <v>0.72</v>
      </c>
      <c r="F197" s="53">
        <v>0</v>
      </c>
      <c r="G197" s="53">
        <v>1.56</v>
      </c>
      <c r="H197" s="53">
        <v>11.7</v>
      </c>
    </row>
    <row r="198" spans="2:8" ht="15.6" x14ac:dyDescent="0.3">
      <c r="B198" s="67" t="s">
        <v>20</v>
      </c>
      <c r="C198" s="51" t="s">
        <v>21</v>
      </c>
      <c r="D198" s="54">
        <v>180</v>
      </c>
      <c r="E198" s="53">
        <v>0.48</v>
      </c>
      <c r="F198" s="53">
        <v>0</v>
      </c>
      <c r="G198" s="53">
        <v>8.52</v>
      </c>
      <c r="H198" s="53">
        <v>36</v>
      </c>
    </row>
    <row r="199" spans="2:8" ht="15.6" x14ac:dyDescent="0.3">
      <c r="B199" s="67" t="s">
        <v>22</v>
      </c>
      <c r="C199" s="51" t="s">
        <v>29</v>
      </c>
      <c r="D199" s="54">
        <v>45</v>
      </c>
      <c r="E199" s="53">
        <v>3.56</v>
      </c>
      <c r="F199" s="53">
        <v>0.45</v>
      </c>
      <c r="G199" s="53">
        <v>21.71</v>
      </c>
      <c r="H199" s="53">
        <v>105.21</v>
      </c>
    </row>
    <row r="200" spans="2:8" ht="15.6" x14ac:dyDescent="0.3">
      <c r="B200" s="67" t="s">
        <v>22</v>
      </c>
      <c r="C200" s="51" t="s">
        <v>24</v>
      </c>
      <c r="D200" s="54">
        <v>24</v>
      </c>
      <c r="E200" s="53">
        <v>1.76</v>
      </c>
      <c r="F200" s="53">
        <v>0.32</v>
      </c>
      <c r="G200" s="53">
        <v>10.4</v>
      </c>
      <c r="H200" s="53">
        <v>51.2</v>
      </c>
    </row>
    <row r="201" spans="2:8" ht="15.6" x14ac:dyDescent="0.3">
      <c r="B201" s="67"/>
      <c r="C201" s="64" t="s">
        <v>30</v>
      </c>
      <c r="D201" s="56">
        <f>SUM(D194:D200)</f>
        <v>729</v>
      </c>
      <c r="E201" s="79">
        <f>SUM(E194:E200)</f>
        <v>25.15</v>
      </c>
      <c r="F201" s="79">
        <f>SUM(F194:F200)</f>
        <v>27.22</v>
      </c>
      <c r="G201" s="79">
        <f>SUM(G194:G200)</f>
        <v>91.41</v>
      </c>
      <c r="H201" s="79">
        <f>SUM(H194:H200)</f>
        <v>668.12</v>
      </c>
    </row>
    <row r="202" spans="2:8" ht="15.6" x14ac:dyDescent="0.3">
      <c r="B202" s="60"/>
      <c r="C202" s="56" t="s">
        <v>31</v>
      </c>
      <c r="D202" s="57"/>
      <c r="E202" s="80"/>
      <c r="F202" s="80"/>
      <c r="G202" s="80"/>
      <c r="H202" s="80"/>
    </row>
    <row r="203" spans="2:8" ht="15.6" x14ac:dyDescent="0.3">
      <c r="B203" s="67" t="s">
        <v>60</v>
      </c>
      <c r="C203" s="51" t="s">
        <v>61</v>
      </c>
      <c r="D203" s="54">
        <v>200</v>
      </c>
      <c r="E203" s="53">
        <v>3.4</v>
      </c>
      <c r="F203" s="53">
        <v>0.6</v>
      </c>
      <c r="G203" s="53">
        <v>23.4</v>
      </c>
      <c r="H203" s="53">
        <v>112.6</v>
      </c>
    </row>
    <row r="204" spans="2:8" ht="15.6" x14ac:dyDescent="0.3">
      <c r="B204" s="67" t="s">
        <v>22</v>
      </c>
      <c r="C204" s="51" t="s">
        <v>62</v>
      </c>
      <c r="D204" s="57">
        <v>170</v>
      </c>
      <c r="E204" s="77">
        <v>2.56</v>
      </c>
      <c r="F204" s="77">
        <v>0.86</v>
      </c>
      <c r="G204" s="77">
        <v>35.700000000000003</v>
      </c>
      <c r="H204" s="77">
        <v>160.65</v>
      </c>
    </row>
    <row r="205" spans="2:8" ht="15.6" x14ac:dyDescent="0.3">
      <c r="B205" s="67" t="s">
        <v>22</v>
      </c>
      <c r="C205" s="59" t="s">
        <v>34</v>
      </c>
      <c r="D205" s="32">
        <v>60</v>
      </c>
      <c r="E205" s="78">
        <v>8.1999999999999993</v>
      </c>
      <c r="F205" s="78">
        <v>6.7</v>
      </c>
      <c r="G205" s="78">
        <v>23.4</v>
      </c>
      <c r="H205" s="78">
        <v>199.7</v>
      </c>
    </row>
    <row r="206" spans="2:8" ht="15.6" x14ac:dyDescent="0.3">
      <c r="B206" s="60"/>
      <c r="C206" s="83" t="s">
        <v>103</v>
      </c>
      <c r="D206" s="57">
        <f>SUM(D203:D205)</f>
        <v>430</v>
      </c>
      <c r="E206" s="80">
        <f>SUM(E203:E205)</f>
        <v>14.16</v>
      </c>
      <c r="F206" s="80">
        <f>SUM(F203:F205)</f>
        <v>8.16</v>
      </c>
      <c r="G206" s="80">
        <f>SUM(G203:G205)</f>
        <v>82.5</v>
      </c>
      <c r="H206" s="80">
        <f>SUM(H203:H205)</f>
        <v>472.95</v>
      </c>
    </row>
    <row r="207" spans="2:8" ht="15.6" x14ac:dyDescent="0.3">
      <c r="B207" s="67"/>
      <c r="C207" s="93" t="s">
        <v>90</v>
      </c>
      <c r="D207" s="94"/>
      <c r="E207" s="94"/>
      <c r="F207" s="94"/>
      <c r="G207" s="94"/>
      <c r="H207" s="94"/>
    </row>
    <row r="208" spans="2:8" ht="15.6" x14ac:dyDescent="0.3">
      <c r="B208" s="89" t="s">
        <v>6</v>
      </c>
      <c r="C208" s="91" t="s">
        <v>7</v>
      </c>
      <c r="D208" s="61" t="s">
        <v>8</v>
      </c>
      <c r="E208" s="92" t="s">
        <v>9</v>
      </c>
      <c r="F208" s="92"/>
      <c r="G208" s="92"/>
      <c r="H208" s="91" t="s">
        <v>10</v>
      </c>
    </row>
    <row r="209" spans="2:8" ht="15.6" x14ac:dyDescent="0.3">
      <c r="B209" s="90"/>
      <c r="C209" s="91"/>
      <c r="D209" s="61" t="s">
        <v>11</v>
      </c>
      <c r="E209" s="62" t="s">
        <v>12</v>
      </c>
      <c r="F209" s="62" t="s">
        <v>13</v>
      </c>
      <c r="G209" s="62" t="s">
        <v>14</v>
      </c>
      <c r="H209" s="91"/>
    </row>
    <row r="210" spans="2:8" ht="15.6" x14ac:dyDescent="0.3">
      <c r="B210" s="63"/>
      <c r="C210" s="56" t="s">
        <v>15</v>
      </c>
      <c r="D210" s="75"/>
      <c r="E210" s="76"/>
      <c r="F210" s="76"/>
      <c r="G210" s="76"/>
      <c r="H210" s="75"/>
    </row>
    <row r="211" spans="2:8" ht="15.6" x14ac:dyDescent="0.3">
      <c r="B211" s="68" t="s">
        <v>93</v>
      </c>
      <c r="C211" s="51" t="s">
        <v>94</v>
      </c>
      <c r="D211" s="54" t="s">
        <v>95</v>
      </c>
      <c r="E211" s="78">
        <f>7.84+0.02</f>
        <v>7.8599999999999994</v>
      </c>
      <c r="F211" s="78">
        <f>7.2+1.5</f>
        <v>8.6999999999999993</v>
      </c>
      <c r="G211" s="78">
        <f>30.93+0.03</f>
        <v>30.96</v>
      </c>
      <c r="H211" s="78">
        <f>220.09+13.2</f>
        <v>233.29</v>
      </c>
    </row>
    <row r="212" spans="2:8" ht="15.6" x14ac:dyDescent="0.3">
      <c r="B212" s="67" t="s">
        <v>40</v>
      </c>
      <c r="C212" s="13" t="s">
        <v>41</v>
      </c>
      <c r="D212" s="12">
        <v>180</v>
      </c>
      <c r="E212" s="52">
        <v>1.04</v>
      </c>
      <c r="F212" s="52">
        <v>0.27</v>
      </c>
      <c r="G212" s="52">
        <v>42.53</v>
      </c>
      <c r="H212" s="52">
        <v>176.74</v>
      </c>
    </row>
    <row r="213" spans="2:8" ht="15.6" x14ac:dyDescent="0.3">
      <c r="B213" s="67" t="s">
        <v>22</v>
      </c>
      <c r="C213" s="51" t="s">
        <v>23</v>
      </c>
      <c r="D213" s="54">
        <v>30</v>
      </c>
      <c r="E213" s="53">
        <v>2.37</v>
      </c>
      <c r="F213" s="53">
        <v>0.3</v>
      </c>
      <c r="G213" s="53">
        <v>14.48</v>
      </c>
      <c r="H213" s="53">
        <v>70.14</v>
      </c>
    </row>
    <row r="214" spans="2:8" ht="15.6" x14ac:dyDescent="0.3">
      <c r="B214" s="67" t="s">
        <v>22</v>
      </c>
      <c r="C214" s="51" t="s">
        <v>24</v>
      </c>
      <c r="D214" s="54">
        <v>16</v>
      </c>
      <c r="E214" s="53">
        <v>1.17</v>
      </c>
      <c r="F214" s="53">
        <v>0.21</v>
      </c>
      <c r="G214" s="53">
        <v>6.93</v>
      </c>
      <c r="H214" s="53">
        <v>34.130000000000003</v>
      </c>
    </row>
    <row r="215" spans="2:8" ht="15.6" x14ac:dyDescent="0.3">
      <c r="B215" s="13" t="s">
        <v>64</v>
      </c>
      <c r="C215" s="13" t="s">
        <v>65</v>
      </c>
      <c r="D215" s="12">
        <v>150</v>
      </c>
      <c r="E215" s="14">
        <v>5.22</v>
      </c>
      <c r="F215" s="14">
        <v>4.5</v>
      </c>
      <c r="G215" s="14">
        <v>6.2</v>
      </c>
      <c r="H215" s="14">
        <v>90</v>
      </c>
    </row>
    <row r="216" spans="2:8" ht="15.6" x14ac:dyDescent="0.3">
      <c r="B216" s="60"/>
      <c r="C216" s="64" t="s">
        <v>25</v>
      </c>
      <c r="D216" s="57">
        <f>376+160</f>
        <v>536</v>
      </c>
      <c r="E216" s="80">
        <f>SUM(E211:E215)</f>
        <v>17.66</v>
      </c>
      <c r="F216" s="80">
        <f>SUM(F211:F215)</f>
        <v>13.98</v>
      </c>
      <c r="G216" s="80">
        <f>SUM(G211:G215)</f>
        <v>101.10000000000001</v>
      </c>
      <c r="H216" s="80">
        <f>SUM(H211:H215)</f>
        <v>604.29999999999995</v>
      </c>
    </row>
    <row r="217" spans="2:8" ht="15.6" x14ac:dyDescent="0.3">
      <c r="B217" s="67"/>
      <c r="C217" s="56" t="s">
        <v>26</v>
      </c>
      <c r="D217" s="32"/>
      <c r="E217" s="52"/>
      <c r="F217" s="52"/>
      <c r="G217" s="52"/>
      <c r="H217" s="52"/>
    </row>
    <row r="218" spans="2:8" ht="15.6" x14ac:dyDescent="0.3">
      <c r="B218" s="67" t="s">
        <v>77</v>
      </c>
      <c r="C218" s="13" t="s">
        <v>78</v>
      </c>
      <c r="D218" s="12">
        <v>200</v>
      </c>
      <c r="E218" s="52">
        <v>2.61</v>
      </c>
      <c r="F218" s="52">
        <v>4.07</v>
      </c>
      <c r="G218" s="52">
        <v>13.8</v>
      </c>
      <c r="H218" s="52">
        <v>116.44</v>
      </c>
    </row>
    <row r="219" spans="2:8" ht="15.6" x14ac:dyDescent="0.3">
      <c r="B219" s="13" t="s">
        <v>16</v>
      </c>
      <c r="C219" s="13" t="s">
        <v>17</v>
      </c>
      <c r="D219" s="12">
        <v>90</v>
      </c>
      <c r="E219" s="14">
        <f>6.06+1.4</f>
        <v>7.4599999999999991</v>
      </c>
      <c r="F219" s="14">
        <v>8.2899999999999991</v>
      </c>
      <c r="G219" s="14">
        <v>4.8899999999999997</v>
      </c>
      <c r="H219" s="14">
        <v>142</v>
      </c>
    </row>
    <row r="220" spans="2:8" ht="33.6" customHeight="1" x14ac:dyDescent="0.3">
      <c r="B220" s="9" t="s">
        <v>18</v>
      </c>
      <c r="C220" s="15" t="s">
        <v>109</v>
      </c>
      <c r="D220" s="32">
        <v>150</v>
      </c>
      <c r="E220" s="53">
        <f>3.67+0.02</f>
        <v>3.69</v>
      </c>
      <c r="F220" s="53">
        <f>5.42+1.5</f>
        <v>6.92</v>
      </c>
      <c r="G220" s="53">
        <f>36.67+0.03</f>
        <v>36.700000000000003</v>
      </c>
      <c r="H220" s="53">
        <f>210.11+13.2</f>
        <v>223.31</v>
      </c>
    </row>
    <row r="221" spans="2:8" ht="15.6" x14ac:dyDescent="0.3">
      <c r="B221" s="67" t="s">
        <v>19</v>
      </c>
      <c r="C221" s="51" t="s">
        <v>91</v>
      </c>
      <c r="D221" s="32">
        <v>60</v>
      </c>
      <c r="E221" s="53">
        <v>1.6</v>
      </c>
      <c r="F221" s="53">
        <v>2.2000000000000002</v>
      </c>
      <c r="G221" s="53">
        <v>4.2</v>
      </c>
      <c r="H221" s="53">
        <v>57</v>
      </c>
    </row>
    <row r="222" spans="2:8" ht="15.6" x14ac:dyDescent="0.3">
      <c r="B222" s="67" t="s">
        <v>40</v>
      </c>
      <c r="C222" s="13" t="s">
        <v>41</v>
      </c>
      <c r="D222" s="12">
        <v>180</v>
      </c>
      <c r="E222" s="52">
        <v>1.04</v>
      </c>
      <c r="F222" s="52">
        <v>0.27</v>
      </c>
      <c r="G222" s="52">
        <v>42.53</v>
      </c>
      <c r="H222" s="52">
        <v>176.74</v>
      </c>
    </row>
    <row r="223" spans="2:8" ht="15.6" x14ac:dyDescent="0.3">
      <c r="B223" s="67" t="s">
        <v>22</v>
      </c>
      <c r="C223" s="51" t="s">
        <v>29</v>
      </c>
      <c r="D223" s="54">
        <v>45</v>
      </c>
      <c r="E223" s="53">
        <v>3.56</v>
      </c>
      <c r="F223" s="53">
        <v>0.45</v>
      </c>
      <c r="G223" s="53">
        <v>21.71</v>
      </c>
      <c r="H223" s="53">
        <v>105.21</v>
      </c>
    </row>
    <row r="224" spans="2:8" ht="15.6" x14ac:dyDescent="0.3">
      <c r="B224" s="67" t="s">
        <v>22</v>
      </c>
      <c r="C224" s="51" t="s">
        <v>24</v>
      </c>
      <c r="D224" s="54">
        <v>24</v>
      </c>
      <c r="E224" s="53">
        <v>1.76</v>
      </c>
      <c r="F224" s="53">
        <v>0.32</v>
      </c>
      <c r="G224" s="53">
        <v>10.4</v>
      </c>
      <c r="H224" s="53">
        <v>51.2</v>
      </c>
    </row>
    <row r="225" spans="2:8" ht="15.6" x14ac:dyDescent="0.3">
      <c r="B225" s="60"/>
      <c r="C225" s="64" t="s">
        <v>30</v>
      </c>
      <c r="D225" s="57">
        <f>SUM(D218:D224)</f>
        <v>749</v>
      </c>
      <c r="E225" s="80">
        <f>SUM(E218:E224)</f>
        <v>21.72</v>
      </c>
      <c r="F225" s="80">
        <f>SUM(F218:F224)</f>
        <v>22.52</v>
      </c>
      <c r="G225" s="80">
        <f>SUM(G218:G224)</f>
        <v>134.23000000000002</v>
      </c>
      <c r="H225" s="80">
        <f>SUM(H218:H224)</f>
        <v>871.90000000000009</v>
      </c>
    </row>
    <row r="226" spans="2:8" ht="15.6" x14ac:dyDescent="0.3">
      <c r="B226" s="60"/>
      <c r="C226" s="56" t="s">
        <v>31</v>
      </c>
      <c r="D226" s="57"/>
      <c r="E226" s="80"/>
      <c r="F226" s="80"/>
      <c r="G226" s="80"/>
      <c r="H226" s="80"/>
    </row>
    <row r="227" spans="2:8" ht="15.6" x14ac:dyDescent="0.3">
      <c r="B227" s="67" t="s">
        <v>51</v>
      </c>
      <c r="C227" s="51" t="s">
        <v>52</v>
      </c>
      <c r="D227" s="54">
        <v>200</v>
      </c>
      <c r="E227" s="53">
        <v>1</v>
      </c>
      <c r="F227" s="53"/>
      <c r="G227" s="53">
        <v>20.2</v>
      </c>
      <c r="H227" s="52">
        <v>84.8</v>
      </c>
    </row>
    <row r="228" spans="2:8" ht="15.6" x14ac:dyDescent="0.3">
      <c r="B228" s="67" t="s">
        <v>22</v>
      </c>
      <c r="C228" s="59" t="s">
        <v>34</v>
      </c>
      <c r="D228" s="32">
        <v>100</v>
      </c>
      <c r="E228" s="78">
        <v>9.5</v>
      </c>
      <c r="F228" s="78">
        <v>7.5</v>
      </c>
      <c r="G228" s="78">
        <v>27.9</v>
      </c>
      <c r="H228" s="78">
        <v>217.1</v>
      </c>
    </row>
    <row r="229" spans="2:8" ht="15.6" x14ac:dyDescent="0.3">
      <c r="B229" s="67" t="s">
        <v>22</v>
      </c>
      <c r="C229" s="59" t="s">
        <v>33</v>
      </c>
      <c r="D229" s="32">
        <v>20</v>
      </c>
      <c r="E229" s="52">
        <v>1.4</v>
      </c>
      <c r="F229" s="52">
        <v>3.28</v>
      </c>
      <c r="G229" s="52">
        <v>14.17</v>
      </c>
      <c r="H229" s="52">
        <v>92</v>
      </c>
    </row>
    <row r="230" spans="2:8" ht="15.6" x14ac:dyDescent="0.3">
      <c r="B230" s="65"/>
      <c r="C230" s="70" t="s">
        <v>35</v>
      </c>
      <c r="D230" s="56">
        <f>SUM(D227:D229)</f>
        <v>320</v>
      </c>
      <c r="E230" s="79">
        <f>SUM(E227:E229)</f>
        <v>11.9</v>
      </c>
      <c r="F230" s="79">
        <f>SUM(F227:F229)</f>
        <v>10.78</v>
      </c>
      <c r="G230" s="79">
        <f>SUM(G227:G229)</f>
        <v>62.269999999999996</v>
      </c>
      <c r="H230" s="79">
        <f>SUM(H227:H229)</f>
        <v>393.9</v>
      </c>
    </row>
    <row r="231" spans="2:8" ht="15.6" x14ac:dyDescent="0.3">
      <c r="B231" s="67"/>
      <c r="C231" s="93" t="s">
        <v>92</v>
      </c>
      <c r="D231" s="94"/>
      <c r="E231" s="94"/>
      <c r="F231" s="94"/>
      <c r="G231" s="94"/>
      <c r="H231" s="94"/>
    </row>
    <row r="232" spans="2:8" ht="15.6" x14ac:dyDescent="0.3">
      <c r="B232" s="89" t="s">
        <v>6</v>
      </c>
      <c r="C232" s="91" t="s">
        <v>7</v>
      </c>
      <c r="D232" s="75" t="s">
        <v>8</v>
      </c>
      <c r="E232" s="95" t="s">
        <v>9</v>
      </c>
      <c r="F232" s="95"/>
      <c r="G232" s="95"/>
      <c r="H232" s="96" t="s">
        <v>10</v>
      </c>
    </row>
    <row r="233" spans="2:8" ht="15.6" x14ac:dyDescent="0.3">
      <c r="B233" s="90"/>
      <c r="C233" s="91"/>
      <c r="D233" s="75" t="s">
        <v>11</v>
      </c>
      <c r="E233" s="76" t="s">
        <v>12</v>
      </c>
      <c r="F233" s="76" t="s">
        <v>13</v>
      </c>
      <c r="G233" s="76" t="s">
        <v>14</v>
      </c>
      <c r="H233" s="96"/>
    </row>
    <row r="234" spans="2:8" ht="15.6" x14ac:dyDescent="0.3">
      <c r="B234" s="63"/>
      <c r="C234" s="56" t="s">
        <v>15</v>
      </c>
      <c r="D234" s="75"/>
      <c r="E234" s="76"/>
      <c r="F234" s="76"/>
      <c r="G234" s="76"/>
      <c r="H234" s="75"/>
    </row>
    <row r="235" spans="2:8" ht="15.6" x14ac:dyDescent="0.3">
      <c r="B235" s="67" t="s">
        <v>79</v>
      </c>
      <c r="C235" s="59" t="s">
        <v>80</v>
      </c>
      <c r="D235" s="32">
        <v>200</v>
      </c>
      <c r="E235" s="52">
        <v>16.95</v>
      </c>
      <c r="F235" s="52">
        <v>10.47</v>
      </c>
      <c r="G235" s="52">
        <v>35.729999999999997</v>
      </c>
      <c r="H235" s="52">
        <v>305</v>
      </c>
    </row>
    <row r="236" spans="2:8" ht="15.6" x14ac:dyDescent="0.3">
      <c r="B236" s="50" t="s">
        <v>54</v>
      </c>
      <c r="C236" s="51" t="s">
        <v>55</v>
      </c>
      <c r="D236" s="54">
        <v>40</v>
      </c>
      <c r="E236" s="53">
        <v>0.32</v>
      </c>
      <c r="F236" s="53">
        <v>0.04</v>
      </c>
      <c r="G236" s="53">
        <v>2.68</v>
      </c>
      <c r="H236" s="53">
        <v>5.64</v>
      </c>
    </row>
    <row r="237" spans="2:8" ht="15.6" x14ac:dyDescent="0.3">
      <c r="B237" s="67" t="s">
        <v>20</v>
      </c>
      <c r="C237" s="51" t="s">
        <v>21</v>
      </c>
      <c r="D237" s="54">
        <v>200</v>
      </c>
      <c r="E237" s="53">
        <v>0.53</v>
      </c>
      <c r="F237" s="53"/>
      <c r="G237" s="53">
        <v>9.4700000000000006</v>
      </c>
      <c r="H237" s="53">
        <v>40</v>
      </c>
    </row>
    <row r="238" spans="2:8" ht="15.6" x14ac:dyDescent="0.3">
      <c r="B238" s="67" t="s">
        <v>22</v>
      </c>
      <c r="C238" s="51" t="s">
        <v>23</v>
      </c>
      <c r="D238" s="54">
        <v>30</v>
      </c>
      <c r="E238" s="53">
        <v>2.37</v>
      </c>
      <c r="F238" s="53">
        <v>0.3</v>
      </c>
      <c r="G238" s="53">
        <v>14.48</v>
      </c>
      <c r="H238" s="53">
        <v>70.14</v>
      </c>
    </row>
    <row r="239" spans="2:8" ht="15.6" x14ac:dyDescent="0.3">
      <c r="B239" s="67" t="s">
        <v>22</v>
      </c>
      <c r="C239" s="51" t="s">
        <v>24</v>
      </c>
      <c r="D239" s="54">
        <v>16</v>
      </c>
      <c r="E239" s="53">
        <v>1.17</v>
      </c>
      <c r="F239" s="53">
        <v>0.21</v>
      </c>
      <c r="G239" s="53">
        <v>6.93</v>
      </c>
      <c r="H239" s="53">
        <v>34.130000000000003</v>
      </c>
    </row>
    <row r="240" spans="2:8" ht="15.6" x14ac:dyDescent="0.3">
      <c r="B240" s="60"/>
      <c r="C240" s="64" t="s">
        <v>25</v>
      </c>
      <c r="D240" s="57">
        <f>306+200</f>
        <v>506</v>
      </c>
      <c r="E240" s="57">
        <f>SUM(E235:E239)</f>
        <v>21.340000000000003</v>
      </c>
      <c r="F240" s="57">
        <f>SUM(F235:F239)</f>
        <v>11.020000000000001</v>
      </c>
      <c r="G240" s="57">
        <f>SUM(G235:G239)</f>
        <v>69.289999999999992</v>
      </c>
      <c r="H240" s="57">
        <f>SUM(H235:H239)</f>
        <v>454.90999999999997</v>
      </c>
    </row>
    <row r="241" spans="2:8" ht="15.6" x14ac:dyDescent="0.3">
      <c r="B241" s="67"/>
      <c r="C241" s="56" t="s">
        <v>26</v>
      </c>
      <c r="D241" s="32"/>
      <c r="E241" s="52"/>
      <c r="F241" s="52"/>
      <c r="G241" s="52"/>
      <c r="H241" s="52"/>
    </row>
    <row r="242" spans="2:8" ht="15.6" x14ac:dyDescent="0.3">
      <c r="B242" s="67" t="s">
        <v>43</v>
      </c>
      <c r="C242" s="13" t="s">
        <v>44</v>
      </c>
      <c r="D242" s="12">
        <v>200</v>
      </c>
      <c r="E242" s="30">
        <v>1.61</v>
      </c>
      <c r="F242" s="23">
        <v>7.39</v>
      </c>
      <c r="G242" s="23">
        <v>14</v>
      </c>
      <c r="H242" s="23">
        <v>132</v>
      </c>
    </row>
    <row r="243" spans="2:8" ht="15.6" x14ac:dyDescent="0.3">
      <c r="B243" s="67" t="s">
        <v>88</v>
      </c>
      <c r="C243" s="51" t="s">
        <v>89</v>
      </c>
      <c r="D243" s="32">
        <v>90</v>
      </c>
      <c r="E243" s="52">
        <v>11.5</v>
      </c>
      <c r="F243" s="52">
        <v>18.260000000000002</v>
      </c>
      <c r="G243" s="52">
        <v>3.51</v>
      </c>
      <c r="H243" s="52">
        <v>160</v>
      </c>
    </row>
    <row r="244" spans="2:8" ht="28.8" customHeight="1" x14ac:dyDescent="0.3">
      <c r="B244" s="9" t="s">
        <v>18</v>
      </c>
      <c r="C244" s="15" t="s">
        <v>109</v>
      </c>
      <c r="D244" s="32">
        <v>150</v>
      </c>
      <c r="E244" s="53">
        <f>3.67+0.02</f>
        <v>3.69</v>
      </c>
      <c r="F244" s="53">
        <f>5.42+1.5</f>
        <v>6.92</v>
      </c>
      <c r="G244" s="53">
        <f>36.67+0.03</f>
        <v>36.700000000000003</v>
      </c>
      <c r="H244" s="53">
        <f>210.11+13.2</f>
        <v>223.31</v>
      </c>
    </row>
    <row r="245" spans="2:8" ht="15.6" x14ac:dyDescent="0.3">
      <c r="B245" s="50" t="s">
        <v>54</v>
      </c>
      <c r="C245" s="51" t="s">
        <v>55</v>
      </c>
      <c r="D245" s="54">
        <v>40</v>
      </c>
      <c r="E245" s="53">
        <v>0.32</v>
      </c>
      <c r="F245" s="53">
        <v>0.04</v>
      </c>
      <c r="G245" s="53">
        <v>2.68</v>
      </c>
      <c r="H245" s="53">
        <v>5.64</v>
      </c>
    </row>
    <row r="246" spans="2:8" ht="15.6" x14ac:dyDescent="0.3">
      <c r="B246" s="67" t="s">
        <v>20</v>
      </c>
      <c r="C246" s="51" t="s">
        <v>21</v>
      </c>
      <c r="D246" s="54">
        <v>180</v>
      </c>
      <c r="E246" s="53">
        <v>0.48</v>
      </c>
      <c r="F246" s="53">
        <v>0</v>
      </c>
      <c r="G246" s="53">
        <v>8.52</v>
      </c>
      <c r="H246" s="53">
        <v>36</v>
      </c>
    </row>
    <row r="247" spans="2:8" ht="15.6" x14ac:dyDescent="0.3">
      <c r="B247" s="67" t="s">
        <v>22</v>
      </c>
      <c r="C247" s="51" t="s">
        <v>29</v>
      </c>
      <c r="D247" s="54">
        <v>45</v>
      </c>
      <c r="E247" s="53">
        <v>3.56</v>
      </c>
      <c r="F247" s="53">
        <v>0.45</v>
      </c>
      <c r="G247" s="53">
        <v>21.71</v>
      </c>
      <c r="H247" s="53">
        <v>105.21</v>
      </c>
    </row>
    <row r="248" spans="2:8" ht="15.6" x14ac:dyDescent="0.3">
      <c r="B248" s="67" t="s">
        <v>22</v>
      </c>
      <c r="C248" s="51" t="s">
        <v>24</v>
      </c>
      <c r="D248" s="54">
        <v>24</v>
      </c>
      <c r="E248" s="53">
        <v>1.76</v>
      </c>
      <c r="F248" s="53">
        <v>0.32</v>
      </c>
      <c r="G248" s="53">
        <v>10.4</v>
      </c>
      <c r="H248" s="53">
        <v>51.2</v>
      </c>
    </row>
    <row r="249" spans="2:8" ht="15.6" x14ac:dyDescent="0.3">
      <c r="B249" s="60"/>
      <c r="C249" s="64" t="s">
        <v>30</v>
      </c>
      <c r="D249" s="81">
        <f>SUM(D241:D242)</f>
        <v>200</v>
      </c>
      <c r="E249" s="80">
        <f>SUM(E241:E242)</f>
        <v>1.61</v>
      </c>
      <c r="F249" s="80">
        <f>SUM(F241:F242)</f>
        <v>7.39</v>
      </c>
      <c r="G249" s="80">
        <f>SUM(G241:G242)</f>
        <v>14</v>
      </c>
      <c r="H249" s="80">
        <f>SUM(H241:H242)</f>
        <v>132</v>
      </c>
    </row>
    <row r="250" spans="2:8" ht="15.6" x14ac:dyDescent="0.3">
      <c r="B250" s="67"/>
      <c r="C250" s="56" t="s">
        <v>31</v>
      </c>
      <c r="D250" s="54"/>
      <c r="E250" s="53"/>
      <c r="F250" s="53"/>
      <c r="G250" s="53"/>
      <c r="H250" s="53"/>
    </row>
    <row r="251" spans="2:8" ht="15.6" x14ac:dyDescent="0.3">
      <c r="B251" s="67" t="s">
        <v>22</v>
      </c>
      <c r="C251" s="59" t="s">
        <v>32</v>
      </c>
      <c r="D251" s="32">
        <v>200</v>
      </c>
      <c r="E251" s="52">
        <v>5.8</v>
      </c>
      <c r="F251" s="52">
        <v>5</v>
      </c>
      <c r="G251" s="52">
        <v>9.6</v>
      </c>
      <c r="H251" s="52">
        <v>107</v>
      </c>
    </row>
    <row r="252" spans="2:8" ht="15.6" x14ac:dyDescent="0.3">
      <c r="B252" s="67" t="s">
        <v>22</v>
      </c>
      <c r="C252" s="59" t="s">
        <v>33</v>
      </c>
      <c r="D252" s="32">
        <v>20</v>
      </c>
      <c r="E252" s="52">
        <v>1.4</v>
      </c>
      <c r="F252" s="52">
        <v>3.28</v>
      </c>
      <c r="G252" s="52">
        <v>14.17</v>
      </c>
      <c r="H252" s="52">
        <v>92</v>
      </c>
    </row>
    <row r="253" spans="2:8" ht="15.6" x14ac:dyDescent="0.3">
      <c r="B253" s="67" t="s">
        <v>22</v>
      </c>
      <c r="C253" s="59" t="s">
        <v>34</v>
      </c>
      <c r="D253" s="32">
        <v>100</v>
      </c>
      <c r="E253" s="78">
        <v>9.5</v>
      </c>
      <c r="F253" s="78">
        <v>7.5</v>
      </c>
      <c r="G253" s="78">
        <v>27.9</v>
      </c>
      <c r="H253" s="78">
        <v>217.1</v>
      </c>
    </row>
    <row r="254" spans="2:8" ht="15.6" x14ac:dyDescent="0.3">
      <c r="B254" s="60"/>
      <c r="C254" s="70" t="s">
        <v>35</v>
      </c>
      <c r="D254" s="57">
        <f>SUM(D251:D253)</f>
        <v>320</v>
      </c>
      <c r="E254" s="80">
        <f>SUM(E251:E253)</f>
        <v>16.7</v>
      </c>
      <c r="F254" s="80">
        <f>SUM(F251:F253)</f>
        <v>15.78</v>
      </c>
      <c r="G254" s="80">
        <f>SUM(G251:G253)</f>
        <v>51.67</v>
      </c>
      <c r="H254" s="80">
        <f>SUM(H251:H253)</f>
        <v>416.1</v>
      </c>
    </row>
    <row r="255" spans="2:8" ht="15.6" x14ac:dyDescent="0.3">
      <c r="B255" s="71"/>
      <c r="C255" s="72"/>
      <c r="D255" s="73"/>
      <c r="E255" s="74"/>
      <c r="F255" s="74"/>
      <c r="G255" s="74"/>
      <c r="H255" s="74"/>
    </row>
    <row r="256" spans="2:8" ht="51" customHeight="1" x14ac:dyDescent="0.3">
      <c r="B256" s="88" t="s">
        <v>96</v>
      </c>
      <c r="C256" s="88"/>
      <c r="D256" s="88"/>
      <c r="E256" s="88"/>
      <c r="F256" s="88"/>
      <c r="G256" s="88"/>
      <c r="H256" s="88"/>
    </row>
    <row r="257" spans="2:8" ht="26.4" customHeight="1" x14ac:dyDescent="0.3">
      <c r="B257" s="46"/>
      <c r="C257" s="47" t="s">
        <v>97</v>
      </c>
      <c r="D257" s="48"/>
      <c r="E257" s="48"/>
      <c r="F257" s="48"/>
      <c r="G257" s="48"/>
      <c r="H257" s="48"/>
    </row>
    <row r="258" spans="2:8" ht="15.6" x14ac:dyDescent="0.3">
      <c r="B258" s="86" t="s">
        <v>98</v>
      </c>
      <c r="C258" s="86"/>
      <c r="D258" s="86"/>
      <c r="E258" s="86"/>
      <c r="F258" s="86"/>
      <c r="G258" s="86"/>
      <c r="H258" s="86"/>
    </row>
    <row r="259" spans="2:8" ht="15.6" x14ac:dyDescent="0.3">
      <c r="B259" s="86" t="s">
        <v>99</v>
      </c>
      <c r="C259" s="86"/>
      <c r="D259" s="86"/>
      <c r="E259" s="86"/>
      <c r="F259" s="86"/>
      <c r="G259" s="86"/>
      <c r="H259" s="86"/>
    </row>
    <row r="260" spans="2:8" ht="15.6" x14ac:dyDescent="0.3">
      <c r="B260" s="86" t="s">
        <v>100</v>
      </c>
      <c r="C260" s="86"/>
      <c r="D260" s="86"/>
      <c r="E260" s="86"/>
      <c r="F260" s="86"/>
      <c r="G260" s="86"/>
      <c r="H260" s="86"/>
    </row>
    <row r="261" spans="2:8" ht="15.6" x14ac:dyDescent="0.3">
      <c r="B261" s="86" t="s">
        <v>101</v>
      </c>
      <c r="C261" s="86"/>
      <c r="D261" s="86"/>
      <c r="E261" s="86"/>
      <c r="F261" s="86"/>
      <c r="G261" s="86"/>
      <c r="H261" s="86"/>
    </row>
    <row r="262" spans="2:8" ht="18" x14ac:dyDescent="0.35">
      <c r="B262" s="49"/>
      <c r="C262" s="87" t="s">
        <v>102</v>
      </c>
      <c r="D262" s="87"/>
      <c r="E262" s="87"/>
      <c r="F262" s="87"/>
      <c r="G262" s="87"/>
      <c r="H262" s="48"/>
    </row>
  </sheetData>
  <mergeCells count="63">
    <mergeCell ref="B9:H9"/>
    <mergeCell ref="D10:D11"/>
    <mergeCell ref="E10:E11"/>
    <mergeCell ref="F10:H10"/>
    <mergeCell ref="C34:H34"/>
    <mergeCell ref="B2:C2"/>
    <mergeCell ref="D2:H2"/>
    <mergeCell ref="B3:C3"/>
    <mergeCell ref="C5:H5"/>
    <mergeCell ref="B7:H7"/>
    <mergeCell ref="B8:H8"/>
    <mergeCell ref="B10:B11"/>
    <mergeCell ref="C10:C11"/>
    <mergeCell ref="C108:H108"/>
    <mergeCell ref="B35:B36"/>
    <mergeCell ref="C35:C36"/>
    <mergeCell ref="E35:G35"/>
    <mergeCell ref="H35:H36"/>
    <mergeCell ref="C59:H59"/>
    <mergeCell ref="B60:B61"/>
    <mergeCell ref="C60:C61"/>
    <mergeCell ref="E60:G60"/>
    <mergeCell ref="H60:H61"/>
    <mergeCell ref="C83:H83"/>
    <mergeCell ref="B84:B85"/>
    <mergeCell ref="C84:C85"/>
    <mergeCell ref="E84:G84"/>
    <mergeCell ref="H84:H85"/>
    <mergeCell ref="C182:H182"/>
    <mergeCell ref="B109:B110"/>
    <mergeCell ref="C109:C110"/>
    <mergeCell ref="E109:G109"/>
    <mergeCell ref="H109:H110"/>
    <mergeCell ref="C132:H132"/>
    <mergeCell ref="B133:B134"/>
    <mergeCell ref="C133:C134"/>
    <mergeCell ref="E133:G133"/>
    <mergeCell ref="H133:H134"/>
    <mergeCell ref="C157:H157"/>
    <mergeCell ref="B158:B159"/>
    <mergeCell ref="C158:C159"/>
    <mergeCell ref="E158:G158"/>
    <mergeCell ref="H158:H159"/>
    <mergeCell ref="B256:H256"/>
    <mergeCell ref="B183:B184"/>
    <mergeCell ref="C183:C184"/>
    <mergeCell ref="E183:G183"/>
    <mergeCell ref="H183:H184"/>
    <mergeCell ref="C207:H207"/>
    <mergeCell ref="B208:B209"/>
    <mergeCell ref="C208:C209"/>
    <mergeCell ref="E208:G208"/>
    <mergeCell ref="H208:H209"/>
    <mergeCell ref="C231:H231"/>
    <mergeCell ref="B232:B233"/>
    <mergeCell ref="C232:C233"/>
    <mergeCell ref="E232:G232"/>
    <mergeCell ref="H232:H233"/>
    <mergeCell ref="B258:H258"/>
    <mergeCell ref="B259:H259"/>
    <mergeCell ref="B260:H260"/>
    <mergeCell ref="B261:H261"/>
    <mergeCell ref="C262:G262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79885</dc:creator>
  <cp:lastModifiedBy>79885</cp:lastModifiedBy>
  <cp:lastPrinted>2023-08-24T10:41:33Z</cp:lastPrinted>
  <dcterms:created xsi:type="dcterms:W3CDTF">2022-03-31T20:36:42Z</dcterms:created>
  <dcterms:modified xsi:type="dcterms:W3CDTF">2023-08-24T10:58:41Z</dcterms:modified>
</cp:coreProperties>
</file>