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440" windowHeight="9060"/>
  </bookViews>
  <sheets>
    <sheet name="форма 1" sheetId="8" r:id="rId1"/>
    <sheet name="форма 2" sheetId="7" r:id="rId2"/>
    <sheet name="кв сош" sheetId="9" r:id="rId3"/>
    <sheet name="Лист1" sheetId="10" r:id="rId4"/>
  </sheets>
  <definedNames>
    <definedName name="_xlnm._FilterDatabase" localSheetId="1" hidden="1">'форма 2'!$A$3:$BD$3</definedName>
  </definedNames>
  <calcPr calcId="152511"/>
</workbook>
</file>

<file path=xl/calcChain.xml><?xml version="1.0" encoding="utf-8"?>
<calcChain xmlns="http://schemas.openxmlformats.org/spreadsheetml/2006/main">
  <c r="BH7" i="7" l="1"/>
  <c r="BH8" i="7"/>
  <c r="BH6" i="7"/>
  <c r="BE6" i="7"/>
  <c r="BE7" i="7"/>
  <c r="BE8" i="7"/>
  <c r="BE9" i="7"/>
  <c r="BE10" i="7"/>
  <c r="BE11" i="7"/>
  <c r="BE12" i="7"/>
  <c r="BE13" i="7"/>
  <c r="BE14" i="7"/>
  <c r="BB6" i="7"/>
  <c r="BB7" i="7"/>
  <c r="BB8" i="7"/>
  <c r="BB9" i="7"/>
  <c r="BB10" i="7"/>
  <c r="BB11" i="7"/>
  <c r="BB12" i="7"/>
  <c r="BB13" i="7"/>
  <c r="BB14" i="7"/>
  <c r="AY6" i="7"/>
  <c r="AY7" i="7"/>
  <c r="AY8" i="7"/>
  <c r="AY9" i="7"/>
  <c r="AY10" i="7"/>
  <c r="AY11" i="7"/>
  <c r="AY12" i="7"/>
  <c r="AY13" i="7"/>
  <c r="AY14" i="7"/>
  <c r="AU6" i="7"/>
  <c r="AU7" i="7"/>
  <c r="AU8" i="7"/>
  <c r="AU9" i="7"/>
  <c r="AU10" i="7"/>
  <c r="AU11" i="7"/>
  <c r="AU12" i="7"/>
  <c r="AU13" i="7"/>
  <c r="AU14" i="7"/>
  <c r="AQ6" i="7"/>
  <c r="AQ7" i="7"/>
  <c r="AQ8" i="7"/>
  <c r="AQ9" i="7"/>
  <c r="AQ10" i="7"/>
  <c r="AQ11" i="7"/>
  <c r="AQ12" i="7"/>
  <c r="AQ13" i="7"/>
  <c r="AM6" i="7"/>
  <c r="AM7" i="7"/>
  <c r="AM8" i="7"/>
  <c r="AM9" i="7"/>
  <c r="AM10" i="7"/>
  <c r="AM11" i="7"/>
  <c r="AM12" i="7"/>
  <c r="AM13" i="7"/>
  <c r="AI6" i="7"/>
  <c r="AI7" i="7"/>
  <c r="AI8" i="7"/>
  <c r="AI9" i="7"/>
  <c r="AI10" i="7"/>
  <c r="AI11" i="7"/>
  <c r="AI12" i="7"/>
  <c r="AI13" i="7"/>
  <c r="AE6" i="7"/>
  <c r="AE7" i="7"/>
  <c r="AE8" i="7"/>
  <c r="AE9" i="7"/>
  <c r="AE10" i="7"/>
  <c r="AE11" i="7"/>
  <c r="AE12" i="7"/>
  <c r="AA6" i="7"/>
  <c r="AA7" i="7"/>
  <c r="AA8" i="7"/>
  <c r="AA9" i="7"/>
  <c r="AA10" i="7"/>
  <c r="AA11" i="7"/>
  <c r="AA12" i="7"/>
  <c r="W6" i="7"/>
  <c r="W7" i="7"/>
  <c r="W8" i="7"/>
  <c r="W9" i="7"/>
  <c r="W10" i="7"/>
  <c r="W11" i="7"/>
  <c r="S6" i="7"/>
  <c r="S7" i="7"/>
  <c r="S8" i="7"/>
  <c r="S9" i="7"/>
  <c r="S10" i="7"/>
  <c r="S11" i="7"/>
  <c r="O6" i="7"/>
  <c r="O7" i="7"/>
  <c r="O8" i="7"/>
  <c r="O9" i="7"/>
  <c r="O10" i="7"/>
  <c r="O11" i="7"/>
  <c r="L6" i="7"/>
  <c r="L7" i="7"/>
  <c r="L8" i="7"/>
  <c r="H6" i="7"/>
  <c r="H7" i="7"/>
  <c r="U5" i="7" l="1"/>
  <c r="AC5" i="7"/>
  <c r="BD5" i="7"/>
  <c r="J5" i="8"/>
  <c r="J6" i="8"/>
  <c r="J7" i="8"/>
  <c r="N7" i="8"/>
  <c r="N8" i="8"/>
  <c r="N6" i="8"/>
  <c r="J42" i="8"/>
  <c r="L3" i="8"/>
  <c r="I3" i="8"/>
  <c r="H3" i="8"/>
  <c r="BH51" i="7" l="1"/>
  <c r="BE51" i="7"/>
  <c r="BB51" i="7"/>
  <c r="AY51" i="7"/>
  <c r="AU51" i="7"/>
  <c r="AQ51" i="7"/>
  <c r="AM51" i="7"/>
  <c r="AI51" i="7"/>
  <c r="AE51" i="7"/>
  <c r="AA51" i="7"/>
  <c r="W51" i="7"/>
  <c r="S51" i="7"/>
  <c r="O51" i="7"/>
  <c r="L51" i="7"/>
  <c r="H51" i="7"/>
  <c r="BH48" i="7" l="1"/>
  <c r="BE48" i="7"/>
  <c r="BB48" i="7"/>
  <c r="AY48" i="7"/>
  <c r="AU48" i="7"/>
  <c r="AQ48" i="7"/>
  <c r="AM48" i="7"/>
  <c r="AI48" i="7"/>
  <c r="AE48" i="7"/>
  <c r="AA48" i="7"/>
  <c r="W48" i="7"/>
  <c r="S48" i="7"/>
  <c r="O48" i="7"/>
  <c r="L48" i="7"/>
  <c r="H48" i="7"/>
  <c r="N47" i="8"/>
  <c r="J47" i="8"/>
  <c r="BH43" i="7" l="1"/>
  <c r="BE43" i="7"/>
  <c r="BB43" i="7"/>
  <c r="AY43" i="7"/>
  <c r="AU43" i="7"/>
  <c r="AQ43" i="7"/>
  <c r="AM43" i="7"/>
  <c r="AI43" i="7"/>
  <c r="AE43" i="7"/>
  <c r="AA43" i="7"/>
  <c r="W43" i="7"/>
  <c r="S43" i="7"/>
  <c r="O43" i="7"/>
  <c r="L43" i="7"/>
  <c r="H43" i="7"/>
  <c r="N42" i="8"/>
  <c r="N4" i="8" l="1"/>
  <c r="N5" i="8"/>
  <c r="J4" i="8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H25" i="7"/>
  <c r="BH26" i="7"/>
  <c r="BH27" i="7"/>
  <c r="BH28" i="7"/>
  <c r="BH29" i="7"/>
  <c r="BH30" i="7"/>
  <c r="BH31" i="7"/>
  <c r="BH32" i="7"/>
  <c r="BH33" i="7"/>
  <c r="BH34" i="7"/>
  <c r="BH35" i="7"/>
  <c r="BH36" i="7"/>
  <c r="BH37" i="7"/>
  <c r="BH38" i="7"/>
  <c r="BH39" i="7"/>
  <c r="BH40" i="7"/>
  <c r="BH41" i="7"/>
  <c r="BH42" i="7"/>
  <c r="BH45" i="7"/>
  <c r="BH46" i="7"/>
  <c r="BH47" i="7"/>
  <c r="BH49" i="7"/>
  <c r="BH50" i="7"/>
  <c r="BH52" i="7"/>
  <c r="BH53" i="7"/>
  <c r="BH54" i="7"/>
  <c r="BH55" i="7"/>
  <c r="BH56" i="7"/>
  <c r="BH57" i="7"/>
  <c r="BH58" i="7"/>
  <c r="BH59" i="7"/>
  <c r="BH60" i="7"/>
  <c r="BH61" i="7"/>
  <c r="BH62" i="7"/>
  <c r="BH63" i="7"/>
  <c r="BH64" i="7"/>
  <c r="BH65" i="7"/>
  <c r="BH66" i="7"/>
  <c r="BH67" i="7"/>
  <c r="BH68" i="7"/>
  <c r="BH69" i="7"/>
  <c r="BE15" i="7"/>
  <c r="BE16" i="7"/>
  <c r="BE17" i="7"/>
  <c r="BE18" i="7"/>
  <c r="BE19" i="7"/>
  <c r="BE20" i="7"/>
  <c r="BE21" i="7"/>
  <c r="BE22" i="7"/>
  <c r="BE23" i="7"/>
  <c r="BE24" i="7"/>
  <c r="BE25" i="7"/>
  <c r="BE26" i="7"/>
  <c r="BE27" i="7"/>
  <c r="BE28" i="7"/>
  <c r="BE29" i="7"/>
  <c r="BE30" i="7"/>
  <c r="BE31" i="7"/>
  <c r="BE32" i="7"/>
  <c r="BE33" i="7"/>
  <c r="BE34" i="7"/>
  <c r="BE35" i="7"/>
  <c r="BE36" i="7"/>
  <c r="BE37" i="7"/>
  <c r="BE38" i="7"/>
  <c r="BE39" i="7"/>
  <c r="BE40" i="7"/>
  <c r="BE41" i="7"/>
  <c r="BE42" i="7"/>
  <c r="BE45" i="7"/>
  <c r="BE46" i="7"/>
  <c r="BE47" i="7"/>
  <c r="BE49" i="7"/>
  <c r="BE50" i="7"/>
  <c r="BE52" i="7"/>
  <c r="BE53" i="7"/>
  <c r="BE54" i="7"/>
  <c r="BE55" i="7"/>
  <c r="BE56" i="7"/>
  <c r="BE57" i="7"/>
  <c r="BE58" i="7"/>
  <c r="BE59" i="7"/>
  <c r="BE60" i="7"/>
  <c r="BE61" i="7"/>
  <c r="BE62" i="7"/>
  <c r="BE63" i="7"/>
  <c r="BE64" i="7"/>
  <c r="BE65" i="7"/>
  <c r="BE66" i="7"/>
  <c r="BE67" i="7"/>
  <c r="BE68" i="7"/>
  <c r="BE69" i="7"/>
  <c r="BB15" i="7"/>
  <c r="BB16" i="7"/>
  <c r="BB17" i="7"/>
  <c r="BB18" i="7"/>
  <c r="BB19" i="7"/>
  <c r="BB20" i="7"/>
  <c r="BB21" i="7"/>
  <c r="BB22" i="7"/>
  <c r="BB23" i="7"/>
  <c r="BB24" i="7"/>
  <c r="BB25" i="7"/>
  <c r="BB26" i="7"/>
  <c r="BB27" i="7"/>
  <c r="BB28" i="7"/>
  <c r="BB29" i="7"/>
  <c r="BB30" i="7"/>
  <c r="BB31" i="7"/>
  <c r="BB32" i="7"/>
  <c r="BB33" i="7"/>
  <c r="BB34" i="7"/>
  <c r="BB35" i="7"/>
  <c r="BB36" i="7"/>
  <c r="BB37" i="7"/>
  <c r="BB38" i="7"/>
  <c r="BB39" i="7"/>
  <c r="BB40" i="7"/>
  <c r="BB41" i="7"/>
  <c r="BB42" i="7"/>
  <c r="BB45" i="7"/>
  <c r="BB46" i="7"/>
  <c r="BB47" i="7"/>
  <c r="BB49" i="7"/>
  <c r="BB50" i="7"/>
  <c r="BB52" i="7"/>
  <c r="BB53" i="7"/>
  <c r="BB54" i="7"/>
  <c r="BB55" i="7"/>
  <c r="BB56" i="7"/>
  <c r="BB57" i="7"/>
  <c r="BB58" i="7"/>
  <c r="BB59" i="7"/>
  <c r="BB60" i="7"/>
  <c r="BB61" i="7"/>
  <c r="BB62" i="7"/>
  <c r="BB63" i="7"/>
  <c r="BB64" i="7"/>
  <c r="BB65" i="7"/>
  <c r="BB66" i="7"/>
  <c r="BB67" i="7"/>
  <c r="BB68" i="7"/>
  <c r="BB69" i="7"/>
  <c r="AY15" i="7"/>
  <c r="AY16" i="7"/>
  <c r="AY17" i="7"/>
  <c r="AY18" i="7"/>
  <c r="AY19" i="7"/>
  <c r="AY20" i="7"/>
  <c r="AY21" i="7"/>
  <c r="AY22" i="7"/>
  <c r="AY23" i="7"/>
  <c r="AY24" i="7"/>
  <c r="AY25" i="7"/>
  <c r="AY26" i="7"/>
  <c r="AY27" i="7"/>
  <c r="AY28" i="7"/>
  <c r="AY29" i="7"/>
  <c r="AY30" i="7"/>
  <c r="AY31" i="7"/>
  <c r="AY32" i="7"/>
  <c r="AY33" i="7"/>
  <c r="AY34" i="7"/>
  <c r="AY35" i="7"/>
  <c r="AY36" i="7"/>
  <c r="AY37" i="7"/>
  <c r="AY38" i="7"/>
  <c r="AY39" i="7"/>
  <c r="AY40" i="7"/>
  <c r="AY41" i="7"/>
  <c r="AY42" i="7"/>
  <c r="AY45" i="7"/>
  <c r="AY46" i="7"/>
  <c r="AY47" i="7"/>
  <c r="AY49" i="7"/>
  <c r="AY50" i="7"/>
  <c r="AY52" i="7"/>
  <c r="AY53" i="7"/>
  <c r="AY54" i="7"/>
  <c r="AY55" i="7"/>
  <c r="AY56" i="7"/>
  <c r="AY57" i="7"/>
  <c r="AY58" i="7"/>
  <c r="AY59" i="7"/>
  <c r="AY60" i="7"/>
  <c r="AY61" i="7"/>
  <c r="AY62" i="7"/>
  <c r="AY63" i="7"/>
  <c r="AY64" i="7"/>
  <c r="AY65" i="7"/>
  <c r="AY66" i="7"/>
  <c r="AY67" i="7"/>
  <c r="AY68" i="7"/>
  <c r="AY69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U39" i="7"/>
  <c r="AU40" i="7"/>
  <c r="AU41" i="7"/>
  <c r="AU42" i="7"/>
  <c r="AU45" i="7"/>
  <c r="AU46" i="7"/>
  <c r="AU47" i="7"/>
  <c r="AU49" i="7"/>
  <c r="AU50" i="7"/>
  <c r="AU52" i="7"/>
  <c r="AU53" i="7"/>
  <c r="AU54" i="7"/>
  <c r="AU55" i="7"/>
  <c r="AU56" i="7"/>
  <c r="AU57" i="7"/>
  <c r="AU58" i="7"/>
  <c r="AU59" i="7"/>
  <c r="AU60" i="7"/>
  <c r="AU61" i="7"/>
  <c r="AU62" i="7"/>
  <c r="AU63" i="7"/>
  <c r="AU64" i="7"/>
  <c r="AU65" i="7"/>
  <c r="AU66" i="7"/>
  <c r="AU67" i="7"/>
  <c r="AU68" i="7"/>
  <c r="AU69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4" i="7"/>
  <c r="AQ45" i="7"/>
  <c r="AQ46" i="7"/>
  <c r="AQ47" i="7"/>
  <c r="AQ49" i="7"/>
  <c r="AQ50" i="7"/>
  <c r="AQ52" i="7"/>
  <c r="AQ53" i="7"/>
  <c r="AQ54" i="7"/>
  <c r="AQ55" i="7"/>
  <c r="AQ56" i="7"/>
  <c r="AQ57" i="7"/>
  <c r="AQ58" i="7"/>
  <c r="AQ59" i="7"/>
  <c r="AQ60" i="7"/>
  <c r="AQ61" i="7"/>
  <c r="AQ62" i="7"/>
  <c r="AQ63" i="7"/>
  <c r="AQ64" i="7"/>
  <c r="AQ65" i="7"/>
  <c r="AQ66" i="7"/>
  <c r="AQ67" i="7"/>
  <c r="AQ68" i="7"/>
  <c r="AQ69" i="7"/>
  <c r="AM69" i="7"/>
  <c r="AM14" i="7"/>
  <c r="AM15" i="7"/>
  <c r="AM16" i="7"/>
  <c r="AM17" i="7"/>
  <c r="AM18" i="7"/>
  <c r="AM19" i="7"/>
  <c r="AM20" i="7"/>
  <c r="AM21" i="7"/>
  <c r="AM22" i="7"/>
  <c r="AM23" i="7"/>
  <c r="AM24" i="7"/>
  <c r="AM25" i="7"/>
  <c r="AM26" i="7"/>
  <c r="AM27" i="7"/>
  <c r="AM28" i="7"/>
  <c r="AM29" i="7"/>
  <c r="AM30" i="7"/>
  <c r="AM31" i="7"/>
  <c r="AM32" i="7"/>
  <c r="AM33" i="7"/>
  <c r="AM34" i="7"/>
  <c r="AM35" i="7"/>
  <c r="AM36" i="7"/>
  <c r="AM37" i="7"/>
  <c r="AM38" i="7"/>
  <c r="AM39" i="7"/>
  <c r="AM40" i="7"/>
  <c r="AM41" i="7"/>
  <c r="AM42" i="7"/>
  <c r="AM45" i="7"/>
  <c r="AM46" i="7"/>
  <c r="AM47" i="7"/>
  <c r="AM49" i="7"/>
  <c r="AM50" i="7"/>
  <c r="AM52" i="7"/>
  <c r="AM53" i="7"/>
  <c r="AM54" i="7"/>
  <c r="AM55" i="7"/>
  <c r="AM56" i="7"/>
  <c r="AM57" i="7"/>
  <c r="AM58" i="7"/>
  <c r="AM59" i="7"/>
  <c r="AM60" i="7"/>
  <c r="AM61" i="7"/>
  <c r="AM62" i="7"/>
  <c r="AM63" i="7"/>
  <c r="AM64" i="7"/>
  <c r="AM65" i="7"/>
  <c r="AM66" i="7"/>
  <c r="AM67" i="7"/>
  <c r="AM68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41" i="7"/>
  <c r="AI42" i="7"/>
  <c r="AI45" i="7"/>
  <c r="AI46" i="7"/>
  <c r="AI47" i="7"/>
  <c r="AI49" i="7"/>
  <c r="AI50" i="7"/>
  <c r="AI52" i="7"/>
  <c r="AI53" i="7"/>
  <c r="AI54" i="7"/>
  <c r="AI55" i="7"/>
  <c r="AI56" i="7"/>
  <c r="AI57" i="7"/>
  <c r="AI58" i="7"/>
  <c r="AI59" i="7"/>
  <c r="AI60" i="7"/>
  <c r="AI61" i="7"/>
  <c r="AI62" i="7"/>
  <c r="AI63" i="7"/>
  <c r="AI64" i="7"/>
  <c r="AI65" i="7"/>
  <c r="AI66" i="7"/>
  <c r="AI67" i="7"/>
  <c r="AI68" i="7"/>
  <c r="AI69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4" i="7"/>
  <c r="AE45" i="7"/>
  <c r="AE46" i="7"/>
  <c r="AE47" i="7"/>
  <c r="AE49" i="7"/>
  <c r="AE50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5" i="7"/>
  <c r="AA46" i="7"/>
  <c r="AA47" i="7"/>
  <c r="AA49" i="7"/>
  <c r="AA50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5" i="7"/>
  <c r="W46" i="7"/>
  <c r="W47" i="7"/>
  <c r="W49" i="7"/>
  <c r="W50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4" i="7"/>
  <c r="S45" i="7"/>
  <c r="S46" i="7"/>
  <c r="S47" i="7"/>
  <c r="S49" i="7"/>
  <c r="S50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5" i="7"/>
  <c r="O46" i="7"/>
  <c r="O47" i="7"/>
  <c r="O49" i="7"/>
  <c r="O50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5" i="7"/>
  <c r="L46" i="7"/>
  <c r="L47" i="7"/>
  <c r="L49" i="7"/>
  <c r="L50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5" i="7"/>
  <c r="H46" i="7"/>
  <c r="H47" i="7"/>
  <c r="H49" i="7"/>
  <c r="H50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F44" i="7"/>
  <c r="F5" i="7" s="1"/>
  <c r="G44" i="7"/>
  <c r="G5" i="7" s="1"/>
  <c r="H5" i="7" s="1"/>
  <c r="I44" i="7"/>
  <c r="I5" i="7" s="1"/>
  <c r="J44" i="7"/>
  <c r="J5" i="7" s="1"/>
  <c r="K44" i="7"/>
  <c r="K5" i="7" s="1"/>
  <c r="M44" i="7"/>
  <c r="M5" i="7" s="1"/>
  <c r="N44" i="7"/>
  <c r="N5" i="7" s="1"/>
  <c r="O5" i="7" s="1"/>
  <c r="P44" i="7"/>
  <c r="P5" i="7" s="1"/>
  <c r="Q44" i="7"/>
  <c r="Q5" i="7" s="1"/>
  <c r="S5" i="7" s="1"/>
  <c r="R44" i="7"/>
  <c r="R5" i="7" s="1"/>
  <c r="T44" i="7"/>
  <c r="T5" i="7" s="1"/>
  <c r="W5" i="7" s="1"/>
  <c r="V44" i="7"/>
  <c r="V5" i="7" s="1"/>
  <c r="X44" i="7"/>
  <c r="X5" i="7" s="1"/>
  <c r="Y44" i="7"/>
  <c r="Y5" i="7" s="1"/>
  <c r="AA5" i="7" s="1"/>
  <c r="Z44" i="7"/>
  <c r="Z5" i="7" s="1"/>
  <c r="AB44" i="7"/>
  <c r="AB5" i="7" s="1"/>
  <c r="AE5" i="7" s="1"/>
  <c r="AD44" i="7"/>
  <c r="AD5" i="7" s="1"/>
  <c r="AF44" i="7"/>
  <c r="AF5" i="7" s="1"/>
  <c r="AG44" i="7"/>
  <c r="AG5" i="7" s="1"/>
  <c r="AI5" i="7" s="1"/>
  <c r="AH44" i="7"/>
  <c r="AH5" i="7" s="1"/>
  <c r="AJ44" i="7"/>
  <c r="AJ5" i="7" s="1"/>
  <c r="AK44" i="7"/>
  <c r="AK5" i="7" s="1"/>
  <c r="AM5" i="7" s="1"/>
  <c r="AL44" i="7"/>
  <c r="AL5" i="7" s="1"/>
  <c r="AN44" i="7"/>
  <c r="AN5" i="7" s="1"/>
  <c r="AO44" i="7"/>
  <c r="AO5" i="7" s="1"/>
  <c r="AQ5" i="7" s="1"/>
  <c r="AP44" i="7"/>
  <c r="AP5" i="7" s="1"/>
  <c r="AR44" i="7"/>
  <c r="AR5" i="7" s="1"/>
  <c r="AS44" i="7"/>
  <c r="AS5" i="7" s="1"/>
  <c r="AT44" i="7"/>
  <c r="AT5" i="7" s="1"/>
  <c r="AV44" i="7"/>
  <c r="AV5" i="7" s="1"/>
  <c r="AW44" i="7"/>
  <c r="AW5" i="7" s="1"/>
  <c r="AY5" i="7" s="1"/>
  <c r="AX44" i="7"/>
  <c r="AX5" i="7" s="1"/>
  <c r="AZ44" i="7"/>
  <c r="AZ5" i="7" s="1"/>
  <c r="BA44" i="7"/>
  <c r="BA5" i="7" s="1"/>
  <c r="BB5" i="7" s="1"/>
  <c r="BC44" i="7"/>
  <c r="BC5" i="7" s="1"/>
  <c r="BE5" i="7" s="1"/>
  <c r="BF44" i="7"/>
  <c r="BF5" i="7" s="1"/>
  <c r="BG44" i="7"/>
  <c r="BG5" i="7" s="1"/>
  <c r="BH5" i="7" s="1"/>
  <c r="L69" i="7"/>
  <c r="H8" i="7"/>
  <c r="G3" i="9"/>
  <c r="I3" i="9"/>
  <c r="J3" i="9"/>
  <c r="K3" i="9"/>
  <c r="M3" i="9"/>
  <c r="N3" i="9"/>
  <c r="P3" i="9"/>
  <c r="Q3" i="9"/>
  <c r="R3" i="9"/>
  <c r="T3" i="9"/>
  <c r="U3" i="9"/>
  <c r="V3" i="9"/>
  <c r="X3" i="9"/>
  <c r="Y3" i="9"/>
  <c r="Z3" i="9"/>
  <c r="AB3" i="9"/>
  <c r="AC3" i="9"/>
  <c r="AD3" i="9"/>
  <c r="AF3" i="9"/>
  <c r="AG3" i="9"/>
  <c r="AH3" i="9"/>
  <c r="AJ3" i="9"/>
  <c r="AK3" i="9"/>
  <c r="AL3" i="9"/>
  <c r="AN3" i="9"/>
  <c r="AO3" i="9"/>
  <c r="AP3" i="9"/>
  <c r="AR3" i="9"/>
  <c r="AS3" i="9"/>
  <c r="AT3" i="9"/>
  <c r="AV3" i="9"/>
  <c r="AW3" i="9"/>
  <c r="AX3" i="9"/>
  <c r="AZ3" i="9"/>
  <c r="BA3" i="9"/>
  <c r="BC3" i="9"/>
  <c r="BD3" i="9"/>
  <c r="BF3" i="9"/>
  <c r="BG3" i="9"/>
  <c r="F3" i="9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4" i="8"/>
  <c r="N45" i="8"/>
  <c r="N46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3" i="8"/>
  <c r="J44" i="8"/>
  <c r="J45" i="8"/>
  <c r="J46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O44" i="7" l="1"/>
  <c r="AU44" i="7"/>
  <c r="AY44" i="7"/>
  <c r="BB44" i="7"/>
  <c r="BE44" i="7"/>
  <c r="BH44" i="7"/>
  <c r="H44" i="7"/>
  <c r="AA44" i="7"/>
  <c r="AI44" i="7"/>
  <c r="AM44" i="7"/>
  <c r="AU5" i="7"/>
  <c r="L5" i="7"/>
  <c r="L44" i="7"/>
  <c r="W44" i="7"/>
  <c r="BH7" i="9"/>
  <c r="BE7" i="9"/>
  <c r="BB7" i="9"/>
  <c r="AY7" i="9"/>
  <c r="AU7" i="9"/>
  <c r="AQ7" i="9"/>
  <c r="AM7" i="9"/>
  <c r="AI7" i="9"/>
  <c r="AE7" i="9"/>
  <c r="AA7" i="9"/>
  <c r="W7" i="9"/>
  <c r="S7" i="9"/>
  <c r="O7" i="9"/>
  <c r="L7" i="9"/>
  <c r="H7" i="9"/>
  <c r="BH4" i="9" l="1"/>
  <c r="BE4" i="9"/>
  <c r="BB4" i="9"/>
  <c r="AY4" i="9"/>
  <c r="AU4" i="9"/>
  <c r="AQ4" i="9"/>
  <c r="AM4" i="9"/>
  <c r="AI4" i="9"/>
  <c r="AE4" i="9"/>
  <c r="AA4" i="9"/>
  <c r="W4" i="9"/>
  <c r="S4" i="9"/>
  <c r="O4" i="9"/>
  <c r="O3" i="9" s="1"/>
  <c r="L4" i="9"/>
  <c r="H4" i="9"/>
  <c r="BH9" i="9" l="1"/>
  <c r="BE9" i="9"/>
  <c r="BB9" i="9"/>
  <c r="AY9" i="9"/>
  <c r="AU9" i="9"/>
  <c r="AQ9" i="9"/>
  <c r="AM9" i="9"/>
  <c r="AI9" i="9"/>
  <c r="AE9" i="9"/>
  <c r="AA9" i="9"/>
  <c r="W9" i="9"/>
  <c r="S9" i="9"/>
  <c r="O9" i="9"/>
  <c r="L9" i="9"/>
  <c r="H9" i="9"/>
  <c r="BH8" i="9" l="1"/>
  <c r="BE8" i="9"/>
  <c r="BB8" i="9"/>
  <c r="AY8" i="9"/>
  <c r="AU8" i="9"/>
  <c r="AQ8" i="9"/>
  <c r="AM8" i="9"/>
  <c r="AI8" i="9"/>
  <c r="AE8" i="9"/>
  <c r="AA8" i="9"/>
  <c r="W8" i="9"/>
  <c r="S8" i="9"/>
  <c r="O8" i="9"/>
  <c r="L8" i="9"/>
  <c r="H8" i="9"/>
  <c r="BH6" i="9" l="1"/>
  <c r="BE6" i="9"/>
  <c r="BB6" i="9"/>
  <c r="AY6" i="9"/>
  <c r="AU6" i="9"/>
  <c r="AQ6" i="9"/>
  <c r="AM6" i="9"/>
  <c r="AI6" i="9"/>
  <c r="AE6" i="9"/>
  <c r="AA6" i="9"/>
  <c r="W6" i="9"/>
  <c r="S6" i="9"/>
  <c r="O6" i="9"/>
  <c r="L6" i="9"/>
  <c r="H6" i="9"/>
  <c r="BH5" i="9" l="1"/>
  <c r="BH3" i="9" s="1"/>
  <c r="BE5" i="9"/>
  <c r="BE3" i="9" s="1"/>
  <c r="BB5" i="9"/>
  <c r="BB3" i="9" s="1"/>
  <c r="AY5" i="9"/>
  <c r="AY3" i="9" s="1"/>
  <c r="AU5" i="9"/>
  <c r="AU3" i="9" s="1"/>
  <c r="AQ5" i="9"/>
  <c r="AQ3" i="9" s="1"/>
  <c r="AM5" i="9"/>
  <c r="AM3" i="9" s="1"/>
  <c r="AI5" i="9"/>
  <c r="AI3" i="9" s="1"/>
  <c r="AE5" i="9"/>
  <c r="AE3" i="9" s="1"/>
  <c r="AA5" i="9"/>
  <c r="AA3" i="9" s="1"/>
  <c r="W5" i="9"/>
  <c r="W3" i="9" s="1"/>
  <c r="S5" i="9"/>
  <c r="S3" i="9" s="1"/>
  <c r="O5" i="9"/>
  <c r="L5" i="9"/>
  <c r="L3" i="9" s="1"/>
  <c r="H5" i="9"/>
  <c r="H3" i="9" s="1"/>
  <c r="K43" i="8" l="1"/>
  <c r="K3" i="8" s="1"/>
  <c r="N43" i="8" l="1"/>
  <c r="J8" i="8"/>
  <c r="M3" i="8"/>
  <c r="J3" i="8" l="1"/>
  <c r="N3" i="8"/>
</calcChain>
</file>

<file path=xl/sharedStrings.xml><?xml version="1.0" encoding="utf-8"?>
<sst xmlns="http://schemas.openxmlformats.org/spreadsheetml/2006/main" count="505" uniqueCount="314">
  <si>
    <t>ID</t>
  </si>
  <si>
    <t>Время создания</t>
  </si>
  <si>
    <t>Время изменения</t>
  </si>
  <si>
    <t>разница</t>
  </si>
  <si>
    <t>1. Наименование муниципального образования</t>
  </si>
  <si>
    <t>доля</t>
  </si>
  <si>
    <t>1. Наименование муниципального образования (красным указано количество ОО-юридических лиц по статотчету 2021 года в случае расхождения с данными, поданными в данном отчете)</t>
  </si>
  <si>
    <t>Комментарии</t>
  </si>
  <si>
    <r>
      <t xml:space="preserve">1.Общее количество ОО </t>
    </r>
    <r>
      <rPr>
        <b/>
        <u/>
        <sz val="10"/>
        <rFont val="Calibri"/>
        <family val="2"/>
        <charset val="204"/>
        <scheme val="minor"/>
      </rPr>
      <t>(юридических лиц)</t>
    </r>
  </si>
  <si>
    <t>2.1. Из п.2 количество ОО, в которых все 10 классы в 2023/24 уч.г. переходят на обновленный ФГОС СОО</t>
  </si>
  <si>
    <r>
      <t xml:space="preserve">2.2 Из п.2 количество ОО, в которых </t>
    </r>
    <r>
      <rPr>
        <u/>
        <sz val="10"/>
        <rFont val="Calibri"/>
        <family val="2"/>
        <charset val="204"/>
        <scheme val="minor"/>
      </rPr>
      <t>НЕ ВСЕ</t>
    </r>
    <r>
      <rPr>
        <sz val="10"/>
        <rFont val="Calibri"/>
        <family val="2"/>
        <scheme val="minor"/>
      </rPr>
      <t xml:space="preserve"> 10 классы в 2023/24 уч.г. переходят на обновленный ФГОС СОО в связи с отсутствием набора в 10 класс</t>
    </r>
  </si>
  <si>
    <t xml:space="preserve">координатор введения ФГОС (ФИО, телефон, адрес эл. почты)  </t>
  </si>
  <si>
    <t>МОНИТОРИНГ готовности к введению обновленных ФГОС СОО, ФОП СОО  1 этап (форма 1)</t>
  </si>
  <si>
    <t>МОНИТОРИНГ готовности к введению обновленных ФГОС СОО, ФОП СОО  1 этап (форма 2)</t>
  </si>
  <si>
    <r>
      <t xml:space="preserve">2.3 Из п.2 количество ОО, в которых НЕ ВСЕ 10 классы в 2023/24 уч.г. переходят на обновленный ФГОС СОО по иным причинам </t>
    </r>
    <r>
      <rPr>
        <b/>
        <u/>
        <sz val="10"/>
        <rFont val="Calibri"/>
        <family val="2"/>
        <charset val="204"/>
        <scheme val="minor"/>
      </rPr>
      <t>(указать)</t>
    </r>
  </si>
  <si>
    <t>3. Ссылка на страницу сайта МУО, на которой размещены публикации о подготовке к введению ФГОС СОО, ФОП СОО</t>
  </si>
  <si>
    <t>4. Ссылка на страницу сайта МУО, на которой размещена информация о проведении для родителей мероприятий по актуальным вопросам введения ФГОС СОО, ФОП СОО</t>
  </si>
  <si>
    <t>из них количество учителей,
которые по состоянию на отчетную дату завершили обучение по программам повышения квалификации по вопросам реализации ФГОС СОО</t>
  </si>
  <si>
    <t>15. Общее количество административных работников ОО, курирующих образовательную (учебно-воспитательную ) работу организации (директоров, заместителей директоров, методистов) по программам СОО</t>
  </si>
  <si>
    <t>из них количество административных работников ОО,
которые по состоянию на отчетную дату завершили обучение по программам повышения квалификации по вопросам реализации ФГОС СОО</t>
  </si>
  <si>
    <t>2. Общее количество ОО (юридических лиц), реализующих образовательные программы СОО</t>
  </si>
  <si>
    <t>5. Ссылка на страницу сайта МУО, на которой размещен муниципальный план (включая мероприятия муниципальной методической службы) по вопросам поддержки педагогов при введении ФГОС СОО, ФОП СОО</t>
  </si>
  <si>
    <t>ИНФОРМАЦИЯ ОБ УЧИТЕЛЯХ 10 КЛАССОВ (2023/24 УЧЕБНЫЙ ГОД)</t>
  </si>
  <si>
    <t>2. Количество учителей  русского языка и литературы, переходящих на обучение по обновленному ФГОС СОО с 01.09.2023 в 10 классах</t>
  </si>
  <si>
    <t>1. Общее количество учителей  переходящих на обучение по обновленному ФГОС СОО с 01.09.2023 в 10 классах</t>
  </si>
  <si>
    <t>из них количество учителей,
которые по стоянию на отчетную дату завершили обучение по программам повышения квалификации по вопросам реализации ФГОС СОО в 10 классах</t>
  </si>
  <si>
    <t>2.1. Количество учителей, которые будут реализовывать программы углубленного уровня по литературе в 10 классах</t>
  </si>
  <si>
    <t>3. Количество учителей родного языка и родной литературы, переходящих на обучение по обновленному ФГОС СОО с 01.09.2023 в 10 классах</t>
  </si>
  <si>
    <t>4. Количество учителей иностранного языка, переходящих на обучение по обновленному ФГОС СОО с 01.09.2023 в 10 классах</t>
  </si>
  <si>
    <t>4.1. Количество учителей, которые будут реализовывать программы углубленного уровня по иностранному языку в 10 классах</t>
  </si>
  <si>
    <t>5. Количество учителей математики, переходящих на обучение по обновленному ФГОС СОО с 01.09.2023 в 10 классах</t>
  </si>
  <si>
    <t>6.  Количество учителей истории, переходящих на обучение по обновленному ФГОС СОО с 01.09.2023 в 10 классах</t>
  </si>
  <si>
    <t>6.1. Количество учителей, которые будут реализовывать программы углубленного уровня по истории в 10 классах</t>
  </si>
  <si>
    <t>7.1.  Количество учителей, которые будут реализовывать программы углубленного уровня по географии в 10 классах</t>
  </si>
  <si>
    <t>8. Количество учителей биологии, переходящих на обучение по обновленному ФГОС СОО с 01.09.2023 в 10 классах</t>
  </si>
  <si>
    <t>8. Количество учителей, которые будут реализовывать программы углубленного уровня по биологии в 10 классах</t>
  </si>
  <si>
    <t>9. Количество учителей информатики, переходящих на обучение по обновленному ФГОС СОО с 01.09.2023 в 10 классах</t>
  </si>
  <si>
    <t>9.1. Количество учителей, которые будут реализовывать программы углубленного уровня по информатике в 10 классах</t>
  </si>
  <si>
    <t>10. Количество учителей обществознания, переходящих на обучение по обновленному ФГОС СОО с 01.09.2023 в 10 классах</t>
  </si>
  <si>
    <t>10.1. Количество учителей, которые будут реализовывать программы углубленного уровня по обществознанию в 10 классах</t>
  </si>
  <si>
    <t>11. Количество учителей химии, переходящих на обучение по обновленному ФГОС СОО с 01.09.2023 в 10 классах</t>
  </si>
  <si>
    <t>11.1. Количество учителей, которые будут реализовывать программы углубленного уровня по химии в 10 классах</t>
  </si>
  <si>
    <t>12. Количество учителей физики, переходящих на обучение по обновленному ФГОС СОО с 01.09.2023 в 10 классах</t>
  </si>
  <si>
    <t>12.1.Количество учителей, которые будут реализовывать программы углубленного уровня по физике в 10 классах</t>
  </si>
  <si>
    <t>13. Количество учителей физкультуры, переходящих на обучение по обновленному ФГОС СОО с 01.09.2023 в 10 классах</t>
  </si>
  <si>
    <t>14. Количество учителей ОБЖ, переходящих на обучение по обновленному ФГОС СОО с 01.09.2023 в 10 классах</t>
  </si>
  <si>
    <t>4.1. Количество учителей, которые будут реализовывать программы углубленного уровня по математики в 10 классах</t>
  </si>
  <si>
    <t>7. Количество учителей географии, переходящих на обучение по обновленному ФГОС СОО с 01.09.2023</t>
  </si>
  <si>
    <t>Ачинский район</t>
  </si>
  <si>
    <t xml:space="preserve">Иванова Наталья Александровна, 8(39151)60231, ivanovanatalia1982@bk.ru </t>
  </si>
  <si>
    <t>http://achruo.edusite.ru/p352aa1.html</t>
  </si>
  <si>
    <t>http://achruo.edusite.ru/p360aa1.html</t>
  </si>
  <si>
    <t>1_краевые кадетские</t>
  </si>
  <si>
    <t>Балахтинский район</t>
  </si>
  <si>
    <t>Бирилюсский район</t>
  </si>
  <si>
    <t>Боготольский район</t>
  </si>
  <si>
    <t>Богучанский район</t>
  </si>
  <si>
    <t>Большемуртинский район</t>
  </si>
  <si>
    <t>г. Боготол</t>
  </si>
  <si>
    <t>г. Канск</t>
  </si>
  <si>
    <t>г. Минусинск</t>
  </si>
  <si>
    <t>Дзержинский район</t>
  </si>
  <si>
    <t>Емельяновский район</t>
  </si>
  <si>
    <t>Енисейский район</t>
  </si>
  <si>
    <t>Ермаковский район</t>
  </si>
  <si>
    <t>ЗАТО г. Железногорск</t>
  </si>
  <si>
    <t>Казачинский район</t>
  </si>
  <si>
    <t>Канский район</t>
  </si>
  <si>
    <t>Каратузский район</t>
  </si>
  <si>
    <t>Кежемский район</t>
  </si>
  <si>
    <t>Курагинский район</t>
  </si>
  <si>
    <t>Манский район</t>
  </si>
  <si>
    <t>Назаровский район</t>
  </si>
  <si>
    <t>Нижнеингашский район</t>
  </si>
  <si>
    <t>Новоселовский район</t>
  </si>
  <si>
    <t>Партизанский район</t>
  </si>
  <si>
    <t>Саянский район</t>
  </si>
  <si>
    <t>Северо-Енисейский район</t>
  </si>
  <si>
    <t>Тасеевский район</t>
  </si>
  <si>
    <t>Уярский район</t>
  </si>
  <si>
    <t>Шушенский район</t>
  </si>
  <si>
    <r>
      <rPr>
        <sz val="12"/>
        <rFont val="Calibri"/>
        <family val="2"/>
        <charset val="204"/>
        <scheme val="minor"/>
      </rPr>
      <t xml:space="preserve">Попикова Лидия Адамовна 89131995253   </t>
    </r>
    <r>
      <rPr>
        <sz val="16"/>
        <rFont val="Calibri"/>
        <family val="2"/>
        <charset val="204"/>
        <scheme val="minor"/>
      </rPr>
      <t xml:space="preserve"> balono@yandex.ru</t>
    </r>
  </si>
  <si>
    <t xml:space="preserve">http://xn----7sbaace0e1atp6a.xn--p1ai/vnedrenie-fgos-noo-i-fgos-ooo/  https://m.vk.com/wall-217485067_118 </t>
  </si>
  <si>
    <t>http://xn----7sbaace0e1atp6a.xn--p1ai/vnedrenie-fgos-noo-i-fgos-ooo/   https://m.vk.com/wall-217485067_118</t>
  </si>
  <si>
    <t>http://xn----7sbaace0e1atp6a.xn--p1ai/vnedrenie-fgos-noo-i-fgos-ooo/ https://m.vk.com/wall-217485067_118</t>
  </si>
  <si>
    <t>Богомолова Екатерина Андреевна
89233040841, bogomolova11_moo@mail.ru</t>
  </si>
  <si>
    <t>http://березовская-школа1.беробр.рф/vvedenie-fgos-noo-ooo-2022-god/
http://школа4.беробр.рф/sveden/education/
http://ермолаевская-школа.рф/perehod-na-fgos-2021/
http://бархатовская-школа.рф/sveden/document/
https://esaulovo-sosh.edusite.ru/p121aa1.html
http://magschool.ucoz.ru/index/fgos_2022/0-61</t>
  </si>
  <si>
    <t>http://березовская-школа1.беробр.рф/vvedenie-fgos-noo-ooo-2022-god/
http://школа4.беробр.рф/sveden/education/
http://ермолаевская-школа.рф/perehod-na-fgos-2021/ 
http://бархатовская-школа.рф/category/novosti/
https://esaulovo-sosh.edusite.ru/p121aa1.html
http://magschool.ucoz.ru/index/fgos_2022/0-61</t>
  </si>
  <si>
    <t>http://беробр.рф/category/фгос-2/</t>
  </si>
  <si>
    <t>Берёзовский район</t>
  </si>
  <si>
    <t>Ломаева Наталья Владимировна, 8391502-27-06, birono1@krasmail.ru</t>
  </si>
  <si>
    <t>http://birono.ucoz.ru/index/plan_raboty/0-32</t>
  </si>
  <si>
    <t>https://muo56.nubex.ru/</t>
  </si>
  <si>
    <t>https://muo56.nubex.ru/obraz/8257/</t>
  </si>
  <si>
    <t>https://r1.nubex.ru/s139141-731/f1875_68/Приказ%20о%20введении%20обновленного%20ФГОС%20СОО.pdf</t>
  </si>
  <si>
    <t>Харитонова Снежана Ивановна, 8950-992-9796, haritonova-si@boguo.ru</t>
  </si>
  <si>
    <t>http://www.boguo.ru/rb-topic.php?t=198</t>
  </si>
  <si>
    <t>Хафизова Зарина Наильевна</t>
  </si>
  <si>
    <t>https://bmurtaruo.ucoz.ru/index/fgos_soo/0-121</t>
  </si>
  <si>
    <t>https://bmurtaruo.ucoz.ru/2023/prikaz_rabochaja_gruppa_fgos_soo.pdf</t>
  </si>
  <si>
    <t>Семёнова И.Е. +79607599038, irina-egorovna@mail.ru</t>
  </si>
  <si>
    <t xml:space="preserve">http://buprobraz.narod.ru/obchee_obrazovanie/FGOS/dorozhnaja_karta_po_fgos_soo.pdf </t>
  </si>
  <si>
    <t>Машненкова Анна Fлександровна, 89607606288,         am-anna@yandex.ru</t>
  </si>
  <si>
    <t>http://school4.mmc24414.cross-edu.ru/Svedeniya/Obr_Standarti.htm</t>
  </si>
  <si>
    <t>http://школа6.боготол-обр.рф</t>
  </si>
  <si>
    <t>Болдырева Г.И., 8-39167-90109, boldireva_g@list.ru</t>
  </si>
  <si>
    <t>http://uoadr.ucoz.de/index/obshhee_obrazovanie/0-144</t>
  </si>
  <si>
    <t>http://uoadr.ucoz.de/1_new/2022-2025/plan_uo-po-obespecheniju-vvedenija-obnovlennogo-fg.pdf                               http://uoadr.ucoz.de/1_new/2022-2025/prikaz_ob_utverzhdenii_plana.pdf</t>
  </si>
  <si>
    <t xml:space="preserve">Анна Викторовна Убиенных, 8(39144)3-78-82; opekadiv@mail.ru  </t>
  </si>
  <si>
    <t>https://divedu.ru/index.php/деятельность/fgos</t>
  </si>
  <si>
    <t>https://divedu.ru/index.php/деятельность/fgos/3911-приказ-№-6-1-от-12-01-2022_об-утверждении-муницип-плана</t>
  </si>
  <si>
    <t>Усольцева Елена Александровна, 8-960-761-71-99, kulikova.69@bk.ru</t>
  </si>
  <si>
    <t>г. Енисейск</t>
  </si>
  <si>
    <t xml:space="preserve">Петрова Ирина Павловна, 8(391)63-22-7-85, petrovairina85@rambler.ru </t>
  </si>
  <si>
    <t xml:space="preserve">Абанский район </t>
  </si>
  <si>
    <t xml:space="preserve">http://abanruo.ucoz.ru/index/obnovlennye_fgos/0-594 </t>
  </si>
  <si>
    <t>http://abanruo.ucoz.ru/index/obnovlennye_fgos/0-594; http://abanruo.ucoz.ru/news/gorjachaja_linija_fgos_soo/2023-04-07-1207; http://abanruo.ucoz.ru/news/gorjachaja_linija_fgos_soo/2023-05-05-1208</t>
  </si>
  <si>
    <t>Абанский район</t>
  </si>
  <si>
    <t>http://ермобр.рф/vvedenie-obnovlennyh-fgos/</t>
  </si>
  <si>
    <t>http://ермобр.рф/wp-content/uploads/2023/05/prikaz-№-101-os-ot-08.04.2022g..pdf</t>
  </si>
  <si>
    <t>https://docs.yandex.ru/docs/view?url=ya-browser%3A%2F%2F4DT1uXEPRrJRXlUFoewruOp3Q7VfdkBHfE496Wb_F2xrhml_VLbQp6kFBZX27xZb7h69GypN-lbySX5YWjIewzrtjDIN-tn9dCEZYqGqjQNMGR8td-d2Lzh-5Xh3s1UuAEv1qw0UmOgAMmvv0xT9eQ%3D%3D%3Fsign%3DOy7B09iJgasK7ufrDuXXa2dKSXaQPxjj1__LF5T6dVE%3D&amp;name=meropriyatiya-dlya-roditelej.docx&amp;nosw=1</t>
  </si>
  <si>
    <t>Михайлова Ольга Викторовна, 83919763980, mihailova@eduk26.ru</t>
  </si>
  <si>
    <t>ЗАТО г.Железногорск</t>
  </si>
  <si>
    <t>http://eduk26.ru/index.php/shkolnoe-obrazovanie/fgos</t>
  </si>
  <si>
    <t>http://eduk26.ru/images/File/FGOS/2022-fgos/prikazplan-grafik-FGOS.pdf</t>
  </si>
  <si>
    <r>
      <t>муниципальной методической службы</t>
    </r>
    <r>
      <rPr>
        <b/>
        <i/>
        <sz val="10"/>
        <rFont val="Calibri"/>
        <family val="2"/>
        <charset val="204"/>
        <scheme val="minor"/>
      </rPr>
      <t xml:space="preserve"> нет</t>
    </r>
  </si>
  <si>
    <t xml:space="preserve">Черноусова Анна Юрьевна, 89133438088, chernousova-a-u@mail.ru </t>
  </si>
  <si>
    <t>Идринский район</t>
  </si>
  <si>
    <t>http://uoidra.narod.ru/fgos.htm</t>
  </si>
  <si>
    <t>Бровкина Светлана Николаевна, 8(39156)27-0-44, obrazsun@mail.ru</t>
  </si>
  <si>
    <t>ЗАТО п.Солнечный Красноярского края</t>
  </si>
  <si>
    <t>*</t>
  </si>
  <si>
    <t>Бондарь Татьяна Анатольевна, 83917431326,  bondarta@yandex.ru</t>
  </si>
  <si>
    <t>Ирбейский район</t>
  </si>
  <si>
    <t>http://www.irbruo.ru/2023/04/36_dorozhnaja_karta_ofgos_soo_compressed.pdf</t>
  </si>
  <si>
    <t>http://www.irbruo.ru/index/municipalnyj_roditelskij_sovet/0-447;  http://www.irbruo.ru/2023/5/protokol_4_mrs_ot_18.05.23.pdf</t>
  </si>
  <si>
    <t xml:space="preserve">http://www.irbruo.ru/2023/04/100_compressed.pdf       http://www.irbruo.ru/2023/4/plan_meroprijatij_po_soprovozhdeniju_ofgos_soo.pdf               </t>
  </si>
  <si>
    <t>Жвырбля Евгения Сергеевна, 83919674147zhvyrblya.evgenya@yandex.ru</t>
  </si>
  <si>
    <t>http://казобр.рф/wp-content/uploads/2023/05/fop-soo.pdf</t>
  </si>
  <si>
    <t xml:space="preserve">http://казобр.рф/wp-content/uploads/2023/05/inform-dlya-roditelej-fgos-soosh_fgos_soo.pdf
http://казобр.рф/wp-content/uploads/2023/05/fop-soo.pdf
 </t>
  </si>
  <si>
    <t>http://казобр.рф/wp-content/uploads/2023/05/plan-grafik-po-obespecheniyu-poetapnogo-vvedeniya-obnovlennogo-fgos-fop-v-obshheobrazovatelnyh-organizacziyah-kazachinskogo-rajona.pdf</t>
  </si>
  <si>
    <t>Серастинов А.А. 8(39161)2-98-05, andrey22-84@mail.ru</t>
  </si>
  <si>
    <t xml:space="preserve">http://xn----8sb3aboczk.xn--p1ai/obnovlennye-fgos/ </t>
  </si>
  <si>
    <t xml:space="preserve">http://xn----8sb3aboczk.xn--p1ai/wp-content/uploads/2023/05/kansk_plan-vvedeniya-obnovlennogo-fgos-g.kanska-1.pdf </t>
  </si>
  <si>
    <t>г.Канск</t>
  </si>
  <si>
    <t>Алексиевич  Татьяна Георгиевна 89504145072 8(391)61 32948  nookr-na@mail.ru</t>
  </si>
  <si>
    <t>https://uokansk.ucoz.ru/index/obnovljonnye_fgos/0-107</t>
  </si>
  <si>
    <t>городской округ поселок Кедроый</t>
  </si>
  <si>
    <t>http://pgtkedr.ru/administration/obrazovanie/fgos-novogo-pokoleniya</t>
  </si>
  <si>
    <t>Соколова Л.С., 89504267107, laroush@mail.ru</t>
  </si>
  <si>
    <t xml:space="preserve">https://ruo-kodinsk.ru/fgos/
</t>
  </si>
  <si>
    <t>Прамзина Людмила Николаевна, 89503021725, lpramzina@yandex.ru</t>
  </si>
  <si>
    <t>Краснотуранский район</t>
  </si>
  <si>
    <t>https://clck.ru/32AfTf</t>
  </si>
  <si>
    <t>https://clck.ru/34FRSK</t>
  </si>
  <si>
    <t>https://kimc.ms/obrazovanie/fgos/perekhod-na-fgos-2021-g/</t>
  </si>
  <si>
    <t>Гурьева Наталья Николаевна, 89024673347,rmk-kuragino@yandex.ru</t>
  </si>
  <si>
    <t>https://uo-kuragino.ru/work/673-fgos-2021.html</t>
  </si>
  <si>
    <t>https://uo-kuragino.ru/work/874-prikaz-251-ot-20-09-2022-o-vvedenii-fgos-soo.html</t>
  </si>
  <si>
    <t>Курагинский</t>
  </si>
  <si>
    <t>г. Лесосибирск</t>
  </si>
  <si>
    <t>http://xn----btbkxrnd.xn--p1ai/obshhee-obrazovanie/federalnye-gosudarstvennye-obrazovatelnye-standarty-fgos/</t>
  </si>
  <si>
    <t xml:space="preserve">http://xn----btbkxrnd.xn--p1ai/obshhee-obrazovanie/federalnye-gosudarstvennye-obrazovatelnye-standarty-fgos/  </t>
  </si>
  <si>
    <t>Федотова Наталья Эрнестовнаnata.fedotova.57@list.ru 89135588433</t>
  </si>
  <si>
    <t>https://www.uo-minusinsk.ru/?mode=newfgos</t>
  </si>
  <si>
    <t>Тальвик Ф.Х. 89504320645 wsuominr@yandex.ru</t>
  </si>
  <si>
    <t>Минусинский район</t>
  </si>
  <si>
    <t>Миуиснкий район</t>
  </si>
  <si>
    <t>Кумец Инга Станиславовна, mmc24441@mail.ru 83914123208</t>
  </si>
  <si>
    <t>Мотыгинский район</t>
  </si>
  <si>
    <t>http://uomotygino.ru/fgos</t>
  </si>
  <si>
    <t xml:space="preserve">http://uomotygino.ru/fgos </t>
  </si>
  <si>
    <t xml:space="preserve">Ожегова Алина Анатольевна, 83915550686, ozgegova@ya.ru   </t>
  </si>
  <si>
    <t xml:space="preserve">http://nazuo.3dn.ru/index/fgos_soo/0-213 </t>
  </si>
  <si>
    <t>http://nazuo.3dn.ru/2023/soo/11-rekomendacii_dlja_roditelskogo_sobranija_v_9-kh.pdf</t>
  </si>
  <si>
    <t xml:space="preserve">http://nazuo.3dn.ru/2023/soo/8-municipalnyj_plan_fgos_soo-fop.pdf </t>
  </si>
  <si>
    <t>Жарикова Марина Михайловна</t>
  </si>
  <si>
    <t>http://nazarovo.ucoz.ru/index/obnovlennyj_fgos_soo_i_foop/0-196</t>
  </si>
  <si>
    <t>Мусихина Юлия Леонидовна, 8(3919)238849, musihinay@mail.ru</t>
  </si>
  <si>
    <t>http://норильск-обр.рф/fgos/</t>
  </si>
  <si>
    <t>Журавлева Анастасия Владимировна, 8(39140)21502, zhuravleva_av@list.ru</t>
  </si>
  <si>
    <t>https://партроо.рф/p168aa1.html</t>
  </si>
  <si>
    <t>Рыбкина Анастасия Павловна, 8(39166) 33-6-31, pirono@krasmail.ru</t>
  </si>
  <si>
    <t>Пировский мунимципальный округ</t>
  </si>
  <si>
    <t xml:space="preserve">http://пиробр.рф/%d0%be%d0/  </t>
  </si>
  <si>
    <t>Пировский муниципальный округ</t>
  </si>
  <si>
    <t>Атаскевич И.Э, 8(39142)21850,irinaataskevich@mail.ru</t>
  </si>
  <si>
    <t xml:space="preserve">http://ruosayno.ru/obrazovatelnye-standarty </t>
  </si>
  <si>
    <r>
      <rPr>
        <sz val="12"/>
        <rFont val="Calibri"/>
        <family val="2"/>
        <charset val="204"/>
        <scheme val="minor"/>
      </rPr>
      <t>Землянова</t>
    </r>
    <r>
      <rPr>
        <b/>
        <sz val="12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>Наталья Валерьевна</t>
    </r>
    <r>
      <rPr>
        <b/>
        <sz val="10"/>
        <rFont val="Calibri"/>
        <family val="2"/>
        <charset val="204"/>
        <scheme val="minor"/>
      </rPr>
      <t xml:space="preserve">  </t>
    </r>
    <r>
      <rPr>
        <sz val="10"/>
        <rFont val="Calibri"/>
        <family val="2"/>
        <charset val="204"/>
        <scheme val="minor"/>
      </rPr>
      <t>8(39154) 41222 , kozulka@gmail.com</t>
    </r>
    <r>
      <rPr>
        <b/>
        <sz val="10"/>
        <rFont val="Calibri"/>
        <family val="2"/>
        <charset val="204"/>
        <scheme val="minor"/>
      </rPr>
      <t xml:space="preserve"> </t>
    </r>
  </si>
  <si>
    <t xml:space="preserve">Козульский район </t>
  </si>
  <si>
    <t>https://uoop-kozulka.ru/фгос-соо-и-фооп/</t>
  </si>
  <si>
    <t>https://uoop-kozulka.ru/wp-content/uploads/2023/05/Муниципальный-план-введения-ФГОС-СОО-и-ФООП.pdf</t>
  </si>
  <si>
    <t>Лобацеева Юлия Федоровна, 83913125736, guo@sosnovoborsk.krskcit.ru Сухорукова Светлана Валентиновна, 83913120637, guo@sosnovoborsk.krskcit.ru</t>
  </si>
  <si>
    <t>http://guos.ucoz.ru/index/fgos/0-42</t>
  </si>
  <si>
    <t>http://guos.ucoz.ru/index/fgos/0-42, https://vk.com/public217465131?w=wall-217465131_96</t>
  </si>
  <si>
    <t xml:space="preserve">г. Сосновоборск </t>
  </si>
  <si>
    <t xml:space="preserve">В опросе приняли участие 4 школы . В рамках заявочной кампании на 2 полугодие 2023 года все педагоги и административные работники   планирующие реализовывать программы ФГОС СОО пройдут обучение. </t>
  </si>
  <si>
    <t>Яковлева Евгения Михайловна, 8 (39199)2-11-33, yevgeniya-yakovleva-1980@mail.ru</t>
  </si>
  <si>
    <t>Сухобузимский</t>
  </si>
  <si>
    <t>http://ruo-suhobuzimo.edusite.ru/p9aa1.html</t>
  </si>
  <si>
    <t>http://ruo-suhobuzimo.edusite.ru/p9aa1.html,</t>
  </si>
  <si>
    <t>http://ruo-suhobuzimo.edusite.ru/p9aa1.html,http://ruo-suhobuzimo.edusite.ru/p8aa1.html</t>
  </si>
  <si>
    <t xml:space="preserve">Быстрова Ю.М. 
8 (39191) 5-15-50
bystrova@taimyr-edu.ru </t>
  </si>
  <si>
    <t>Таймырский Долгано-Ненецкий муниципальный район</t>
  </si>
  <si>
    <t xml:space="preserve">http://taimyr-edu.ru/dou_and_oo/fgos </t>
  </si>
  <si>
    <t>http://taimyr-edu.ru/dou_and_oo/fgos</t>
  </si>
  <si>
    <t xml:space="preserve">Обучение ФГОС СОО в данный момент идет и будет проходить до 1 июля 2023 г., до 1 сентбря 2023 будут обучены 100% педагогов. </t>
  </si>
  <si>
    <t>Бекарева Наталья Владимировна, 89059749318, bekanatalya@yandex.ru, Крюковских Галина Михайловна, 89233603638,gali-1@yandex.ru</t>
  </si>
  <si>
    <t>http://ruo.taseevo.ru/load/fgos/seminar_po_vvedeniju_obnovlennykh_fgos_i_foop/33-1-0-1568</t>
  </si>
  <si>
    <t>http://ruo.taseevo.ru/news/vvedenie_obnovlennykh_fgos_soo/2023-05-02-1199</t>
  </si>
  <si>
    <t>http://ruo.taseevo.ru/load/fgos/33</t>
  </si>
  <si>
    <t>Еремеева Надежда Евгеньевна, 8(39190)45364, 04anilop@gmail.com</t>
  </si>
  <si>
    <t>Туруханский район</t>
  </si>
  <si>
    <t>http://туруханск-обр.рф/fgos/</t>
  </si>
  <si>
    <t xml:space="preserve">Карпенко Н.К., 8391(65)25025, rono@krasmail.ru </t>
  </si>
  <si>
    <t xml:space="preserve">Рыбинский </t>
  </si>
  <si>
    <t xml:space="preserve">http://управление-образования-рыбинского-района.рф/index/fgos/0-160 </t>
  </si>
  <si>
    <t>https://drive.google.com/file/d/15hU1muGLski5efpdlPci7Rql1aamdpw6/view</t>
  </si>
  <si>
    <t>http://управление-образования-рыбинского-района.рф/_ld/11/1171______.pdf</t>
  </si>
  <si>
    <t>Рыбинский</t>
  </si>
  <si>
    <t>Коновалова Елена Юрьевна,  89029576775, biblelena@mail.ru</t>
  </si>
  <si>
    <t>Тюхтетский муниципальный округ</t>
  </si>
  <si>
    <t>https://ooatr.ru/%d0%be%d0%b1%d0%bd%d0%be%d0%b2%d0%bb%d0%b5%d0%bd%d0%bd%d1%8b%d0%b9-%d1%84%d0%b3%d0%be%d1%81/</t>
  </si>
  <si>
    <t>В настоящее время учатся педагоги истории и обществознания,иностранного языка, химии и биологии, физики,географии,ОБЖ</t>
  </si>
  <si>
    <t>Минх Наталья Александровна,  89635775254, sovenysh_n@mail.ru</t>
  </si>
  <si>
    <t>Ужурский район</t>
  </si>
  <si>
    <t>http://ruobr24.ru/vvedenie-fgos-soo-i-fop-soo/</t>
  </si>
  <si>
    <t>Кондратова Оксана Федоровна, 8(391)533-26-15, ofkondratova@yandex.ru</t>
  </si>
  <si>
    <t>https://sharobr.inter-app.ru/pages/666,
https://sharobr.inter-app.ru/pages/667</t>
  </si>
  <si>
    <t>https://sharobr.inter-app.ru/pages/666</t>
  </si>
  <si>
    <t>Шабанова Ирина Александровна,  8(39153)21006, uo@42.krskcit.ru</t>
  </si>
  <si>
    <t>Шарыповский мунципальный округ</t>
  </si>
  <si>
    <t>http://uo.shr24.ru/index.php/deyatelnost/fgos</t>
  </si>
  <si>
    <t>Шарыповский муниципальный округ</t>
  </si>
  <si>
    <t>Малышева Полина Анатольевна, 89029209807, polusha1@rambler.ru</t>
  </si>
  <si>
    <t>https://drive.google.com/file/d/1o7Gljzl8EdsxI0IyS0jdF_Wv7OGEoCX_/view</t>
  </si>
  <si>
    <t>https://xn--e1aaolgbrng6bb.xn--p1ai/%d0%be%d0%b1%d1%89%d0%b5%d0%b5-%d0%be%d0%b1%d1%80%d0%b0%d0%b7%d0%be%d0%b2%d0%b0%d0%bd%d0%b8%d0%b5/</t>
  </si>
  <si>
    <t>Москальченко Елена Владимировна,          р.т.83917031347,  MoskalchenkoEV@tura.evenkya.ru</t>
  </si>
  <si>
    <t>Эвенкийский муниципальный район</t>
  </si>
  <si>
    <t>http://evenkia-school.ru/fgos-2021/</t>
  </si>
  <si>
    <t xml:space="preserve">ЗАТО п.Солнечный </t>
  </si>
  <si>
    <t>г. Красноярск</t>
  </si>
  <si>
    <t>г. Назарово</t>
  </si>
  <si>
    <t>г. Норильск</t>
  </si>
  <si>
    <t>г. Дивногорск</t>
  </si>
  <si>
    <t>п. Кедровый</t>
  </si>
  <si>
    <t xml:space="preserve">г. Лесосибирск </t>
  </si>
  <si>
    <t>г. Шарыпово</t>
  </si>
  <si>
    <t>г. Сосновоборск</t>
  </si>
  <si>
    <t>1_ краевые вечерние</t>
  </si>
  <si>
    <t>Большеулуйский район</t>
  </si>
  <si>
    <t xml:space="preserve">http://eniseysk-obrazovanie.ru/index/fgos/0-399 </t>
  </si>
  <si>
    <t xml:space="preserve">http://eniseysk-obrazovanie.ru/publ/shkolnoe_obrazovanie/2 </t>
  </si>
  <si>
    <t>http://eniseysk-obrazovanie.ru/2/1/1/1/municipalnyj_plan_po_vvedeniju_fgos_soo.pdf</t>
  </si>
  <si>
    <t>Якубович Ирина Владимировна, начальник методического отдела МКУ ЦОДОУ, metodist10@yandex.ru, 39169-3-73-64, 8-913-831-77-49</t>
  </si>
  <si>
    <t>г. Зеленогорск</t>
  </si>
  <si>
    <t>http://eduzgr.ru/index.php/2011-12-26-01-29-24/2012-04-26-07-03-57/2012-05-05-05-00-20</t>
  </si>
  <si>
    <t xml:space="preserve">Турова Татьяна Александровна 89029131465 t.a.turova@mail.ru   </t>
  </si>
  <si>
    <t>Иланский район</t>
  </si>
  <si>
    <t>http://xn----7sbezlepktf.xn--p1ai/wp-content/uploads/2020/11/Директорам-о-подготовке-к-введению-ФГОС-СОО.pdf</t>
  </si>
  <si>
    <t xml:space="preserve">http://иланск-обр.рф/введение-обновленного-фгос-соо-с-1-сент/ </t>
  </si>
  <si>
    <t>http://xn----7sbezlepktf.xn--p1ai/wp-content/uploads/2020/11/Приказ-УО-№101-от-27-03-2023-Об-утверждении-Плана-по-введению-обновленных-ФГОС-СОО-ФОП-СОО.pdf</t>
  </si>
  <si>
    <t>В настоящее время педагоги района обучаются на КПК при ИПК, срок обучения по 15 июля 2023 года</t>
  </si>
  <si>
    <t>Шпинева Марина Семеновна, 83917122399, malipo4@yandex.ru</t>
  </si>
  <si>
    <t>https://uo-ningash.ru/введение-обновленного-фгос-соо/</t>
  </si>
  <si>
    <t>https://uo-ningash.ru/wp-content/uploads/2023/05/Памятка-для-родителей-.pdf</t>
  </si>
  <si>
    <t>https://disk.yandex.ru/d/K09k88X7OwrV_w</t>
  </si>
  <si>
    <t>Чупахина Мария Владимировна, 8-39151-4-06-71, chupahina@edu-ach.ru</t>
  </si>
  <si>
    <t>https://edu-ach.ru/node/2447</t>
  </si>
  <si>
    <t>https://edu-ach.ru/node/2447?fid=34697#block-mayo-page-title</t>
  </si>
  <si>
    <t>https://edu-ach.ru/node/2447?fid=34698#block-mayo-page-title</t>
  </si>
  <si>
    <t>квсош</t>
  </si>
  <si>
    <t xml:space="preserve">Краевое государственное казенное общеобразовательное учреждение  «Краевая вечерняя (сменная) общеобразовательная школа № 5»                                                                                                      </t>
  </si>
  <si>
    <t>КГКОУ КВСОШ № 6</t>
  </si>
  <si>
    <t>Краевое государственное казенное общеобразовательное учреждение
«Краевая вечерняя (сменная) общеобразовательная школа № 11»</t>
  </si>
  <si>
    <t>с учетом Норильского филиала КГКОУ КВСОШ №11</t>
  </si>
  <si>
    <t>кв сош 12</t>
  </si>
  <si>
    <t>Краевое государственное казённое общеобразовательное учреждение
«Краевая вечерняя (сменная) общеобразовательная школа №10», КГКОУ КВСОШ №10</t>
  </si>
  <si>
    <t>КВ СОШ №9</t>
  </si>
  <si>
    <t>г.Бородино</t>
  </si>
  <si>
    <t>https://www.obrborodino.ru/fgos.php</t>
  </si>
  <si>
    <t>https://www.obrborodino.ru/docs/план-график%20введения%20ФГОС.xlsx</t>
  </si>
  <si>
    <t>https://emelyanovo.uoedu.ru/site/section?id=108</t>
  </si>
  <si>
    <t>Миллер Светлана Владимировна, 83914622352, millersvetlana@list.ru</t>
  </si>
  <si>
    <t>http://уярроо.рф/vvedenie-obnovlennyh-fgos/</t>
  </si>
  <si>
    <t>г. Ачинск</t>
  </si>
  <si>
    <t xml:space="preserve"> ЗАТО г. Зеленогорск</t>
  </si>
  <si>
    <t>Бабкина Надежда Анатольевна, 8(39195)2-80-13, babkina777@mail.ru</t>
  </si>
  <si>
    <t>https://www.en-edu.ru/index.php/207</t>
  </si>
  <si>
    <t>https://www.en-edu.ru/uploads/docs/FGOS/informat.pdf</t>
  </si>
  <si>
    <t>https://www.en-edu.ru/uploads/docs/FGOS/Приказ%2001-04-44%201.pdf</t>
  </si>
  <si>
    <t>г. Бородино</t>
  </si>
  <si>
    <t>Пенкина Капиталина Николаевна, 8-39147-99-3-03, kapelk76@yandex.ru, Глаголева Сания Абдулгалимовна, 8-39147-91-0-17, mmc24443@novuo.ru</t>
  </si>
  <si>
    <t>http://novuo.ru/news/seminar_soveshhanie_po_perekhodu_na_foop_s_01_09_2023/2023-04-19-1112</t>
  </si>
  <si>
    <t>http://novuo.ru/news/chto_vazhno_znat_o_vnedrenii_foop_roditeljam_zakonnym_predstaviteljam/2023-05-03-1114; http://novuo.ru/news/o_realizacii_obnovlennykh_fgos_soo_roditeljam/2023-02-19-1118</t>
  </si>
  <si>
    <t xml:space="preserve">http://novuo.ru/2023/DOC/prikaz_ob_utverzhdenii_plana_fgos_soo_i_foop_ot_10.pdf </t>
  </si>
  <si>
    <r>
      <t xml:space="preserve">Березовский район </t>
    </r>
    <r>
      <rPr>
        <sz val="8"/>
        <rFont val="Calibri"/>
        <family val="2"/>
        <charset val="204"/>
        <scheme val="minor"/>
      </rPr>
      <t>(1 ОО приостановл.Де - кап ремонт)</t>
    </r>
  </si>
  <si>
    <t>Красноярский край</t>
  </si>
  <si>
    <t>отчет фгос ноо, ооо</t>
  </si>
  <si>
    <t xml:space="preserve">http://achruo.edusite.ru/p352aa1.html </t>
  </si>
  <si>
    <t>Дермер Алена Викторовна, 8(39137)23020, adermer@mail.ru</t>
  </si>
  <si>
    <t>https://rono.edusite.ru/p155aa1.html</t>
  </si>
  <si>
    <t>Коробко Александра Николаевна, 8(39149)21391, manono@krasmail.ru</t>
  </si>
  <si>
    <t>http://publication.pravo.gov.ru/Document/View/0001202212220051</t>
  </si>
  <si>
    <t>http://manaadm.ru/?page_id=63008</t>
  </si>
  <si>
    <t>http://manaadm.ru/wp-content/uploads/2023/05/Plan-merporiyatiy-FGOS-SOO.pdf</t>
  </si>
  <si>
    <t>К обучению приступили все педагоги и представитель администрации ОУ, планирующие переход на обновлённые ФГОС СОО</t>
  </si>
  <si>
    <t>Басенко Татьяна Сергеевна, 221 81 58</t>
  </si>
  <si>
    <t>1_специальное образование</t>
  </si>
  <si>
    <t>СФУ</t>
  </si>
  <si>
    <t>5.1. Количество учителей, которые будут реализовывать программы углубленного уровня по математики в 10 классах</t>
  </si>
  <si>
    <t>1_cпециальное образование</t>
  </si>
  <si>
    <r>
      <rPr>
        <u/>
        <sz val="8"/>
        <rFont val="Calibri"/>
        <family val="2"/>
        <charset val="204"/>
        <scheme val="minor"/>
      </rPr>
      <t>http:</t>
    </r>
    <r>
      <rPr>
        <sz val="8"/>
        <rFont val="Calibri"/>
        <family val="2"/>
        <charset val="204"/>
        <scheme val="minor"/>
      </rPr>
      <t xml:space="preserve">//bogotol-obr.ru/wp-content/uploads/2022/04/plan-grafik-vvedeniya-obnovlyonnyh-fgos.pdf  </t>
    </r>
    <r>
      <rPr>
        <i/>
        <u/>
        <sz val="8"/>
        <rFont val="Calibri"/>
        <family val="2"/>
        <charset val="204"/>
        <scheme val="minor"/>
      </rPr>
      <t xml:space="preserve">  </t>
    </r>
    <r>
      <rPr>
        <sz val="8"/>
        <rFont val="Calibri"/>
        <family val="2"/>
        <charset val="204"/>
        <scheme val="minor"/>
      </rPr>
      <t xml:space="preserve">         </t>
    </r>
    <r>
      <rPr>
        <u/>
        <sz val="8"/>
        <rFont val="Calibri"/>
        <family val="2"/>
        <charset val="204"/>
        <scheme val="minor"/>
      </rPr>
      <t>https:</t>
    </r>
    <r>
      <rPr>
        <sz val="8"/>
        <rFont val="Calibri"/>
        <family val="2"/>
        <charset val="204"/>
        <scheme val="minor"/>
      </rPr>
      <t>//docs.yandex.ru/docs/view?url=ya-browser%3A%2F%2F4DT1uXEPRrJRXlUFoewruCe1wqU1Wxx7wOFUo72uD-_D_aKF3HMNS657ZKATKtTyCBkYIjxbkOxiiFV8zA9hrohlC25wq_MjynJ0wo_sMm9taBSD7GU2ox-Q_4Pbfk-qPloPnoPM5is4xqj8vkBHNw%3D%3D%3Fsign%3DSmSAjaPbcpbK3aGiEnqC8BEUhzt-NqgkoFDKUTsy3ko%3D&amp;name=plan-raboty-informaczionno-metodicheskogo-otdela-na-2022-2023-uchebnyj-god-1.doc</t>
    </r>
  </si>
  <si>
    <t>СВОД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</si>
</sst>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8"/>
      <color rgb="FF0000FF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rgb="FFC00000"/>
      <name val="Calibri"/>
      <family val="2"/>
      <scheme val="minor"/>
    </font>
    <font>
      <sz val="6"/>
      <color rgb="FFFF0000"/>
      <name val="Calibri"/>
      <family val="2"/>
      <scheme val="minor"/>
    </font>
    <font>
      <u/>
      <sz val="10"/>
      <name val="Calibri"/>
      <family val="2"/>
      <charset val="204"/>
      <scheme val="minor"/>
    </font>
    <font>
      <b/>
      <sz val="16"/>
      <name val="Calibri"/>
      <family val="2"/>
      <charset val="204"/>
    </font>
    <font>
      <sz val="16"/>
      <color rgb="FF0000FF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FF"/>
      <name val="Calibri"/>
      <family val="2"/>
      <charset val="204"/>
      <scheme val="minor"/>
    </font>
    <font>
      <b/>
      <i/>
      <sz val="8"/>
      <color rgb="FF0000FF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b/>
      <i/>
      <sz val="10"/>
      <color rgb="FF0000FF"/>
      <name val="Calibri"/>
      <family val="2"/>
      <charset val="204"/>
      <scheme val="minor"/>
    </font>
    <font>
      <b/>
      <i/>
      <sz val="16"/>
      <color rgb="FF0000FF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</font>
    <font>
      <sz val="16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i/>
      <sz val="9"/>
      <color rgb="FF0000FF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Calibri"/>
      <family val="2"/>
      <charset val="204"/>
    </font>
    <font>
      <b/>
      <sz val="4"/>
      <name val="Calibri"/>
      <family val="2"/>
    </font>
    <font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i/>
      <sz val="12"/>
      <color rgb="FF0000FF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i/>
      <sz val="7"/>
      <color rgb="FF0000FF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i/>
      <sz val="10"/>
      <color rgb="FF0000FF"/>
      <name val="Calibri"/>
      <family val="2"/>
      <charset val="204"/>
      <scheme val="minor"/>
    </font>
    <font>
      <sz val="10"/>
      <name val="Calibri"/>
      <family val="2"/>
      <charset val="204"/>
    </font>
    <font>
      <b/>
      <i/>
      <sz val="12"/>
      <color rgb="FF0000FF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i/>
      <sz val="10"/>
      <color rgb="FF0000FF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8"/>
      <color rgb="FF0000FF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4"/>
      <color rgb="FF0000FF"/>
      <name val="Calibri"/>
      <family val="2"/>
      <scheme val="minor"/>
    </font>
    <font>
      <sz val="14"/>
      <color rgb="FF0000FF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i/>
      <sz val="16"/>
      <color rgb="FF0000FF"/>
      <name val="Times New Roman"/>
      <family val="1"/>
      <charset val="204"/>
    </font>
    <font>
      <i/>
      <sz val="12"/>
      <color rgb="FF0000FF"/>
      <name val="Calibri"/>
      <family val="2"/>
      <charset val="204"/>
      <scheme val="minor"/>
    </font>
    <font>
      <b/>
      <sz val="8"/>
      <color rgb="FF0000FF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8"/>
      <color rgb="FF0000FF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0000FF"/>
      <name val="Calibri"/>
      <family val="2"/>
      <charset val="204"/>
      <scheme val="minor"/>
    </font>
    <font>
      <sz val="10"/>
      <color rgb="FF0000FF"/>
      <name val="Calibri"/>
      <family val="2"/>
      <scheme val="minor"/>
    </font>
    <font>
      <sz val="10"/>
      <color rgb="FF0000FF"/>
      <name val="Times New Roman"/>
      <family val="1"/>
      <charset val="204"/>
    </font>
    <font>
      <u/>
      <sz val="8"/>
      <color rgb="FF0000FF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6"/>
      <color rgb="FF0000FF"/>
      <name val="Calibri"/>
      <family val="2"/>
      <charset val="204"/>
      <scheme val="minor"/>
    </font>
    <font>
      <b/>
      <sz val="6"/>
      <name val="Calibri"/>
      <family val="2"/>
      <scheme val="minor"/>
    </font>
    <font>
      <b/>
      <sz val="6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sz val="6"/>
      <name val="Times New Roman"/>
      <family val="1"/>
      <charset val="204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8"/>
      <color rgb="FF0000FF"/>
      <name val="Times New Roman"/>
      <family val="1"/>
      <charset val="204"/>
    </font>
    <font>
      <sz val="12"/>
      <color rgb="FF0000FF"/>
      <name val="Calibri"/>
      <family val="2"/>
      <scheme val="minor"/>
    </font>
    <font>
      <i/>
      <sz val="12"/>
      <color rgb="FF0000FF"/>
      <name val="Calibri"/>
      <family val="2"/>
      <scheme val="minor"/>
    </font>
    <font>
      <b/>
      <i/>
      <sz val="16"/>
      <name val="Calibri"/>
      <family val="2"/>
      <charset val="204"/>
      <scheme val="minor"/>
    </font>
    <font>
      <u/>
      <sz val="8"/>
      <name val="Calibri"/>
      <family val="2"/>
      <charset val="204"/>
      <scheme val="minor"/>
    </font>
    <font>
      <i/>
      <u/>
      <sz val="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0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17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23" fillId="0" borderId="0" xfId="0" applyFont="1"/>
    <xf numFmtId="0" fontId="17" fillId="0" borderId="0" xfId="0" applyFont="1"/>
    <xf numFmtId="0" fontId="18" fillId="0" borderId="0" xfId="0" applyFont="1"/>
    <xf numFmtId="0" fontId="25" fillId="2" borderId="0" xfId="0" applyFont="1" applyFill="1"/>
    <xf numFmtId="0" fontId="24" fillId="2" borderId="0" xfId="0" applyFont="1" applyFill="1"/>
    <xf numFmtId="0" fontId="27" fillId="2" borderId="1" xfId="0" applyFont="1" applyFill="1" applyBorder="1" applyAlignment="1">
      <alignment horizontal="left" vertical="top" wrapText="1"/>
    </xf>
    <xf numFmtId="0" fontId="21" fillId="2" borderId="0" xfId="0" applyFont="1" applyFill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0" fontId="17" fillId="3" borderId="1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vertical="top" wrapText="1"/>
    </xf>
    <xf numFmtId="9" fontId="2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/>
    <xf numFmtId="0" fontId="50" fillId="2" borderId="1" xfId="0" applyFont="1" applyFill="1" applyBorder="1"/>
    <xf numFmtId="0" fontId="51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3" fillId="0" borderId="0" xfId="0" applyFont="1"/>
    <xf numFmtId="0" fontId="22" fillId="0" borderId="2" xfId="0" applyFont="1" applyBorder="1" applyAlignment="1">
      <alignment horizontal="center" wrapText="1"/>
    </xf>
    <xf numFmtId="0" fontId="32" fillId="2" borderId="0" xfId="0" applyFont="1" applyFill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horizontal="center" vertical="center" wrapText="1"/>
    </xf>
    <xf numFmtId="0" fontId="53" fillId="2" borderId="0" xfId="0" applyFont="1" applyFill="1"/>
    <xf numFmtId="0" fontId="37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8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24" fillId="2" borderId="1" xfId="0" applyFont="1" applyFill="1" applyBorder="1"/>
    <xf numFmtId="0" fontId="61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top" wrapText="1"/>
    </xf>
    <xf numFmtId="0" fontId="31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 vertical="top" wrapText="1"/>
    </xf>
    <xf numFmtId="0" fontId="63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wrapText="1"/>
    </xf>
    <xf numFmtId="0" fontId="65" fillId="2" borderId="0" xfId="0" applyFont="1" applyFill="1"/>
    <xf numFmtId="0" fontId="62" fillId="2" borderId="0" xfId="0" applyFont="1" applyFill="1" applyAlignment="1">
      <alignment horizontal="center"/>
    </xf>
    <xf numFmtId="0" fontId="62" fillId="2" borderId="0" xfId="0" applyFont="1" applyFill="1" applyBorder="1" applyAlignment="1">
      <alignment horizontal="center" wrapText="1"/>
    </xf>
    <xf numFmtId="0" fontId="6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62" fillId="2" borderId="4" xfId="0" applyFont="1" applyFill="1" applyBorder="1" applyAlignment="1">
      <alignment horizontal="center" wrapText="1"/>
    </xf>
    <xf numFmtId="0" fontId="62" fillId="0" borderId="0" xfId="0" applyFont="1" applyAlignment="1">
      <alignment horizontal="center"/>
    </xf>
    <xf numFmtId="0" fontId="70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/>
    </xf>
    <xf numFmtId="0" fontId="72" fillId="2" borderId="1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73" fillId="2" borderId="1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9" fontId="74" fillId="3" borderId="1" xfId="0" applyNumberFormat="1" applyFont="1" applyFill="1" applyBorder="1" applyAlignment="1">
      <alignment horizontal="center" vertical="center" wrapText="1"/>
    </xf>
    <xf numFmtId="9" fontId="26" fillId="3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75" fillId="2" borderId="1" xfId="0" applyFont="1" applyFill="1" applyBorder="1" applyAlignment="1">
      <alignment horizontal="center" vertical="center" wrapText="1"/>
    </xf>
    <xf numFmtId="0" fontId="76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vertical="top" wrapText="1"/>
    </xf>
    <xf numFmtId="0" fontId="16" fillId="5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0" fontId="16" fillId="4" borderId="3" xfId="0" applyFont="1" applyFill="1" applyBorder="1" applyAlignment="1">
      <alignment vertical="top" wrapText="1"/>
    </xf>
    <xf numFmtId="0" fontId="2" fillId="2" borderId="0" xfId="0" applyFont="1" applyFill="1"/>
    <xf numFmtId="9" fontId="77" fillId="3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78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31" fillId="7" borderId="1" xfId="0" applyFont="1" applyFill="1" applyBorder="1" applyAlignment="1">
      <alignment horizontal="left" vertical="top" wrapText="1"/>
    </xf>
    <xf numFmtId="0" fontId="29" fillId="2" borderId="7" xfId="0" applyFont="1" applyFill="1" applyBorder="1" applyAlignment="1">
      <alignment vertical="center" wrapText="1"/>
    </xf>
    <xf numFmtId="0" fontId="61" fillId="7" borderId="1" xfId="0" applyFont="1" applyFill="1" applyBorder="1" applyAlignment="1">
      <alignment horizontal="center" vertical="center" wrapText="1"/>
    </xf>
    <xf numFmtId="0" fontId="61" fillId="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31" fillId="2" borderId="8" xfId="0" applyFont="1" applyFill="1" applyBorder="1" applyAlignment="1">
      <alignment horizontal="left" vertical="top" wrapText="1"/>
    </xf>
    <xf numFmtId="0" fontId="66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39" fillId="8" borderId="1" xfId="0" applyFont="1" applyFill="1" applyBorder="1" applyAlignment="1">
      <alignment horizontal="center" vertical="center" wrapText="1"/>
    </xf>
    <xf numFmtId="0" fontId="80" fillId="2" borderId="1" xfId="0" applyFont="1" applyFill="1" applyBorder="1" applyAlignment="1">
      <alignment horizontal="left" vertical="top" wrapText="1"/>
    </xf>
    <xf numFmtId="0" fontId="80" fillId="2" borderId="1" xfId="0" applyFont="1" applyFill="1" applyBorder="1" applyAlignment="1">
      <alignment horizontal="left"/>
    </xf>
    <xf numFmtId="0" fontId="80" fillId="2" borderId="1" xfId="0" applyFont="1" applyFill="1" applyBorder="1" applyAlignment="1">
      <alignment horizontal="center" vertical="top" wrapText="1"/>
    </xf>
    <xf numFmtId="0" fontId="80" fillId="2" borderId="0" xfId="0" applyFont="1" applyFill="1" applyAlignment="1">
      <alignment horizontal="left"/>
    </xf>
    <xf numFmtId="0" fontId="80" fillId="0" borderId="1" xfId="0" applyFont="1" applyBorder="1" applyAlignment="1">
      <alignment horizontal="center" vertical="top" wrapText="1"/>
    </xf>
    <xf numFmtId="0" fontId="81" fillId="2" borderId="1" xfId="0" applyFont="1" applyFill="1" applyBorder="1" applyAlignment="1">
      <alignment horizontal="center" vertical="top" wrapText="1"/>
    </xf>
    <xf numFmtId="0" fontId="80" fillId="2" borderId="1" xfId="0" applyNumberFormat="1" applyFont="1" applyFill="1" applyBorder="1" applyAlignment="1">
      <alignment horizontal="center" vertical="top" wrapText="1"/>
    </xf>
    <xf numFmtId="0" fontId="82" fillId="2" borderId="1" xfId="0" applyFont="1" applyFill="1" applyBorder="1" applyAlignment="1">
      <alignment horizontal="center" vertical="top" wrapText="1"/>
    </xf>
    <xf numFmtId="0" fontId="81" fillId="0" borderId="1" xfId="0" applyFont="1" applyFill="1" applyBorder="1" applyAlignment="1">
      <alignment horizontal="center" vertical="top" wrapText="1"/>
    </xf>
    <xf numFmtId="0" fontId="79" fillId="8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/>
    </xf>
    <xf numFmtId="0" fontId="83" fillId="2" borderId="1" xfId="1" applyFont="1" applyFill="1" applyBorder="1" applyAlignment="1" applyProtection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83" fillId="2" borderId="1" xfId="1" applyFont="1" applyFill="1" applyBorder="1" applyAlignment="1">
      <alignment horizontal="left" vertical="center" wrapText="1"/>
    </xf>
    <xf numFmtId="0" fontId="83" fillId="0" borderId="1" xfId="1" applyFont="1" applyBorder="1" applyAlignment="1">
      <alignment horizontal="left" vertical="center" wrapText="1"/>
    </xf>
    <xf numFmtId="0" fontId="83" fillId="0" borderId="0" xfId="1" applyFont="1" applyAlignment="1">
      <alignment horizontal="left"/>
    </xf>
    <xf numFmtId="0" fontId="25" fillId="2" borderId="1" xfId="0" applyFont="1" applyFill="1" applyBorder="1" applyAlignment="1">
      <alignment horizontal="left" vertical="top" wrapText="1"/>
    </xf>
    <xf numFmtId="0" fontId="83" fillId="0" borderId="0" xfId="1" applyFont="1" applyAlignment="1" applyProtection="1">
      <alignment horizontal="left" wrapText="1"/>
    </xf>
    <xf numFmtId="0" fontId="83" fillId="0" borderId="0" xfId="1" applyFont="1" applyAlignment="1">
      <alignment horizontal="left" vertical="center"/>
    </xf>
    <xf numFmtId="0" fontId="83" fillId="2" borderId="1" xfId="1" applyFont="1" applyFill="1" applyBorder="1" applyAlignment="1" applyProtection="1">
      <alignment horizontal="left" vertical="top" wrapText="1"/>
    </xf>
    <xf numFmtId="0" fontId="83" fillId="0" borderId="7" xfId="1" applyFont="1" applyBorder="1" applyAlignment="1" applyProtection="1">
      <alignment horizontal="left" vertical="center" wrapText="1"/>
    </xf>
    <xf numFmtId="0" fontId="83" fillId="2" borderId="7" xfId="1" applyFont="1" applyFill="1" applyBorder="1" applyAlignment="1" applyProtection="1">
      <alignment horizontal="left" vertical="center" wrapText="1"/>
    </xf>
    <xf numFmtId="0" fontId="83" fillId="0" borderId="0" xfId="1" applyFont="1" applyAlignment="1">
      <alignment horizontal="left" wrapText="1"/>
    </xf>
    <xf numFmtId="0" fontId="35" fillId="2" borderId="1" xfId="1" applyFill="1" applyBorder="1" applyAlignment="1">
      <alignment horizontal="left" vertical="center" wrapText="1"/>
    </xf>
    <xf numFmtId="49" fontId="35" fillId="0" borderId="0" xfId="1" applyNumberFormat="1" applyAlignment="1">
      <alignment wrapText="1"/>
    </xf>
    <xf numFmtId="0" fontId="35" fillId="2" borderId="1" xfId="1" applyFill="1" applyBorder="1" applyAlignment="1">
      <alignment horizontal="center" vertical="center" wrapText="1"/>
    </xf>
    <xf numFmtId="0" fontId="84" fillId="2" borderId="0" xfId="0" applyFont="1" applyFill="1"/>
    <xf numFmtId="0" fontId="85" fillId="2" borderId="0" xfId="0" applyFont="1" applyFill="1"/>
    <xf numFmtId="0" fontId="54" fillId="6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80" fillId="2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0" xfId="0" applyFont="1"/>
    <xf numFmtId="0" fontId="16" fillId="2" borderId="7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5" borderId="7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vertical="top" wrapText="1"/>
    </xf>
    <xf numFmtId="0" fontId="17" fillId="3" borderId="7" xfId="0" applyFont="1" applyFill="1" applyBorder="1" applyAlignment="1">
      <alignment horizontal="center" vertical="top" wrapText="1"/>
    </xf>
    <xf numFmtId="0" fontId="16" fillId="4" borderId="7" xfId="0" applyFont="1" applyFill="1" applyBorder="1" applyAlignment="1">
      <alignment horizontal="center" vertical="top" wrapText="1"/>
    </xf>
    <xf numFmtId="0" fontId="16" fillId="4" borderId="10" xfId="0" applyFont="1" applyFill="1" applyBorder="1" applyAlignment="1">
      <alignment horizontal="center" vertical="top" wrapText="1"/>
    </xf>
    <xf numFmtId="9" fontId="25" fillId="3" borderId="8" xfId="0" applyNumberFormat="1" applyFont="1" applyFill="1" applyBorder="1" applyAlignment="1">
      <alignment horizontal="center" vertical="center" wrapText="1"/>
    </xf>
    <xf numFmtId="9" fontId="64" fillId="3" borderId="8" xfId="0" applyNumberFormat="1" applyFont="1" applyFill="1" applyBorder="1" applyAlignment="1">
      <alignment horizontal="center" vertical="center" wrapText="1"/>
    </xf>
    <xf numFmtId="9" fontId="77" fillId="3" borderId="8" xfId="0" applyNumberFormat="1" applyFont="1" applyFill="1" applyBorder="1" applyAlignment="1">
      <alignment horizontal="center" vertical="center" wrapText="1"/>
    </xf>
    <xf numFmtId="0" fontId="87" fillId="0" borderId="2" xfId="0" applyFont="1" applyBorder="1" applyAlignment="1">
      <alignment horizontal="center" wrapText="1"/>
    </xf>
    <xf numFmtId="0" fontId="88" fillId="2" borderId="7" xfId="0" applyFont="1" applyFill="1" applyBorder="1" applyAlignment="1">
      <alignment horizontal="left" vertical="top" wrapText="1"/>
    </xf>
    <xf numFmtId="0" fontId="91" fillId="6" borderId="1" xfId="0" applyFont="1" applyFill="1" applyBorder="1" applyAlignment="1">
      <alignment vertical="center" wrapText="1"/>
    </xf>
    <xf numFmtId="0" fontId="92" fillId="2" borderId="8" xfId="0" applyFont="1" applyFill="1" applyBorder="1" applyAlignment="1">
      <alignment horizontal="center" vertical="center" wrapText="1"/>
    </xf>
    <xf numFmtId="0" fontId="92" fillId="2" borderId="1" xfId="0" applyFont="1" applyFill="1" applyBorder="1" applyAlignment="1">
      <alignment horizontal="center" vertical="center" wrapText="1"/>
    </xf>
    <xf numFmtId="0" fontId="93" fillId="2" borderId="1" xfId="0" applyFont="1" applyFill="1" applyBorder="1" applyAlignment="1">
      <alignment horizontal="center" vertical="center" wrapText="1"/>
    </xf>
    <xf numFmtId="0" fontId="88" fillId="0" borderId="7" xfId="0" applyFont="1" applyBorder="1" applyAlignment="1">
      <alignment horizontal="left"/>
    </xf>
    <xf numFmtId="0" fontId="90" fillId="6" borderId="1" xfId="0" applyFont="1" applyFill="1" applyBorder="1" applyAlignment="1">
      <alignment horizontal="center" vertical="center" wrapText="1"/>
    </xf>
    <xf numFmtId="0" fontId="94" fillId="0" borderId="1" xfId="0" applyFont="1" applyBorder="1"/>
    <xf numFmtId="0" fontId="92" fillId="2" borderId="1" xfId="0" applyFont="1" applyFill="1" applyBorder="1" applyAlignment="1">
      <alignment horizontal="right" vertical="center" wrapText="1"/>
    </xf>
    <xf numFmtId="0" fontId="92" fillId="2" borderId="1" xfId="0" applyFont="1" applyFill="1" applyBorder="1" applyAlignment="1">
      <alignment horizontal="left" vertical="top" wrapText="1"/>
    </xf>
    <xf numFmtId="0" fontId="95" fillId="2" borderId="1" xfId="0" applyFont="1" applyFill="1" applyBorder="1" applyAlignment="1">
      <alignment horizontal="center" vertical="center" wrapText="1"/>
    </xf>
    <xf numFmtId="0" fontId="89" fillId="2" borderId="1" xfId="0" applyFont="1" applyFill="1" applyBorder="1" applyAlignment="1">
      <alignment horizontal="center" vertical="center" wrapText="1"/>
    </xf>
    <xf numFmtId="0" fontId="89" fillId="0" borderId="0" xfId="0" applyFont="1" applyAlignment="1">
      <alignment horizontal="left"/>
    </xf>
    <xf numFmtId="0" fontId="89" fillId="2" borderId="1" xfId="0" applyFont="1" applyFill="1" applyBorder="1" applyAlignment="1">
      <alignment horizontal="left" vertical="top" wrapText="1"/>
    </xf>
    <xf numFmtId="0" fontId="92" fillId="2" borderId="1" xfId="0" applyFont="1" applyFill="1" applyBorder="1" applyAlignment="1">
      <alignment horizontal="left" vertical="center" wrapText="1"/>
    </xf>
    <xf numFmtId="0" fontId="84" fillId="2" borderId="1" xfId="0" applyFont="1" applyFill="1" applyBorder="1" applyAlignment="1">
      <alignment horizontal="center" vertical="center" wrapText="1"/>
    </xf>
    <xf numFmtId="9" fontId="97" fillId="3" borderId="1" xfId="0" applyNumberFormat="1" applyFont="1" applyFill="1" applyBorder="1" applyAlignment="1">
      <alignment horizontal="center" vertical="center" wrapText="1"/>
    </xf>
    <xf numFmtId="9" fontId="98" fillId="3" borderId="1" xfId="0" applyNumberFormat="1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left"/>
    </xf>
    <xf numFmtId="0" fontId="89" fillId="0" borderId="7" xfId="0" applyFont="1" applyBorder="1" applyAlignment="1">
      <alignment horizontal="left"/>
    </xf>
    <xf numFmtId="0" fontId="62" fillId="2" borderId="7" xfId="0" applyFont="1" applyFill="1" applyBorder="1" applyAlignment="1">
      <alignment horizontal="center"/>
    </xf>
    <xf numFmtId="0" fontId="25" fillId="2" borderId="7" xfId="0" applyFont="1" applyFill="1" applyBorder="1"/>
    <xf numFmtId="0" fontId="68" fillId="2" borderId="7" xfId="0" applyFont="1" applyFill="1" applyBorder="1" applyAlignment="1">
      <alignment horizontal="center"/>
    </xf>
    <xf numFmtId="0" fontId="65" fillId="2" borderId="7" xfId="0" applyFont="1" applyFill="1" applyBorder="1"/>
    <xf numFmtId="0" fontId="13" fillId="2" borderId="7" xfId="0" applyFont="1" applyFill="1" applyBorder="1" applyAlignment="1">
      <alignment horizontal="center"/>
    </xf>
    <xf numFmtId="0" fontId="70" fillId="2" borderId="7" xfId="0" applyFont="1" applyFill="1" applyBorder="1" applyAlignment="1">
      <alignment horizontal="center"/>
    </xf>
    <xf numFmtId="0" fontId="66" fillId="2" borderId="7" xfId="0" applyFont="1" applyFill="1" applyBorder="1" applyAlignment="1">
      <alignment horizontal="center"/>
    </xf>
    <xf numFmtId="0" fontId="69" fillId="2" borderId="7" xfId="0" applyFont="1" applyFill="1" applyBorder="1" applyAlignment="1">
      <alignment horizontal="center"/>
    </xf>
    <xf numFmtId="0" fontId="67" fillId="2" borderId="7" xfId="0" applyFont="1" applyFill="1" applyBorder="1" applyAlignment="1">
      <alignment horizontal="center"/>
    </xf>
    <xf numFmtId="0" fontId="71" fillId="2" borderId="7" xfId="0" applyFont="1" applyFill="1" applyBorder="1" applyAlignment="1">
      <alignment horizontal="center"/>
    </xf>
    <xf numFmtId="0" fontId="62" fillId="0" borderId="7" xfId="0" applyFont="1" applyBorder="1" applyAlignment="1">
      <alignment horizontal="center"/>
    </xf>
    <xf numFmtId="9" fontId="77" fillId="9" borderId="7" xfId="0" applyNumberFormat="1" applyFont="1" applyFill="1" applyBorder="1" applyAlignment="1">
      <alignment horizontal="center" vertical="center" wrapText="1"/>
    </xf>
    <xf numFmtId="0" fontId="24" fillId="0" borderId="11" xfId="0" applyFont="1" applyBorder="1"/>
    <xf numFmtId="0" fontId="24" fillId="0" borderId="12" xfId="0" applyFont="1" applyBorder="1"/>
    <xf numFmtId="0" fontId="10" fillId="2" borderId="13" xfId="0" applyFont="1" applyFill="1" applyBorder="1" applyAlignment="1">
      <alignment horizontal="left"/>
    </xf>
    <xf numFmtId="0" fontId="89" fillId="0" borderId="13" xfId="0" applyFont="1" applyBorder="1" applyAlignment="1">
      <alignment horizontal="left"/>
    </xf>
    <xf numFmtId="0" fontId="86" fillId="2" borderId="13" xfId="0" applyFont="1" applyFill="1" applyBorder="1" applyAlignment="1">
      <alignment horizontal="center"/>
    </xf>
    <xf numFmtId="9" fontId="74" fillId="3" borderId="13" xfId="0" applyNumberFormat="1" applyFont="1" applyFill="1" applyBorder="1" applyAlignment="1">
      <alignment horizontal="center" vertical="center" wrapText="1"/>
    </xf>
    <xf numFmtId="9" fontId="96" fillId="3" borderId="13" xfId="0" applyNumberFormat="1" applyFont="1" applyFill="1" applyBorder="1" applyAlignment="1">
      <alignment horizontal="center" vertical="center" wrapText="1"/>
    </xf>
    <xf numFmtId="9" fontId="26" fillId="3" borderId="14" xfId="0" applyNumberFormat="1" applyFont="1" applyFill="1" applyBorder="1" applyAlignment="1">
      <alignment horizontal="center" vertical="center" wrapText="1"/>
    </xf>
    <xf numFmtId="0" fontId="66" fillId="2" borderId="15" xfId="0" applyFont="1" applyFill="1" applyBorder="1" applyAlignment="1">
      <alignment horizontal="center" vertical="center" wrapText="1"/>
    </xf>
    <xf numFmtId="0" fontId="89" fillId="0" borderId="16" xfId="0" applyFont="1" applyBorder="1" applyAlignment="1">
      <alignment horizontal="left"/>
    </xf>
    <xf numFmtId="0" fontId="91" fillId="6" borderId="8" xfId="0" applyFont="1" applyFill="1" applyBorder="1" applyAlignment="1">
      <alignment vertical="center" wrapText="1"/>
    </xf>
    <xf numFmtId="0" fontId="92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32" fillId="2" borderId="1" xfId="0" applyFont="1" applyFill="1" applyBorder="1" applyAlignment="1">
      <alignment horizontal="center" vertical="top" wrapText="1"/>
    </xf>
    <xf numFmtId="0" fontId="9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/>
    </xf>
    <xf numFmtId="0" fontId="83" fillId="2" borderId="5" xfId="1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center" vertical="top" wrapText="1"/>
    </xf>
    <xf numFmtId="0" fontId="16" fillId="5" borderId="8" xfId="0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61" fillId="0" borderId="5" xfId="0" applyFont="1" applyBorder="1" applyAlignment="1">
      <alignment horizontal="left" wrapText="1"/>
    </xf>
    <xf numFmtId="0" fontId="61" fillId="0" borderId="6" xfId="0" applyFont="1" applyBorder="1" applyAlignment="1">
      <alignment horizontal="left" wrapText="1"/>
    </xf>
    <xf numFmtId="0" fontId="61" fillId="0" borderId="3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0000FF"/>
      <color rgb="FF9E0000"/>
      <color rgb="FFCC0066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banruo.ucoz.ru/index/obnovlennye_fgos/0-594;" TargetMode="External"/><Relationship Id="rId117" Type="http://schemas.openxmlformats.org/officeDocument/2006/relationships/hyperlink" Target="https://www.en-edu.ru/index.php/207" TargetMode="External"/><Relationship Id="rId21" Type="http://schemas.openxmlformats.org/officeDocument/2006/relationships/hyperlink" Target="http://uoadr.ucoz.de/index/obshhee_obrazovanie/0-144" TargetMode="External"/><Relationship Id="rId42" Type="http://schemas.openxmlformats.org/officeDocument/2006/relationships/hyperlink" Target="https://kimc.ms/obrazovanie/fgos/perekhod-na-fgos-2021-g/" TargetMode="External"/><Relationship Id="rId47" Type="http://schemas.openxmlformats.org/officeDocument/2006/relationships/hyperlink" Target="http://&#1083;&#1077;&#1089;-&#1086;&#1073;&#1088;.&#1088;&#1092;/obshhee-obrazovanie/federalnye-gosudarstvennye-obrazovatelnye-standarty-fgos/" TargetMode="External"/><Relationship Id="rId63" Type="http://schemas.openxmlformats.org/officeDocument/2006/relationships/hyperlink" Target="https://&#1087;&#1072;&#1088;&#1090;&#1088;&#1086;&#1086;.&#1088;&#1092;/p168aa1.html" TargetMode="External"/><Relationship Id="rId68" Type="http://schemas.openxmlformats.org/officeDocument/2006/relationships/hyperlink" Target="http://ruosayno.ru/obrazovatelnye-standarty" TargetMode="External"/><Relationship Id="rId84" Type="http://schemas.openxmlformats.org/officeDocument/2006/relationships/hyperlink" Target="http://ruo.taseevo.ru/load/fgos/seminar_po_vvedeniju_obnovlennykh_fgos_i_foop/33-1-0-1568" TargetMode="External"/><Relationship Id="rId89" Type="http://schemas.openxmlformats.org/officeDocument/2006/relationships/hyperlink" Target="http://&#1091;&#1087;&#1088;&#1072;&#1074;&#1083;&#1077;&#1085;&#1080;&#1077;-&#1086;&#1073;&#1088;&#1072;&#1079;&#1086;&#1074;&#1072;&#1085;&#1080;&#1103;-&#1088;&#1099;&#1073;&#1080;&#1085;&#1089;&#1082;&#1086;&#1075;&#1086;-&#1088;&#1072;&#1081;&#1086;&#1085;&#1072;.&#1088;&#1092;/index/fgos/0-160" TargetMode="External"/><Relationship Id="rId112" Type="http://schemas.openxmlformats.org/officeDocument/2006/relationships/hyperlink" Target="https://emelyanovo.uoedu.ru/site/section?id=108" TargetMode="External"/><Relationship Id="rId16" Type="http://schemas.openxmlformats.org/officeDocument/2006/relationships/hyperlink" Target="https://bmurtaruo.ucoz.ru/2023/prikaz_rabochaja_gruppa_fgos_soo.pdf" TargetMode="External"/><Relationship Id="rId107" Type="http://schemas.openxmlformats.org/officeDocument/2006/relationships/hyperlink" Target="https://uo-ningash.ru/wp-content/uploads/2023/05/&#1055;&#1072;&#1084;&#1103;&#1090;&#1082;&#1072;-&#1076;&#1083;&#1103;-&#1088;&#1086;&#1076;&#1080;&#1090;&#1077;&#1083;&#1077;&#1081;-.pdf" TargetMode="External"/><Relationship Id="rId11" Type="http://schemas.openxmlformats.org/officeDocument/2006/relationships/hyperlink" Target="http://www.boguo.ru/rb-topic.php?t=198" TargetMode="External"/><Relationship Id="rId32" Type="http://schemas.openxmlformats.org/officeDocument/2006/relationships/hyperlink" Target="http://&#1082;&#1072;&#1079;&#1086;&#1073;&#1088;.&#1088;&#1092;/wp-content/uploads/2023/05/fop-soo.pdf" TargetMode="External"/><Relationship Id="rId37" Type="http://schemas.openxmlformats.org/officeDocument/2006/relationships/hyperlink" Target="https://ruo-kodinsk.ru/fgos/" TargetMode="External"/><Relationship Id="rId53" Type="http://schemas.openxmlformats.org/officeDocument/2006/relationships/hyperlink" Target="http://nazuo.3dn.ru/index/fgos_soo/0-213" TargetMode="External"/><Relationship Id="rId58" Type="http://schemas.openxmlformats.org/officeDocument/2006/relationships/hyperlink" Target="http://nazarovo.ucoz.ru/index/obnovlennyj_fgos_soo_i_foop/0-196" TargetMode="External"/><Relationship Id="rId74" Type="http://schemas.openxmlformats.org/officeDocument/2006/relationships/hyperlink" Target="https://vk.com/public217465131?w=wall-217465131_96" TargetMode="External"/><Relationship Id="rId79" Type="http://schemas.openxmlformats.org/officeDocument/2006/relationships/hyperlink" Target="http://taimyr-edu.ru/dou_and_oo/fgos" TargetMode="External"/><Relationship Id="rId102" Type="http://schemas.openxmlformats.org/officeDocument/2006/relationships/hyperlink" Target="http://eduzgr.ru/index.php/2011-12-26-01-29-24/2012-04-26-07-03-57/2012-05-05-05-00-20" TargetMode="External"/><Relationship Id="rId123" Type="http://schemas.openxmlformats.org/officeDocument/2006/relationships/hyperlink" Target="http://achruo.edusite.ru/p352aa1.html" TargetMode="External"/><Relationship Id="rId5" Type="http://schemas.openxmlformats.org/officeDocument/2006/relationships/hyperlink" Target="http://birono.ucoz.ru/index/plan_raboty/0-32" TargetMode="External"/><Relationship Id="rId90" Type="http://schemas.openxmlformats.org/officeDocument/2006/relationships/hyperlink" Target="http://&#1091;&#1087;&#1088;&#1072;&#1074;&#1083;&#1077;&#1085;&#1080;&#1077;-&#1086;&#1073;&#1088;&#1072;&#1079;&#1086;&#1074;&#1072;&#1085;&#1080;&#1103;-&#1088;&#1099;&#1073;&#1080;&#1085;&#1089;&#1082;&#1086;&#1075;&#1086;-&#1088;&#1072;&#1081;&#1086;&#1085;&#1072;.&#1088;&#1092;/_ld/11/1171______.pdf" TargetMode="External"/><Relationship Id="rId95" Type="http://schemas.openxmlformats.org/officeDocument/2006/relationships/hyperlink" Target="http://ruobr24.ru/vvedenie-fgos-soo-i-fop-soo/" TargetMode="External"/><Relationship Id="rId22" Type="http://schemas.openxmlformats.org/officeDocument/2006/relationships/hyperlink" Target="http://uoadr.ucoz.de/index/obshhee_obrazovanie/0-144" TargetMode="External"/><Relationship Id="rId27" Type="http://schemas.openxmlformats.org/officeDocument/2006/relationships/hyperlink" Target="http://&#1077;&#1088;&#1084;&#1086;&#1073;&#1088;.&#1088;&#1092;/wp-content/uploads/2023/05/prikaz-&#8470;-101-os-ot-08.04.2022g..pdf" TargetMode="External"/><Relationship Id="rId43" Type="http://schemas.openxmlformats.org/officeDocument/2006/relationships/hyperlink" Target="https://kimc.ms/obrazovanie/fgos/perekhod-na-fgos-2021-g/" TargetMode="External"/><Relationship Id="rId48" Type="http://schemas.openxmlformats.org/officeDocument/2006/relationships/hyperlink" Target="http://&#1083;&#1077;&#1089;-&#1086;&#1073;&#1088;.&#1088;&#1092;/obshhee-obrazovanie/federalnye-gosudarstvennye-obrazovatelnye-standarty-fgos/" TargetMode="External"/><Relationship Id="rId64" Type="http://schemas.openxmlformats.org/officeDocument/2006/relationships/hyperlink" Target="https://&#1087;&#1072;&#1088;&#1090;&#1088;&#1086;&#1086;.&#1088;&#1092;/p168aa1.html" TargetMode="External"/><Relationship Id="rId69" Type="http://schemas.openxmlformats.org/officeDocument/2006/relationships/hyperlink" Target="http://ruosayno.ru/obrazovatelnye-standarty" TargetMode="External"/><Relationship Id="rId113" Type="http://schemas.openxmlformats.org/officeDocument/2006/relationships/hyperlink" Target="https://emelyanovo.uoedu.ru/site/section?id=108" TargetMode="External"/><Relationship Id="rId118" Type="http://schemas.openxmlformats.org/officeDocument/2006/relationships/hyperlink" Target="https://www.en-edu.ru/uploads/docs/FGOS/informat.pdf" TargetMode="External"/><Relationship Id="rId80" Type="http://schemas.openxmlformats.org/officeDocument/2006/relationships/hyperlink" Target="http://taimyr-edu.ru/dou_and_oo/fgos" TargetMode="External"/><Relationship Id="rId85" Type="http://schemas.openxmlformats.org/officeDocument/2006/relationships/hyperlink" Target="http://&#1090;&#1091;&#1088;&#1091;&#1093;&#1072;&#1085;&#1089;&#1082;-&#1086;&#1073;&#1088;.&#1088;&#1092;/fgos/" TargetMode="External"/><Relationship Id="rId12" Type="http://schemas.openxmlformats.org/officeDocument/2006/relationships/hyperlink" Target="http://www.boguo.ru/rb-topic.php?t=198" TargetMode="External"/><Relationship Id="rId17" Type="http://schemas.openxmlformats.org/officeDocument/2006/relationships/hyperlink" Target="http://buprobraz.narod.ru/obchee_obrazovanie/FGOS/dorozhnaja_karta_po_fgos_soo.pdf" TargetMode="External"/><Relationship Id="rId33" Type="http://schemas.openxmlformats.org/officeDocument/2006/relationships/hyperlink" Target="http://&#1082;&#1072;&#1079;&#1086;&#1073;&#1088;.&#1088;&#1092;/wp-content/uploads/2023/05/plan-grafik-po-obespecheniyu-poetapnogo-vvedeniya-obnovlennogo-fgos-fop-v-obshheobrazovatelnyh-organizacziyah-kazachinskogo-rajona.pdf" TargetMode="External"/><Relationship Id="rId38" Type="http://schemas.openxmlformats.org/officeDocument/2006/relationships/hyperlink" Target="https://clck.ru/34FRSK" TargetMode="External"/><Relationship Id="rId59" Type="http://schemas.openxmlformats.org/officeDocument/2006/relationships/hyperlink" Target="http://&#1085;&#1086;&#1088;&#1080;&#1083;&#1100;&#1089;&#1082;-&#1086;&#1073;&#1088;.&#1088;&#1092;/fgos/" TargetMode="External"/><Relationship Id="rId103" Type="http://schemas.openxmlformats.org/officeDocument/2006/relationships/hyperlink" Target="http://&#1080;&#1083;&#1072;&#1085;&#1089;&#1082;-&#1086;&#1073;&#1088;.&#1088;&#1092;/wp-content/uploads/2020/11/&#1055;&#1088;&#1080;&#1082;&#1072;&#1079;-&#1059;&#1054;-&#8470;101-&#1086;&#1090;-27-03-2023-&#1054;&#1073;-&#1091;&#1090;&#1074;&#1077;&#1088;&#1078;&#1076;&#1077;&#1085;&#1080;&#1080;-&#1055;&#1083;&#1072;&#1085;&#1072;-&#1087;&#1086;-&#1074;&#1074;&#1077;&#1076;&#1077;&#1085;&#1080;&#1102;-&#1086;&#1073;&#1085;&#1086;&#1074;&#1083;&#1077;&#1085;&#1085;&#1099;&#1093;-&#1060;&#1043;&#1054;&#1057;-&#1057;&#1054;&#1054;-&#1060;&#1054;&#1055;-&#1057;&#1054;&#1054;.pdf" TargetMode="External"/><Relationship Id="rId108" Type="http://schemas.openxmlformats.org/officeDocument/2006/relationships/hyperlink" Target="https://disk.yandex.ru/d/K09k88X7OwrV_w" TargetMode="External"/><Relationship Id="rId124" Type="http://schemas.openxmlformats.org/officeDocument/2006/relationships/hyperlink" Target="https://rono.edusite.ru/p155aa1.html" TargetMode="External"/><Relationship Id="rId54" Type="http://schemas.openxmlformats.org/officeDocument/2006/relationships/hyperlink" Target="http://nazuo.3dn.ru/2023/soo/8-municipalnyj_plan_fgos_soo-fop.pdf" TargetMode="External"/><Relationship Id="rId70" Type="http://schemas.openxmlformats.org/officeDocument/2006/relationships/hyperlink" Target="http://ruosayno.ru/obrazovatelnye-standarty" TargetMode="External"/><Relationship Id="rId75" Type="http://schemas.openxmlformats.org/officeDocument/2006/relationships/hyperlink" Target="http://guos.ucoz.ru/index/fgos/0-42" TargetMode="External"/><Relationship Id="rId91" Type="http://schemas.openxmlformats.org/officeDocument/2006/relationships/hyperlink" Target="https://ooatr.ru/%d0%be%d0%b1%d0%bd%d0%be%d0%b2%d0%bb%d0%b5%d0%bd%d0%bd%d1%8b%d0%b9-%d1%84%d0%b3%d0%be%d1%81/" TargetMode="External"/><Relationship Id="rId96" Type="http://schemas.openxmlformats.org/officeDocument/2006/relationships/hyperlink" Target="http://uo.shr24.ru/index.php/deyatelnost/fgos" TargetMode="External"/><Relationship Id="rId1" Type="http://schemas.openxmlformats.org/officeDocument/2006/relationships/hyperlink" Target="http://&#1073;&#1072;&#1083;&#1072;&#1093;&#1090;&#1072;-&#1086;&#1073;&#1088;.&#1088;&#1092;/vnedrenie-fgos-noo-i-fgos-ooo/" TargetMode="External"/><Relationship Id="rId6" Type="http://schemas.openxmlformats.org/officeDocument/2006/relationships/hyperlink" Target="http://birono.ucoz.ru/index/plan_raboty/0-32" TargetMode="External"/><Relationship Id="rId23" Type="http://schemas.openxmlformats.org/officeDocument/2006/relationships/hyperlink" Target="https://divedu.ru/index.php/&#1076;&#1077;&#1103;&#1090;&#1077;&#1083;&#1100;&#1085;&#1086;&#1089;&#1090;&#1100;/fgos" TargetMode="External"/><Relationship Id="rId28" Type="http://schemas.openxmlformats.org/officeDocument/2006/relationships/hyperlink" Target="http://&#1077;&#1088;&#1084;&#1086;&#1073;&#1088;.&#1088;&#1092;/vvedenie-obnovlennyh-fgos/" TargetMode="External"/><Relationship Id="rId49" Type="http://schemas.openxmlformats.org/officeDocument/2006/relationships/hyperlink" Target="http://&#1083;&#1077;&#1089;-&#1086;&#1073;&#1088;.&#1088;&#1092;/obshhee-obrazovanie/federalnye-gosudarstvennye-obrazovatelnye-standarty-fgos/" TargetMode="External"/><Relationship Id="rId114" Type="http://schemas.openxmlformats.org/officeDocument/2006/relationships/hyperlink" Target="https://emelyanovo.uoedu.ru/site/section?id=108" TargetMode="External"/><Relationship Id="rId119" Type="http://schemas.openxmlformats.org/officeDocument/2006/relationships/hyperlink" Target="http://novuo.ru/news/seminar_soveshhanie_po_perekhodu_na_foop_s_01_09_2023/2023-04-19-1112" TargetMode="External"/><Relationship Id="rId44" Type="http://schemas.openxmlformats.org/officeDocument/2006/relationships/hyperlink" Target="https://uo-kuragino.ru/work/874-prikaz-251-ot-20-09-2022-o-vvedenii-fgos-soo.html" TargetMode="External"/><Relationship Id="rId60" Type="http://schemas.openxmlformats.org/officeDocument/2006/relationships/hyperlink" Target="http://&#1085;&#1086;&#1088;&#1080;&#1083;&#1100;&#1089;&#1082;-&#1086;&#1073;&#1088;.&#1088;&#1092;/fgos/" TargetMode="External"/><Relationship Id="rId65" Type="http://schemas.openxmlformats.org/officeDocument/2006/relationships/hyperlink" Target="http://&#1087;&#1080;&#1088;&#1086;&#1073;&#1088;.&#1088;&#1092;/%d0%be%d0/" TargetMode="External"/><Relationship Id="rId81" Type="http://schemas.openxmlformats.org/officeDocument/2006/relationships/hyperlink" Target="http://taimyr-edu.ru/dou_and_oo/fgos" TargetMode="External"/><Relationship Id="rId86" Type="http://schemas.openxmlformats.org/officeDocument/2006/relationships/hyperlink" Target="http://&#1090;&#1091;&#1088;&#1091;&#1093;&#1072;&#1085;&#1089;&#1082;-&#1086;&#1073;&#1088;.&#1088;&#1092;/fgos/" TargetMode="External"/><Relationship Id="rId13" Type="http://schemas.openxmlformats.org/officeDocument/2006/relationships/hyperlink" Target="http://www.boguo.ru/rb-topic.php?t=198" TargetMode="External"/><Relationship Id="rId18" Type="http://schemas.openxmlformats.org/officeDocument/2006/relationships/hyperlink" Target="http://buprobraz.narod.ru/obchee_obrazovanie/FGOS/dorozhnaja_karta_po_fgos_soo.pdf" TargetMode="External"/><Relationship Id="rId39" Type="http://schemas.openxmlformats.org/officeDocument/2006/relationships/hyperlink" Target="https://clck.ru/32AfTf" TargetMode="External"/><Relationship Id="rId109" Type="http://schemas.openxmlformats.org/officeDocument/2006/relationships/hyperlink" Target="https://edu-ach.ru/node/2447" TargetMode="External"/><Relationship Id="rId34" Type="http://schemas.openxmlformats.org/officeDocument/2006/relationships/hyperlink" Target="http://&#1091;&#1086;-&#1082;&#1072;&#1085;&#1089;&#1082;.&#1088;&#1092;/obnovlennye-fgos/" TargetMode="External"/><Relationship Id="rId50" Type="http://schemas.openxmlformats.org/officeDocument/2006/relationships/hyperlink" Target="https://www.uo-minusinsk.ru/?mode=newfgos" TargetMode="External"/><Relationship Id="rId55" Type="http://schemas.openxmlformats.org/officeDocument/2006/relationships/hyperlink" Target="http://nazuo.3dn.ru/2023/soo/11-rekomendacii_dlja_roditelskogo_sobranija_v_9-kh.pdf" TargetMode="External"/><Relationship Id="rId76" Type="http://schemas.openxmlformats.org/officeDocument/2006/relationships/hyperlink" Target="http://ruo-suhobuzimo.edusite.ru/p9aa1.html" TargetMode="External"/><Relationship Id="rId97" Type="http://schemas.openxmlformats.org/officeDocument/2006/relationships/hyperlink" Target="http://uo.shr24.ru/index.php/deyatelnost/fgos" TargetMode="External"/><Relationship Id="rId104" Type="http://schemas.openxmlformats.org/officeDocument/2006/relationships/hyperlink" Target="http://&#1080;&#1083;&#1072;&#1085;&#1089;&#1082;-&#1086;&#1073;&#1088;.&#1088;&#1092;/wp-content/uploads/2020/11/&#1044;&#1080;&#1088;&#1077;&#1082;&#1090;&#1086;&#1088;&#1072;&#1084;-&#1086;-&#1087;&#1086;&#1076;&#1075;&#1086;&#1090;&#1086;&#1074;&#1082;&#1077;-&#1082;-&#1074;&#1074;&#1077;&#1076;&#1077;&#1085;&#1080;&#1102;-&#1060;&#1043;&#1054;&#1057;-&#1057;&#1054;&#1054;.pdf" TargetMode="External"/><Relationship Id="rId120" Type="http://schemas.openxmlformats.org/officeDocument/2006/relationships/hyperlink" Target="http://novuo.ru/2023/DOC/prikaz_ob_utverzhdenii_plana_fgos_soo_i_foop_ot_10.pdf" TargetMode="External"/><Relationship Id="rId125" Type="http://schemas.openxmlformats.org/officeDocument/2006/relationships/hyperlink" Target="https://rono.edusite.ru/p155aa1.html" TargetMode="External"/><Relationship Id="rId7" Type="http://schemas.openxmlformats.org/officeDocument/2006/relationships/hyperlink" Target="http://birono.ucoz.ru/index/plan_raboty/0-32" TargetMode="External"/><Relationship Id="rId71" Type="http://schemas.openxmlformats.org/officeDocument/2006/relationships/hyperlink" Target="https://uoop-kozulka.ru/&#1092;&#1075;&#1086;&#1089;-&#1089;&#1086;&#1086;-&#1080;-&#1092;&#1086;&#1086;&#1087;/" TargetMode="External"/><Relationship Id="rId92" Type="http://schemas.openxmlformats.org/officeDocument/2006/relationships/hyperlink" Target="https://ooatr.ru/%d0%be%d0%b1%d0%bd%d0%be%d0%b2%d0%bb%d0%b5%d0%bd%d0%bd%d1%8b%d0%b9-%d1%84%d0%b3%d0%be%d1%81/" TargetMode="External"/><Relationship Id="rId2" Type="http://schemas.openxmlformats.org/officeDocument/2006/relationships/hyperlink" Target="http://&#1073;&#1072;&#1083;&#1072;&#1093;&#1090;&#1072;-&#1086;&#1073;&#1088;.&#1088;&#1092;/vnedrenie-fgos-noo-i-fgos-ooo/" TargetMode="External"/><Relationship Id="rId29" Type="http://schemas.openxmlformats.org/officeDocument/2006/relationships/hyperlink" Target="http://uoidra.narod.ru/fgos.htm" TargetMode="External"/><Relationship Id="rId24" Type="http://schemas.openxmlformats.org/officeDocument/2006/relationships/hyperlink" Target="http://abanruo.ucoz.ru/index/obnovlennye_fgos/0-594" TargetMode="External"/><Relationship Id="rId40" Type="http://schemas.openxmlformats.org/officeDocument/2006/relationships/hyperlink" Target="https://clck.ru/32AfTf" TargetMode="External"/><Relationship Id="rId45" Type="http://schemas.openxmlformats.org/officeDocument/2006/relationships/hyperlink" Target="https://uo-kuragino.ru/work/673-fgos-2021.html" TargetMode="External"/><Relationship Id="rId66" Type="http://schemas.openxmlformats.org/officeDocument/2006/relationships/hyperlink" Target="http://&#1087;&#1080;&#1088;&#1086;&#1073;&#1088;.&#1088;&#1092;/%d0%be%d0/" TargetMode="External"/><Relationship Id="rId87" Type="http://schemas.openxmlformats.org/officeDocument/2006/relationships/hyperlink" Target="http://&#1090;&#1091;&#1088;&#1091;&#1093;&#1072;&#1085;&#1089;&#1082;-&#1086;&#1073;&#1088;.&#1088;&#1092;/fgos/" TargetMode="External"/><Relationship Id="rId110" Type="http://schemas.openxmlformats.org/officeDocument/2006/relationships/hyperlink" Target="https://edu-ach.ru/node/2447?fid=34697" TargetMode="External"/><Relationship Id="rId115" Type="http://schemas.openxmlformats.org/officeDocument/2006/relationships/hyperlink" Target="http://&#1091;&#1103;&#1088;&#1088;&#1086;&#1086;.&#1088;&#1092;/vvedenie-obnovlennyh-fgos/" TargetMode="External"/><Relationship Id="rId61" Type="http://schemas.openxmlformats.org/officeDocument/2006/relationships/hyperlink" Target="http://&#1085;&#1086;&#1088;&#1080;&#1083;&#1100;&#1089;&#1082;-&#1086;&#1073;&#1088;.&#1088;&#1092;/fgos/" TargetMode="External"/><Relationship Id="rId82" Type="http://schemas.openxmlformats.org/officeDocument/2006/relationships/hyperlink" Target="http://ruo.taseevo.ru/load/fgos/33" TargetMode="External"/><Relationship Id="rId19" Type="http://schemas.openxmlformats.org/officeDocument/2006/relationships/hyperlink" Target="http://buprobraz.narod.ru/obchee_obrazovanie/FGOS/dorozhnaja_karta_po_fgos_soo.pdf" TargetMode="External"/><Relationship Id="rId14" Type="http://schemas.openxmlformats.org/officeDocument/2006/relationships/hyperlink" Target="https://bmurtaruo.ucoz.ru/index/fgos_soo/0-121" TargetMode="External"/><Relationship Id="rId30" Type="http://schemas.openxmlformats.org/officeDocument/2006/relationships/hyperlink" Target="http://uoidra.narod.ru/fgos.htm" TargetMode="External"/><Relationship Id="rId35" Type="http://schemas.openxmlformats.org/officeDocument/2006/relationships/hyperlink" Target="http://&#1091;&#1086;-&#1082;&#1072;&#1085;&#1089;&#1082;.&#1088;&#1092;/wp-content/uploads/2023/05/kansk_plan-vvedeniya-obnovlennogo-fgos-g.kanska-1.pdf" TargetMode="External"/><Relationship Id="rId56" Type="http://schemas.openxmlformats.org/officeDocument/2006/relationships/hyperlink" Target="http://nazarovo.ucoz.ru/index/obnovlennyj_fgos_soo_i_foop/0-196" TargetMode="External"/><Relationship Id="rId77" Type="http://schemas.openxmlformats.org/officeDocument/2006/relationships/hyperlink" Target="http://ruo-suhobuzimo.edusite.ru/p9aa1.html," TargetMode="External"/><Relationship Id="rId100" Type="http://schemas.openxmlformats.org/officeDocument/2006/relationships/hyperlink" Target="http://eniseysk-obrazovanie.ru/2/1/1/1/municipalnyj_plan_po_vvedeniju_fgos_soo.pdf" TargetMode="External"/><Relationship Id="rId105" Type="http://schemas.openxmlformats.org/officeDocument/2006/relationships/hyperlink" Target="http://&#1080;&#1083;&#1072;&#1085;&#1089;&#1082;-&#1086;&#1073;&#1088;.&#1088;&#1092;/&#1074;&#1074;&#1077;&#1076;&#1077;&#1085;&#1080;&#1077;-&#1086;&#1073;&#1085;&#1086;&#1074;&#1083;&#1077;&#1085;&#1085;&#1086;&#1075;&#1086;-&#1092;&#1075;&#1086;&#1089;-&#1089;&#1086;&#1086;-&#1089;-1-&#1089;&#1077;&#1085;&#1090;/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s://muo56.nubex.ru/" TargetMode="External"/><Relationship Id="rId51" Type="http://schemas.openxmlformats.org/officeDocument/2006/relationships/hyperlink" Target="http://uomotygino.ru/fgos" TargetMode="External"/><Relationship Id="rId72" Type="http://schemas.openxmlformats.org/officeDocument/2006/relationships/hyperlink" Target="https://uoop-kozulka.ru/wp-content/uploads/2023/05/&#1052;&#1091;&#1085;&#1080;&#1094;&#1080;&#1087;&#1072;&#1083;&#1100;&#1085;&#1099;&#1081;-&#1087;&#1083;&#1072;&#1085;-&#1074;&#1074;&#1077;&#1076;&#1077;&#1085;&#1080;&#1103;-&#1060;&#1043;&#1054;&#1057;-&#1057;&#1054;&#1054;-&#1080;-&#1060;&#1054;&#1054;&#1055;.pdf" TargetMode="External"/><Relationship Id="rId93" Type="http://schemas.openxmlformats.org/officeDocument/2006/relationships/hyperlink" Target="http://ruobr24.ru/vvedenie-fgos-soo-i-fop-soo/" TargetMode="External"/><Relationship Id="rId98" Type="http://schemas.openxmlformats.org/officeDocument/2006/relationships/hyperlink" Target="http://eniseysk-obrazovanie.ru/publ/shkolnoe_obrazovanie/2" TargetMode="External"/><Relationship Id="rId121" Type="http://schemas.openxmlformats.org/officeDocument/2006/relationships/hyperlink" Target="http://novuo.ru/news/chto_vazhno_znat_o_vnedrenii_foop_roditeljam_zakonnym_predstaviteljam/2023-05-03-1114" TargetMode="External"/><Relationship Id="rId3" Type="http://schemas.openxmlformats.org/officeDocument/2006/relationships/hyperlink" Target="http://&#1073;&#1072;&#1083;&#1072;&#1093;&#1090;&#1072;-&#1086;&#1073;&#1088;.&#1088;&#1092;/vnedrenie-fgos-noo-i-fgos-ooo/" TargetMode="External"/><Relationship Id="rId25" Type="http://schemas.openxmlformats.org/officeDocument/2006/relationships/hyperlink" Target="http://abanruo.ucoz.ru/index/obnovlennye_fgos/0-594" TargetMode="External"/><Relationship Id="rId46" Type="http://schemas.openxmlformats.org/officeDocument/2006/relationships/hyperlink" Target="https://uo-kuragino.ru/work/673-fgos-2021.html" TargetMode="External"/><Relationship Id="rId67" Type="http://schemas.openxmlformats.org/officeDocument/2006/relationships/hyperlink" Target="http://&#1087;&#1080;&#1088;&#1086;&#1073;&#1088;.&#1088;&#1092;/%d0%be%d0/" TargetMode="External"/><Relationship Id="rId116" Type="http://schemas.openxmlformats.org/officeDocument/2006/relationships/hyperlink" Target="https://www.en-edu.ru/uploads/docs/FGOS/&#1055;&#1088;&#1080;&#1082;&#1072;&#1079;%2001-04-44%201.pdf" TargetMode="External"/><Relationship Id="rId20" Type="http://schemas.openxmlformats.org/officeDocument/2006/relationships/hyperlink" Target="http://uoadr.ucoz.de/1_new/2022-2025/plan_uo-po-obespecheniju-vvedenija-obnovlennogo-fg.pdf" TargetMode="External"/><Relationship Id="rId41" Type="http://schemas.openxmlformats.org/officeDocument/2006/relationships/hyperlink" Target="https://kimc.ms/obrazovanie/fgos/perekhod-na-fgos-2021-g/" TargetMode="External"/><Relationship Id="rId62" Type="http://schemas.openxmlformats.org/officeDocument/2006/relationships/hyperlink" Target="https://&#1087;&#1072;&#1088;&#1090;&#1088;&#1086;&#1086;.&#1088;&#1092;/p168aa1.html" TargetMode="External"/><Relationship Id="rId83" Type="http://schemas.openxmlformats.org/officeDocument/2006/relationships/hyperlink" Target="http://ruo.taseevo.ru/news/vvedenie_obnovlennykh_fgos_soo/2023-05-02-1199" TargetMode="External"/><Relationship Id="rId88" Type="http://schemas.openxmlformats.org/officeDocument/2006/relationships/hyperlink" Target="https://drive.google.com/file/d/15hU1muGLski5efpdlPci7Rql1aamdpw6/view" TargetMode="External"/><Relationship Id="rId111" Type="http://schemas.openxmlformats.org/officeDocument/2006/relationships/hyperlink" Target="https://edu-ach.ru/node/2447?fid=34698" TargetMode="External"/><Relationship Id="rId15" Type="http://schemas.openxmlformats.org/officeDocument/2006/relationships/hyperlink" Target="https://bmurtaruo.ucoz.ru/index/fgos_soo/0-121" TargetMode="External"/><Relationship Id="rId36" Type="http://schemas.openxmlformats.org/officeDocument/2006/relationships/hyperlink" Target="https://uokansk.ucoz.ru/index/obnovljonnye_fgos/0-107" TargetMode="External"/><Relationship Id="rId57" Type="http://schemas.openxmlformats.org/officeDocument/2006/relationships/hyperlink" Target="http://nazarovo.ucoz.ru/index/obnovlennyj_fgos_soo_i_foop/0-196" TargetMode="External"/><Relationship Id="rId106" Type="http://schemas.openxmlformats.org/officeDocument/2006/relationships/hyperlink" Target="https://uo-ningash.ru/&#1074;&#1074;&#1077;&#1076;&#1077;&#1085;&#1080;&#1077;-&#1086;&#1073;&#1085;&#1086;&#1074;&#1083;&#1077;&#1085;&#1085;&#1086;&#1075;&#1086;-&#1092;&#1075;&#1086;&#1089;-&#1089;&#1086;&#1086;/" TargetMode="External"/><Relationship Id="rId10" Type="http://schemas.openxmlformats.org/officeDocument/2006/relationships/hyperlink" Target="https://r1.nubex.ru/s139141-731/f1875_68/&#1055;&#1088;&#1080;&#1082;&#1072;&#1079;%20&#1086;%20&#1074;&#1074;&#1077;&#1076;&#1077;&#1085;&#1080;&#1080;%20&#1086;&#1073;&#1085;&#1086;&#1074;&#1083;&#1077;&#1085;&#1085;&#1086;&#1075;&#1086;%20&#1060;&#1043;&#1054;&#1057;%20&#1057;&#1054;&#1054;.pdf" TargetMode="External"/><Relationship Id="rId31" Type="http://schemas.openxmlformats.org/officeDocument/2006/relationships/hyperlink" Target="http://uoidra.narod.ru/fgos.htm" TargetMode="External"/><Relationship Id="rId52" Type="http://schemas.openxmlformats.org/officeDocument/2006/relationships/hyperlink" Target="http://uomotygino.ru/fgos" TargetMode="External"/><Relationship Id="rId73" Type="http://schemas.openxmlformats.org/officeDocument/2006/relationships/hyperlink" Target="http://guos.ucoz.ru/index/fgos/0-42" TargetMode="External"/><Relationship Id="rId78" Type="http://schemas.openxmlformats.org/officeDocument/2006/relationships/hyperlink" Target="http://ruo-suhobuzimo.edusite.ru/p9aa1.html,http:/ruo-suhobuzimo.edusite.ru/p8aa1.html" TargetMode="External"/><Relationship Id="rId94" Type="http://schemas.openxmlformats.org/officeDocument/2006/relationships/hyperlink" Target="http://ruobr24.ru/vvedenie-fgos-soo-i-fop-soo/" TargetMode="External"/><Relationship Id="rId99" Type="http://schemas.openxmlformats.org/officeDocument/2006/relationships/hyperlink" Target="http://eniseysk-obrazovanie.ru/index/fgos/0-399" TargetMode="External"/><Relationship Id="rId101" Type="http://schemas.openxmlformats.org/officeDocument/2006/relationships/hyperlink" Target="http://eduzgr.ru/index.php/2011-12-26-01-29-24/2012-04-26-07-03-57/2012-05-05-05-00-20" TargetMode="External"/><Relationship Id="rId122" Type="http://schemas.openxmlformats.org/officeDocument/2006/relationships/hyperlink" Target="http://achruo.edusite.ru/p352aa1.html" TargetMode="External"/><Relationship Id="rId4" Type="http://schemas.openxmlformats.org/officeDocument/2006/relationships/hyperlink" Target="http://&#1073;&#1077;&#1088;&#1077;&#1079;&#1086;&#1074;&#1089;&#1082;&#1072;&#1103;-&#1096;&#1082;&#1086;&#1083;&#1072;1.&#1073;&#1077;&#1088;&#1086;&#1073;&#1088;.&#1088;&#1092;/vvedenie-fgos-noo-ooo-2022-god/" TargetMode="External"/><Relationship Id="rId9" Type="http://schemas.openxmlformats.org/officeDocument/2006/relationships/hyperlink" Target="https://muo56.nubex.ru/obraz/825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D4" zoomScale="120" zoomScaleNormal="120" zoomScaleSheetLayoutView="90" workbookViewId="0">
      <selection activeCell="L48" sqref="L48"/>
    </sheetView>
  </sheetViews>
  <sheetFormatPr defaultRowHeight="17.25" x14ac:dyDescent="0.3"/>
  <cols>
    <col min="1" max="1" width="0.42578125" customWidth="1"/>
    <col min="2" max="2" width="23.7109375" hidden="1" customWidth="1"/>
    <col min="3" max="3" width="18.5703125" hidden="1" customWidth="1"/>
    <col min="4" max="4" width="10.28515625" style="5" customWidth="1"/>
    <col min="5" max="5" width="44.140625" style="66" customWidth="1"/>
    <col min="6" max="6" width="6.140625" style="116" customWidth="1"/>
    <col min="7" max="7" width="8.7109375" style="26" customWidth="1"/>
    <col min="8" max="8" width="10.42578125" style="12" customWidth="1"/>
    <col min="9" max="9" width="10.7109375" style="12" customWidth="1"/>
    <col min="10" max="10" width="4.5703125" style="13" customWidth="1"/>
    <col min="11" max="11" width="16" customWidth="1"/>
    <col min="12" max="12" width="14.140625" customWidth="1"/>
    <col min="13" max="13" width="14.5703125" customWidth="1"/>
    <col min="14" max="14" width="3.85546875" style="14" customWidth="1"/>
    <col min="15" max="17" width="28" customWidth="1"/>
  </cols>
  <sheetData>
    <row r="1" spans="1:17" ht="60.75" customHeight="1" x14ac:dyDescent="0.35">
      <c r="D1" s="209" t="s">
        <v>12</v>
      </c>
      <c r="E1" s="209"/>
      <c r="F1" s="209"/>
      <c r="G1" s="209"/>
      <c r="M1" s="19"/>
      <c r="N1" s="19"/>
    </row>
    <row r="2" spans="1:17" s="11" customFormat="1" ht="207" customHeight="1" x14ac:dyDescent="0.2">
      <c r="A2" s="8" t="s">
        <v>0</v>
      </c>
      <c r="B2" s="8" t="s">
        <v>1</v>
      </c>
      <c r="C2" s="8" t="s">
        <v>2</v>
      </c>
      <c r="D2" s="4" t="s">
        <v>11</v>
      </c>
      <c r="E2" s="65" t="s">
        <v>6</v>
      </c>
      <c r="F2" s="113" t="s">
        <v>298</v>
      </c>
      <c r="G2" s="24" t="s">
        <v>7</v>
      </c>
      <c r="H2" s="2" t="s">
        <v>8</v>
      </c>
      <c r="I2" s="2" t="s">
        <v>20</v>
      </c>
      <c r="J2" s="9" t="s">
        <v>3</v>
      </c>
      <c r="K2" s="3" t="s">
        <v>9</v>
      </c>
      <c r="L2" s="3" t="s">
        <v>10</v>
      </c>
      <c r="M2" s="3" t="s">
        <v>14</v>
      </c>
      <c r="N2" s="10" t="s">
        <v>3</v>
      </c>
      <c r="O2" s="3" t="s">
        <v>15</v>
      </c>
      <c r="P2" s="3" t="s">
        <v>16</v>
      </c>
      <c r="Q2" s="3" t="s">
        <v>21</v>
      </c>
    </row>
    <row r="3" spans="1:17" ht="15.75" x14ac:dyDescent="0.25">
      <c r="D3" s="107"/>
      <c r="E3" s="111" t="s">
        <v>297</v>
      </c>
      <c r="F3" s="114"/>
      <c r="G3" s="110"/>
      <c r="H3" s="110">
        <f>SUM(H4:H68)</f>
        <v>862</v>
      </c>
      <c r="I3" s="110">
        <f>SUM(I4:I68)</f>
        <v>740</v>
      </c>
      <c r="J3" s="28">
        <f t="shared" ref="J3:J7" si="0">H3-I3</f>
        <v>122</v>
      </c>
      <c r="K3" s="110">
        <f>SUM(K4:K68)</f>
        <v>716</v>
      </c>
      <c r="L3" s="110">
        <f>SUM(L4:L68)</f>
        <v>24</v>
      </c>
      <c r="M3" s="110">
        <f t="shared" ref="M3" si="1">SUM(M5:M68)</f>
        <v>0</v>
      </c>
      <c r="N3" s="28">
        <f t="shared" ref="N3:N8" si="2">I3-K3-L3-M3</f>
        <v>0</v>
      </c>
      <c r="O3" s="62"/>
      <c r="P3" s="62"/>
      <c r="Q3" s="62"/>
    </row>
    <row r="4" spans="1:17" s="142" customFormat="1" x14ac:dyDescent="0.3">
      <c r="D4" s="143"/>
      <c r="E4" s="144" t="s">
        <v>309</v>
      </c>
      <c r="F4" s="145"/>
      <c r="G4" s="146">
        <v>1</v>
      </c>
      <c r="H4" s="147">
        <v>1</v>
      </c>
      <c r="I4" s="147">
        <v>1</v>
      </c>
      <c r="J4" s="28">
        <f t="shared" si="0"/>
        <v>0</v>
      </c>
      <c r="K4" s="148">
        <v>1</v>
      </c>
      <c r="L4" s="148"/>
      <c r="M4" s="148"/>
      <c r="N4" s="28">
        <f t="shared" si="2"/>
        <v>0</v>
      </c>
      <c r="O4" s="148"/>
      <c r="P4" s="148"/>
      <c r="Q4" s="148"/>
    </row>
    <row r="5" spans="1:17" ht="16.5" customHeight="1" thickBot="1" x14ac:dyDescent="0.3">
      <c r="D5" s="4"/>
      <c r="E5" s="65" t="s">
        <v>52</v>
      </c>
      <c r="F5" s="115">
        <v>11</v>
      </c>
      <c r="G5" s="64"/>
      <c r="H5" s="64">
        <v>11</v>
      </c>
      <c r="I5" s="64">
        <v>11</v>
      </c>
      <c r="J5" s="28">
        <f t="shared" si="0"/>
        <v>0</v>
      </c>
      <c r="K5" s="64">
        <v>11</v>
      </c>
      <c r="L5" s="64"/>
      <c r="M5" s="64"/>
      <c r="N5" s="28">
        <f t="shared" si="2"/>
        <v>0</v>
      </c>
      <c r="O5" s="123"/>
      <c r="P5" s="123"/>
      <c r="Q5" s="123"/>
    </row>
    <row r="6" spans="1:17" ht="18" customHeight="1" thickBot="1" x14ac:dyDescent="0.3">
      <c r="D6" s="4" t="s">
        <v>307</v>
      </c>
      <c r="E6" s="65" t="s">
        <v>308</v>
      </c>
      <c r="F6" s="115">
        <v>9</v>
      </c>
      <c r="H6" s="64">
        <v>5</v>
      </c>
      <c r="I6" s="64">
        <v>3</v>
      </c>
      <c r="J6" s="28">
        <f t="shared" si="0"/>
        <v>2</v>
      </c>
      <c r="K6" s="28">
        <v>3</v>
      </c>
      <c r="L6" s="64">
        <v>0</v>
      </c>
      <c r="M6" s="64">
        <v>0</v>
      </c>
      <c r="N6" s="28">
        <f t="shared" si="2"/>
        <v>0</v>
      </c>
      <c r="O6" s="141">
        <v>0</v>
      </c>
      <c r="P6" s="141">
        <v>0</v>
      </c>
      <c r="Q6" s="123"/>
    </row>
    <row r="7" spans="1:17" ht="16.5" customHeight="1" x14ac:dyDescent="0.25">
      <c r="D7" s="4"/>
      <c r="E7" s="65" t="s">
        <v>249</v>
      </c>
      <c r="H7" s="64">
        <v>8</v>
      </c>
      <c r="I7" s="64">
        <v>6</v>
      </c>
      <c r="J7" s="28">
        <f t="shared" si="0"/>
        <v>2</v>
      </c>
      <c r="K7" s="28">
        <v>6</v>
      </c>
      <c r="L7" s="64">
        <v>0</v>
      </c>
      <c r="M7" s="64">
        <v>0</v>
      </c>
      <c r="N7" s="28">
        <f t="shared" si="2"/>
        <v>0</v>
      </c>
      <c r="O7" s="123"/>
      <c r="P7" s="123"/>
      <c r="Q7" s="123"/>
    </row>
    <row r="8" spans="1:17" s="18" customFormat="1" ht="16.5" customHeight="1" x14ac:dyDescent="0.25">
      <c r="A8" s="23"/>
      <c r="B8" s="23"/>
      <c r="C8" s="23"/>
      <c r="D8" s="4" t="s">
        <v>113</v>
      </c>
      <c r="E8" s="65" t="s">
        <v>114</v>
      </c>
      <c r="F8" s="115">
        <v>15</v>
      </c>
      <c r="G8" s="25"/>
      <c r="H8" s="64">
        <v>15</v>
      </c>
      <c r="I8" s="64">
        <v>11</v>
      </c>
      <c r="J8" s="28">
        <f t="shared" ref="J8:J68" si="3">H8-I8</f>
        <v>4</v>
      </c>
      <c r="K8" s="64">
        <v>11</v>
      </c>
      <c r="L8" s="64">
        <v>0</v>
      </c>
      <c r="M8" s="64">
        <v>0</v>
      </c>
      <c r="N8" s="28">
        <f t="shared" si="2"/>
        <v>0</v>
      </c>
      <c r="O8" s="124" t="s">
        <v>115</v>
      </c>
      <c r="P8" s="124" t="s">
        <v>116</v>
      </c>
      <c r="Q8" s="124" t="s">
        <v>115</v>
      </c>
    </row>
    <row r="9" spans="1:17" s="18" customFormat="1" ht="16.5" customHeight="1" x14ac:dyDescent="0.25">
      <c r="A9" s="23"/>
      <c r="B9" s="23"/>
      <c r="C9" s="23"/>
      <c r="D9" s="4" t="s">
        <v>49</v>
      </c>
      <c r="E9" s="65" t="s">
        <v>48</v>
      </c>
      <c r="F9" s="115">
        <v>12</v>
      </c>
      <c r="G9" s="25"/>
      <c r="H9" s="64">
        <v>12</v>
      </c>
      <c r="I9" s="64">
        <v>11</v>
      </c>
      <c r="J9" s="28">
        <f t="shared" si="3"/>
        <v>1</v>
      </c>
      <c r="K9" s="64">
        <v>11</v>
      </c>
      <c r="L9" s="64">
        <v>0</v>
      </c>
      <c r="M9" s="64">
        <v>0</v>
      </c>
      <c r="N9" s="28">
        <f t="shared" ref="N9:N68" si="4">I9-K9-L9-M9</f>
        <v>0</v>
      </c>
      <c r="O9" s="136" t="s">
        <v>299</v>
      </c>
      <c r="P9" s="136" t="s">
        <v>50</v>
      </c>
      <c r="Q9" s="125" t="s">
        <v>51</v>
      </c>
    </row>
    <row r="10" spans="1:17" s="18" customFormat="1" ht="16.5" customHeight="1" x14ac:dyDescent="0.25">
      <c r="A10" s="23"/>
      <c r="B10" s="23"/>
      <c r="C10" s="23"/>
      <c r="D10" s="4" t="s">
        <v>81</v>
      </c>
      <c r="E10" s="65" t="s">
        <v>53</v>
      </c>
      <c r="F10" s="115">
        <v>13</v>
      </c>
      <c r="G10" s="25"/>
      <c r="H10" s="64">
        <v>13</v>
      </c>
      <c r="I10" s="64">
        <v>13</v>
      </c>
      <c r="J10" s="28">
        <f t="shared" si="3"/>
        <v>0</v>
      </c>
      <c r="K10" s="64">
        <v>11</v>
      </c>
      <c r="L10" s="122">
        <v>2</v>
      </c>
      <c r="M10" s="122">
        <v>0</v>
      </c>
      <c r="N10" s="28">
        <f t="shared" si="4"/>
        <v>0</v>
      </c>
      <c r="O10" s="126" t="s">
        <v>82</v>
      </c>
      <c r="P10" s="126" t="s">
        <v>83</v>
      </c>
      <c r="Q10" s="126" t="s">
        <v>84</v>
      </c>
    </row>
    <row r="11" spans="1:17" s="18" customFormat="1" ht="16.5" customHeight="1" x14ac:dyDescent="0.25">
      <c r="A11" s="23"/>
      <c r="B11" s="23"/>
      <c r="C11" s="23"/>
      <c r="D11" s="4" t="s">
        <v>85</v>
      </c>
      <c r="E11" s="65" t="s">
        <v>296</v>
      </c>
      <c r="F11" s="115">
        <v>9</v>
      </c>
      <c r="G11" s="29"/>
      <c r="H11" s="64">
        <v>9</v>
      </c>
      <c r="I11" s="64">
        <v>9</v>
      </c>
      <c r="J11" s="28">
        <f t="shared" si="3"/>
        <v>0</v>
      </c>
      <c r="K11" s="64">
        <v>9</v>
      </c>
      <c r="L11" s="64">
        <v>0</v>
      </c>
      <c r="M11" s="64">
        <v>0</v>
      </c>
      <c r="N11" s="28">
        <f t="shared" si="4"/>
        <v>0</v>
      </c>
      <c r="O11" s="124" t="s">
        <v>86</v>
      </c>
      <c r="P11" s="125" t="s">
        <v>87</v>
      </c>
      <c r="Q11" s="125" t="s">
        <v>88</v>
      </c>
    </row>
    <row r="12" spans="1:17" s="18" customFormat="1" ht="16.5" customHeight="1" x14ac:dyDescent="0.25">
      <c r="A12" s="23"/>
      <c r="B12" s="23"/>
      <c r="C12" s="23"/>
      <c r="D12" s="4" t="s">
        <v>90</v>
      </c>
      <c r="E12" s="65" t="s">
        <v>54</v>
      </c>
      <c r="F12" s="115">
        <v>9</v>
      </c>
      <c r="G12" s="25"/>
      <c r="H12" s="64">
        <v>8</v>
      </c>
      <c r="I12" s="64">
        <v>7</v>
      </c>
      <c r="J12" s="28">
        <f t="shared" si="3"/>
        <v>1</v>
      </c>
      <c r="K12" s="64">
        <v>7</v>
      </c>
      <c r="L12" s="64">
        <v>0</v>
      </c>
      <c r="M12" s="106">
        <v>0</v>
      </c>
      <c r="N12" s="28">
        <f t="shared" si="4"/>
        <v>0</v>
      </c>
      <c r="O12" s="126" t="s">
        <v>91</v>
      </c>
      <c r="P12" s="126" t="s">
        <v>91</v>
      </c>
      <c r="Q12" s="126" t="s">
        <v>91</v>
      </c>
    </row>
    <row r="13" spans="1:17" s="18" customFormat="1" ht="16.5" customHeight="1" x14ac:dyDescent="0.25">
      <c r="A13" s="23"/>
      <c r="B13" s="23"/>
      <c r="C13" s="23"/>
      <c r="D13" s="4"/>
      <c r="E13" s="65" t="s">
        <v>55</v>
      </c>
      <c r="F13" s="117">
        <v>10</v>
      </c>
      <c r="G13" s="25"/>
      <c r="H13" s="64">
        <v>10</v>
      </c>
      <c r="I13" s="64">
        <v>10</v>
      </c>
      <c r="J13" s="28">
        <f t="shared" si="3"/>
        <v>0</v>
      </c>
      <c r="K13" s="64">
        <v>10</v>
      </c>
      <c r="L13" s="64">
        <v>0</v>
      </c>
      <c r="M13" s="64">
        <v>0</v>
      </c>
      <c r="N13" s="28">
        <f t="shared" si="4"/>
        <v>0</v>
      </c>
      <c r="O13" s="126" t="s">
        <v>92</v>
      </c>
      <c r="P13" s="126" t="s">
        <v>93</v>
      </c>
      <c r="Q13" s="126" t="s">
        <v>94</v>
      </c>
    </row>
    <row r="14" spans="1:17" s="18" customFormat="1" ht="16.5" customHeight="1" x14ac:dyDescent="0.25">
      <c r="A14" s="23"/>
      <c r="B14" s="23"/>
      <c r="C14" s="23"/>
      <c r="D14" s="4" t="s">
        <v>95</v>
      </c>
      <c r="E14" s="65" t="s">
        <v>56</v>
      </c>
      <c r="F14" s="115">
        <v>23</v>
      </c>
      <c r="G14" s="25"/>
      <c r="H14" s="64">
        <v>23</v>
      </c>
      <c r="I14" s="64">
        <v>22</v>
      </c>
      <c r="J14" s="28">
        <f t="shared" si="3"/>
        <v>1</v>
      </c>
      <c r="K14" s="64">
        <v>22</v>
      </c>
      <c r="L14" s="64">
        <v>0</v>
      </c>
      <c r="M14" s="64">
        <v>0</v>
      </c>
      <c r="N14" s="28">
        <f t="shared" si="4"/>
        <v>0</v>
      </c>
      <c r="O14" s="124" t="s">
        <v>96</v>
      </c>
      <c r="P14" s="124" t="s">
        <v>96</v>
      </c>
      <c r="Q14" s="124" t="s">
        <v>96</v>
      </c>
    </row>
    <row r="15" spans="1:17" s="18" customFormat="1" ht="16.5" customHeight="1" x14ac:dyDescent="0.25">
      <c r="A15" s="23"/>
      <c r="B15" s="23"/>
      <c r="C15" s="23"/>
      <c r="D15" s="4" t="s">
        <v>97</v>
      </c>
      <c r="E15" s="65" t="s">
        <v>57</v>
      </c>
      <c r="F15" s="115">
        <v>15</v>
      </c>
      <c r="G15" s="30"/>
      <c r="H15" s="32">
        <v>15</v>
      </c>
      <c r="I15" s="32">
        <v>13</v>
      </c>
      <c r="J15" s="28">
        <f t="shared" si="3"/>
        <v>2</v>
      </c>
      <c r="K15" s="32">
        <v>10</v>
      </c>
      <c r="L15" s="32">
        <v>3</v>
      </c>
      <c r="M15" s="32">
        <v>0</v>
      </c>
      <c r="N15" s="28">
        <f t="shared" si="4"/>
        <v>0</v>
      </c>
      <c r="O15" s="126" t="s">
        <v>98</v>
      </c>
      <c r="P15" s="126" t="s">
        <v>98</v>
      </c>
      <c r="Q15" s="126" t="s">
        <v>99</v>
      </c>
    </row>
    <row r="16" spans="1:17" s="18" customFormat="1" ht="16.5" customHeight="1" x14ac:dyDescent="0.25">
      <c r="A16" s="23"/>
      <c r="B16" s="23"/>
      <c r="C16" s="23"/>
      <c r="D16" s="4" t="s">
        <v>100</v>
      </c>
      <c r="E16" s="65" t="s">
        <v>250</v>
      </c>
      <c r="F16" s="115">
        <v>6</v>
      </c>
      <c r="G16" s="25"/>
      <c r="H16" s="64">
        <v>6</v>
      </c>
      <c r="I16" s="64">
        <v>6</v>
      </c>
      <c r="J16" s="28">
        <f t="shared" si="3"/>
        <v>0</v>
      </c>
      <c r="K16" s="64">
        <v>6</v>
      </c>
      <c r="L16" s="64">
        <v>0</v>
      </c>
      <c r="M16" s="64">
        <v>0</v>
      </c>
      <c r="N16" s="28">
        <f t="shared" si="4"/>
        <v>0</v>
      </c>
      <c r="O16" s="126" t="s">
        <v>101</v>
      </c>
      <c r="P16" s="126" t="s">
        <v>101</v>
      </c>
      <c r="Q16" s="126" t="s">
        <v>101</v>
      </c>
    </row>
    <row r="17" spans="1:18" s="18" customFormat="1" ht="17.25" customHeight="1" x14ac:dyDescent="0.25">
      <c r="A17" s="23"/>
      <c r="B17" s="23"/>
      <c r="C17" s="23"/>
      <c r="D17" s="22" t="s">
        <v>267</v>
      </c>
      <c r="E17" s="65" t="s">
        <v>285</v>
      </c>
      <c r="F17" s="115">
        <v>15</v>
      </c>
      <c r="G17" s="25"/>
      <c r="H17" s="64">
        <v>15</v>
      </c>
      <c r="I17" s="64">
        <v>14</v>
      </c>
      <c r="J17" s="28">
        <f t="shared" si="3"/>
        <v>1</v>
      </c>
      <c r="K17" s="64">
        <v>14</v>
      </c>
      <c r="L17" s="64">
        <v>0</v>
      </c>
      <c r="M17" s="64">
        <v>0</v>
      </c>
      <c r="N17" s="28">
        <f t="shared" si="4"/>
        <v>0</v>
      </c>
      <c r="O17" s="126" t="s">
        <v>268</v>
      </c>
      <c r="P17" s="126" t="s">
        <v>269</v>
      </c>
      <c r="Q17" s="126" t="s">
        <v>270</v>
      </c>
    </row>
    <row r="18" spans="1:18" s="18" customFormat="1" ht="16.5" customHeight="1" x14ac:dyDescent="0.25">
      <c r="A18" s="27"/>
      <c r="B18" s="27"/>
      <c r="C18" s="27"/>
      <c r="D18" s="205" t="s">
        <v>102</v>
      </c>
      <c r="E18" s="103" t="s">
        <v>58</v>
      </c>
      <c r="F18" s="206">
        <v>5</v>
      </c>
      <c r="G18" s="207"/>
      <c r="H18" s="64">
        <v>5</v>
      </c>
      <c r="I18" s="105">
        <v>5</v>
      </c>
      <c r="J18" s="28">
        <f t="shared" si="3"/>
        <v>0</v>
      </c>
      <c r="K18" s="105">
        <v>4</v>
      </c>
      <c r="L18" s="106">
        <v>1</v>
      </c>
      <c r="M18" s="105">
        <v>0</v>
      </c>
      <c r="N18" s="28">
        <f t="shared" si="4"/>
        <v>0</v>
      </c>
      <c r="O18" s="208" t="s">
        <v>103</v>
      </c>
      <c r="P18" s="208" t="s">
        <v>104</v>
      </c>
      <c r="Q18" s="208" t="s">
        <v>312</v>
      </c>
    </row>
    <row r="19" spans="1:18" s="18" customFormat="1" ht="16.5" customHeight="1" x14ac:dyDescent="0.25">
      <c r="A19" s="23"/>
      <c r="B19" s="23"/>
      <c r="C19" s="23"/>
      <c r="D19" s="27"/>
      <c r="E19" s="65" t="s">
        <v>279</v>
      </c>
      <c r="F19" s="115">
        <v>3</v>
      </c>
      <c r="G19" s="25"/>
      <c r="H19" s="64">
        <v>3</v>
      </c>
      <c r="I19" s="64">
        <v>3</v>
      </c>
      <c r="J19" s="28">
        <f t="shared" si="3"/>
        <v>0</v>
      </c>
      <c r="K19" s="64">
        <v>3</v>
      </c>
      <c r="L19" s="64">
        <v>0</v>
      </c>
      <c r="M19" s="64">
        <v>0</v>
      </c>
      <c r="N19" s="28">
        <f t="shared" si="4"/>
        <v>0</v>
      </c>
      <c r="O19" s="125" t="s">
        <v>280</v>
      </c>
      <c r="P19" s="125" t="s">
        <v>280</v>
      </c>
      <c r="Q19" s="125" t="s">
        <v>281</v>
      </c>
    </row>
    <row r="20" spans="1:18" s="18" customFormat="1" ht="16.5" customHeight="1" x14ac:dyDescent="0.25">
      <c r="A20" s="23"/>
      <c r="B20" s="23"/>
      <c r="C20" s="23"/>
      <c r="D20" s="4" t="s">
        <v>108</v>
      </c>
      <c r="E20" s="65" t="s">
        <v>244</v>
      </c>
      <c r="F20" s="115">
        <v>6</v>
      </c>
      <c r="G20" s="25"/>
      <c r="H20" s="64">
        <v>6</v>
      </c>
      <c r="I20" s="64">
        <v>6</v>
      </c>
      <c r="J20" s="28">
        <f t="shared" si="3"/>
        <v>0</v>
      </c>
      <c r="K20" s="64">
        <v>5</v>
      </c>
      <c r="L20" s="64">
        <v>1</v>
      </c>
      <c r="M20" s="64">
        <v>0</v>
      </c>
      <c r="N20" s="28">
        <f t="shared" si="4"/>
        <v>0</v>
      </c>
      <c r="O20" s="126" t="s">
        <v>109</v>
      </c>
      <c r="P20" s="125" t="s">
        <v>110</v>
      </c>
      <c r="Q20" s="125" t="s">
        <v>109</v>
      </c>
    </row>
    <row r="21" spans="1:18" s="18" customFormat="1" ht="15.75" customHeight="1" x14ac:dyDescent="0.25">
      <c r="A21" s="23"/>
      <c r="B21" s="23"/>
      <c r="C21" s="23"/>
      <c r="D21" s="4" t="s">
        <v>111</v>
      </c>
      <c r="E21" s="65" t="s">
        <v>112</v>
      </c>
      <c r="F21" s="115">
        <v>5</v>
      </c>
      <c r="G21" s="82"/>
      <c r="H21" s="64">
        <v>5</v>
      </c>
      <c r="I21" s="64">
        <v>5</v>
      </c>
      <c r="J21" s="28">
        <f t="shared" si="3"/>
        <v>0</v>
      </c>
      <c r="K21" s="64">
        <v>5</v>
      </c>
      <c r="L21" s="64">
        <v>0</v>
      </c>
      <c r="M21" s="64">
        <v>0</v>
      </c>
      <c r="N21" s="28">
        <f t="shared" si="4"/>
        <v>0</v>
      </c>
      <c r="O21" s="124" t="s">
        <v>251</v>
      </c>
      <c r="P21" s="124" t="s">
        <v>252</v>
      </c>
      <c r="Q21" s="124" t="s">
        <v>253</v>
      </c>
    </row>
    <row r="22" spans="1:18" s="40" customFormat="1" ht="16.5" customHeight="1" x14ac:dyDescent="0.25">
      <c r="D22" s="4" t="s">
        <v>141</v>
      </c>
      <c r="E22" s="65" t="s">
        <v>59</v>
      </c>
      <c r="F22" s="115">
        <v>18</v>
      </c>
      <c r="G22" s="41"/>
      <c r="H22" s="112">
        <v>18</v>
      </c>
      <c r="I22" s="32">
        <v>13</v>
      </c>
      <c r="J22" s="28">
        <f t="shared" si="3"/>
        <v>5</v>
      </c>
      <c r="K22" s="32">
        <v>13</v>
      </c>
      <c r="L22" s="32">
        <v>0</v>
      </c>
      <c r="M22" s="32">
        <v>0</v>
      </c>
      <c r="N22" s="28">
        <f t="shared" si="4"/>
        <v>0</v>
      </c>
      <c r="O22" s="126" t="s">
        <v>142</v>
      </c>
      <c r="P22" s="125"/>
      <c r="Q22" s="126" t="s">
        <v>143</v>
      </c>
    </row>
    <row r="23" spans="1:18" s="18" customFormat="1" ht="16.5" customHeight="1" x14ac:dyDescent="0.25">
      <c r="A23" s="23"/>
      <c r="B23" s="23"/>
      <c r="C23" s="23"/>
      <c r="D23" s="4"/>
      <c r="E23" s="65" t="s">
        <v>241</v>
      </c>
      <c r="F23" s="115">
        <v>110</v>
      </c>
      <c r="G23" s="45"/>
      <c r="H23" s="64">
        <v>111</v>
      </c>
      <c r="I23" s="64">
        <v>110</v>
      </c>
      <c r="J23" s="28">
        <f t="shared" si="3"/>
        <v>1</v>
      </c>
      <c r="K23" s="64">
        <v>105</v>
      </c>
      <c r="L23" s="64">
        <v>5</v>
      </c>
      <c r="M23" s="64">
        <v>0</v>
      </c>
      <c r="N23" s="28">
        <f t="shared" si="4"/>
        <v>0</v>
      </c>
      <c r="O23" s="127" t="s">
        <v>155</v>
      </c>
      <c r="P23" s="127" t="s">
        <v>155</v>
      </c>
      <c r="Q23" s="127" t="s">
        <v>155</v>
      </c>
    </row>
    <row r="24" spans="1:18" s="18" customFormat="1" ht="16.5" customHeight="1" x14ac:dyDescent="0.25">
      <c r="A24" s="23"/>
      <c r="B24" s="23"/>
      <c r="C24" s="23"/>
      <c r="D24" s="4"/>
      <c r="E24" s="65" t="s">
        <v>160</v>
      </c>
      <c r="F24" s="118">
        <v>9</v>
      </c>
      <c r="G24" s="25"/>
      <c r="H24" s="64">
        <v>9</v>
      </c>
      <c r="I24" s="64">
        <v>8</v>
      </c>
      <c r="J24" s="28">
        <f t="shared" si="3"/>
        <v>1</v>
      </c>
      <c r="K24" s="64">
        <v>8</v>
      </c>
      <c r="L24" s="64">
        <v>0</v>
      </c>
      <c r="M24" s="64">
        <v>0</v>
      </c>
      <c r="N24" s="28">
        <f t="shared" si="4"/>
        <v>0</v>
      </c>
      <c r="O24" s="124" t="s">
        <v>161</v>
      </c>
      <c r="P24" s="124" t="s">
        <v>162</v>
      </c>
      <c r="Q24" s="124" t="s">
        <v>162</v>
      </c>
    </row>
    <row r="25" spans="1:18" s="18" customFormat="1" ht="16.5" customHeight="1" x14ac:dyDescent="0.2">
      <c r="A25" s="23"/>
      <c r="B25" s="23"/>
      <c r="C25" s="23"/>
      <c r="D25" s="4" t="s">
        <v>163</v>
      </c>
      <c r="E25" s="65" t="s">
        <v>60</v>
      </c>
      <c r="F25" s="115">
        <v>13</v>
      </c>
      <c r="G25" s="25"/>
      <c r="H25" s="64">
        <v>13</v>
      </c>
      <c r="I25" s="64">
        <v>11</v>
      </c>
      <c r="J25" s="28">
        <f t="shared" si="3"/>
        <v>2</v>
      </c>
      <c r="K25" s="64">
        <v>11</v>
      </c>
      <c r="L25" s="106">
        <v>0</v>
      </c>
      <c r="M25" s="64">
        <v>0</v>
      </c>
      <c r="N25" s="28">
        <f t="shared" si="4"/>
        <v>0</v>
      </c>
      <c r="O25" s="128" t="s">
        <v>164</v>
      </c>
      <c r="P25" s="125"/>
      <c r="Q25" s="125"/>
    </row>
    <row r="26" spans="1:18" s="18" customFormat="1" ht="16.5" customHeight="1" x14ac:dyDescent="0.25">
      <c r="A26" s="23"/>
      <c r="B26" s="23"/>
      <c r="C26" s="23"/>
      <c r="D26" s="4" t="s">
        <v>172</v>
      </c>
      <c r="E26" s="65" t="s">
        <v>242</v>
      </c>
      <c r="F26" s="118">
        <v>9</v>
      </c>
      <c r="G26" s="25"/>
      <c r="H26" s="64">
        <v>9</v>
      </c>
      <c r="I26" s="64">
        <v>8</v>
      </c>
      <c r="J26" s="28">
        <f t="shared" si="3"/>
        <v>1</v>
      </c>
      <c r="K26" s="64">
        <v>8</v>
      </c>
      <c r="L26" s="64">
        <v>0</v>
      </c>
      <c r="M26" s="64">
        <v>0</v>
      </c>
      <c r="N26" s="28">
        <f t="shared" si="4"/>
        <v>0</v>
      </c>
      <c r="O26" s="126" t="s">
        <v>173</v>
      </c>
      <c r="P26" s="126" t="s">
        <v>174</v>
      </c>
      <c r="Q26" s="126" t="s">
        <v>175</v>
      </c>
    </row>
    <row r="27" spans="1:18" s="18" customFormat="1" ht="16.5" customHeight="1" x14ac:dyDescent="0.25">
      <c r="A27" s="23"/>
      <c r="B27" s="23"/>
      <c r="C27" s="23"/>
      <c r="D27" s="4" t="s">
        <v>178</v>
      </c>
      <c r="E27" s="65" t="s">
        <v>243</v>
      </c>
      <c r="F27" s="117">
        <v>36</v>
      </c>
      <c r="G27" s="25"/>
      <c r="H27" s="64">
        <v>36</v>
      </c>
      <c r="I27" s="64">
        <v>36</v>
      </c>
      <c r="J27" s="28">
        <f t="shared" si="3"/>
        <v>0</v>
      </c>
      <c r="K27" s="64">
        <v>36</v>
      </c>
      <c r="L27" s="64">
        <v>0</v>
      </c>
      <c r="M27" s="64">
        <v>0</v>
      </c>
      <c r="N27" s="28">
        <f t="shared" si="4"/>
        <v>0</v>
      </c>
      <c r="O27" s="124" t="s">
        <v>179</v>
      </c>
      <c r="P27" s="124" t="s">
        <v>179</v>
      </c>
      <c r="Q27" s="124" t="s">
        <v>179</v>
      </c>
    </row>
    <row r="28" spans="1:18" s="18" customFormat="1" ht="16.5" customHeight="1" x14ac:dyDescent="0.25">
      <c r="A28" s="23"/>
      <c r="B28" s="23"/>
      <c r="C28" s="23"/>
      <c r="D28" s="4" t="s">
        <v>192</v>
      </c>
      <c r="E28" s="65" t="s">
        <v>248</v>
      </c>
      <c r="F28" s="118">
        <v>5</v>
      </c>
      <c r="G28" s="59"/>
      <c r="H28" s="32">
        <v>5</v>
      </c>
      <c r="I28" s="32">
        <v>4</v>
      </c>
      <c r="J28" s="28">
        <f t="shared" si="3"/>
        <v>1</v>
      </c>
      <c r="K28" s="32">
        <v>4</v>
      </c>
      <c r="L28" s="32">
        <v>0</v>
      </c>
      <c r="M28" s="32">
        <v>0</v>
      </c>
      <c r="N28" s="28">
        <f t="shared" si="4"/>
        <v>0</v>
      </c>
      <c r="O28" s="126" t="s">
        <v>193</v>
      </c>
      <c r="P28" s="126" t="s">
        <v>194</v>
      </c>
      <c r="Q28" s="126" t="s">
        <v>193</v>
      </c>
    </row>
    <row r="29" spans="1:18" s="18" customFormat="1" ht="16.5" customHeight="1" x14ac:dyDescent="0.25">
      <c r="A29" s="23"/>
      <c r="B29" s="23"/>
      <c r="C29" s="23"/>
      <c r="D29" s="4" t="s">
        <v>227</v>
      </c>
      <c r="E29" s="65" t="s">
        <v>247</v>
      </c>
      <c r="F29" s="118">
        <v>7</v>
      </c>
      <c r="G29" s="25"/>
      <c r="H29" s="64">
        <v>7</v>
      </c>
      <c r="I29" s="64">
        <v>6</v>
      </c>
      <c r="J29" s="28">
        <f t="shared" si="3"/>
        <v>1</v>
      </c>
      <c r="K29" s="64">
        <v>6</v>
      </c>
      <c r="L29" s="64">
        <v>0</v>
      </c>
      <c r="M29" s="64">
        <v>0</v>
      </c>
      <c r="N29" s="28">
        <f t="shared" si="4"/>
        <v>0</v>
      </c>
      <c r="O29" s="129" t="s">
        <v>228</v>
      </c>
      <c r="P29" s="129" t="s">
        <v>229</v>
      </c>
      <c r="Q29" s="129" t="s">
        <v>229</v>
      </c>
    </row>
    <row r="30" spans="1:18" s="18" customFormat="1" ht="16.5" customHeight="1" x14ac:dyDescent="0.25">
      <c r="A30" s="23"/>
      <c r="B30" s="23"/>
      <c r="C30" s="23"/>
      <c r="D30" s="4" t="s">
        <v>105</v>
      </c>
      <c r="E30" s="65" t="s">
        <v>61</v>
      </c>
      <c r="F30" s="118">
        <v>8</v>
      </c>
      <c r="G30" s="25"/>
      <c r="H30" s="64">
        <v>8</v>
      </c>
      <c r="I30" s="64">
        <v>8</v>
      </c>
      <c r="J30" s="28">
        <f t="shared" si="3"/>
        <v>0</v>
      </c>
      <c r="K30" s="64">
        <v>8</v>
      </c>
      <c r="L30" s="64">
        <v>0</v>
      </c>
      <c r="M30" s="64">
        <v>0</v>
      </c>
      <c r="N30" s="28">
        <f t="shared" si="4"/>
        <v>0</v>
      </c>
      <c r="O30" s="124" t="s">
        <v>106</v>
      </c>
      <c r="P30" s="124" t="s">
        <v>106</v>
      </c>
      <c r="Q30" s="124" t="s">
        <v>107</v>
      </c>
      <c r="R30" s="31"/>
    </row>
    <row r="31" spans="1:18" s="18" customFormat="1" ht="18" customHeight="1" x14ac:dyDescent="0.25">
      <c r="A31" s="23"/>
      <c r="B31" s="23"/>
      <c r="C31" s="23"/>
      <c r="D31" s="99"/>
      <c r="E31" s="65" t="s">
        <v>62</v>
      </c>
      <c r="F31" s="118">
        <v>21</v>
      </c>
      <c r="G31" s="100"/>
      <c r="H31" s="64">
        <v>21</v>
      </c>
      <c r="I31" s="64">
        <v>19</v>
      </c>
      <c r="J31" s="28">
        <f t="shared" si="3"/>
        <v>2</v>
      </c>
      <c r="K31" s="64">
        <v>19</v>
      </c>
      <c r="L31" s="64">
        <v>0</v>
      </c>
      <c r="M31" s="64">
        <v>0</v>
      </c>
      <c r="N31" s="28">
        <f t="shared" si="4"/>
        <v>0</v>
      </c>
      <c r="O31" s="126" t="s">
        <v>282</v>
      </c>
      <c r="P31" s="126" t="s">
        <v>282</v>
      </c>
      <c r="Q31" s="126" t="s">
        <v>282</v>
      </c>
    </row>
    <row r="32" spans="1:18" s="18" customFormat="1" ht="17.25" customHeight="1" x14ac:dyDescent="0.25">
      <c r="A32" s="23"/>
      <c r="B32" s="23"/>
      <c r="C32" s="23"/>
      <c r="D32" s="101" t="s">
        <v>287</v>
      </c>
      <c r="E32" s="65" t="s">
        <v>63</v>
      </c>
      <c r="F32" s="118">
        <v>19</v>
      </c>
      <c r="G32" s="25"/>
      <c r="H32" s="64">
        <v>18</v>
      </c>
      <c r="I32" s="64">
        <v>15</v>
      </c>
      <c r="J32" s="28">
        <f t="shared" si="3"/>
        <v>3</v>
      </c>
      <c r="K32" s="64">
        <v>15</v>
      </c>
      <c r="L32" s="64">
        <v>0</v>
      </c>
      <c r="M32" s="84">
        <v>0</v>
      </c>
      <c r="N32" s="28">
        <f t="shared" si="4"/>
        <v>0</v>
      </c>
      <c r="O32" s="126" t="s">
        <v>288</v>
      </c>
      <c r="P32" s="126" t="s">
        <v>289</v>
      </c>
      <c r="Q32" s="126" t="s">
        <v>290</v>
      </c>
    </row>
    <row r="33" spans="1:18" s="18" customFormat="1" ht="16.5" customHeight="1" x14ac:dyDescent="0.25">
      <c r="A33" s="23"/>
      <c r="B33" s="23"/>
      <c r="C33" s="23"/>
      <c r="D33" s="4"/>
      <c r="E33" s="65" t="s">
        <v>64</v>
      </c>
      <c r="F33" s="118">
        <v>15</v>
      </c>
      <c r="G33" s="25"/>
      <c r="H33" s="64">
        <v>15</v>
      </c>
      <c r="I33" s="64">
        <v>14</v>
      </c>
      <c r="J33" s="28">
        <f t="shared" si="3"/>
        <v>1</v>
      </c>
      <c r="K33" s="64">
        <v>14</v>
      </c>
      <c r="L33" s="64">
        <v>0</v>
      </c>
      <c r="M33" s="64">
        <v>0</v>
      </c>
      <c r="N33" s="28">
        <f t="shared" si="4"/>
        <v>0</v>
      </c>
      <c r="O33" s="126" t="s">
        <v>118</v>
      </c>
      <c r="P33" s="126" t="s">
        <v>119</v>
      </c>
      <c r="Q33" s="126" t="s">
        <v>120</v>
      </c>
    </row>
    <row r="34" spans="1:18" s="18" customFormat="1" ht="16.5" customHeight="1" x14ac:dyDescent="0.25">
      <c r="A34" s="23"/>
      <c r="B34" s="23"/>
      <c r="C34" s="23"/>
      <c r="D34" s="4" t="s">
        <v>121</v>
      </c>
      <c r="E34" s="65" t="s">
        <v>122</v>
      </c>
      <c r="F34" s="119">
        <v>13</v>
      </c>
      <c r="G34" s="25"/>
      <c r="H34" s="64">
        <v>13</v>
      </c>
      <c r="I34" s="64">
        <v>13</v>
      </c>
      <c r="J34" s="28">
        <f t="shared" si="3"/>
        <v>0</v>
      </c>
      <c r="K34" s="64">
        <v>13</v>
      </c>
      <c r="L34" s="64">
        <v>0</v>
      </c>
      <c r="M34" s="64">
        <v>0</v>
      </c>
      <c r="N34" s="28">
        <f t="shared" si="4"/>
        <v>0</v>
      </c>
      <c r="O34" s="129" t="s">
        <v>123</v>
      </c>
      <c r="P34" s="129" t="s">
        <v>123</v>
      </c>
      <c r="Q34" s="129" t="s">
        <v>124</v>
      </c>
      <c r="R34" s="33" t="s">
        <v>125</v>
      </c>
    </row>
    <row r="35" spans="1:18" s="86" customFormat="1" ht="19.5" customHeight="1" x14ac:dyDescent="0.25">
      <c r="A35" s="83"/>
      <c r="B35" s="83"/>
      <c r="C35" s="83"/>
      <c r="D35" s="67" t="s">
        <v>254</v>
      </c>
      <c r="E35" s="65" t="s">
        <v>286</v>
      </c>
      <c r="F35" s="118">
        <v>9</v>
      </c>
      <c r="G35" s="85"/>
      <c r="H35" s="84">
        <v>9</v>
      </c>
      <c r="I35" s="84">
        <v>9</v>
      </c>
      <c r="J35" s="28">
        <f t="shared" si="3"/>
        <v>0</v>
      </c>
      <c r="K35" s="84">
        <v>9</v>
      </c>
      <c r="L35" s="84">
        <v>0</v>
      </c>
      <c r="M35" s="84">
        <v>0</v>
      </c>
      <c r="N35" s="28">
        <f t="shared" si="4"/>
        <v>0</v>
      </c>
      <c r="O35" s="126" t="s">
        <v>256</v>
      </c>
      <c r="P35" s="126"/>
      <c r="Q35" s="126" t="s">
        <v>256</v>
      </c>
    </row>
    <row r="36" spans="1:18" s="18" customFormat="1" ht="16.5" customHeight="1" x14ac:dyDescent="0.25">
      <c r="A36" s="23"/>
      <c r="B36" s="23"/>
      <c r="C36" s="23"/>
      <c r="D36" s="4" t="s">
        <v>129</v>
      </c>
      <c r="E36" s="65" t="s">
        <v>240</v>
      </c>
      <c r="F36" s="118">
        <v>2</v>
      </c>
      <c r="G36" s="25"/>
      <c r="H36" s="64">
        <v>2</v>
      </c>
      <c r="I36" s="64">
        <v>1</v>
      </c>
      <c r="J36" s="28">
        <f t="shared" si="3"/>
        <v>1</v>
      </c>
      <c r="K36" s="64">
        <v>1</v>
      </c>
      <c r="L36" s="64">
        <v>0</v>
      </c>
      <c r="M36" s="64">
        <v>0</v>
      </c>
      <c r="N36" s="28">
        <f t="shared" si="4"/>
        <v>0</v>
      </c>
      <c r="O36" s="125" t="s">
        <v>131</v>
      </c>
      <c r="P36" s="125" t="s">
        <v>131</v>
      </c>
      <c r="Q36" s="125" t="s">
        <v>131</v>
      </c>
    </row>
    <row r="37" spans="1:18" s="18" customFormat="1" ht="16.5" customHeight="1" x14ac:dyDescent="0.25">
      <c r="A37" s="23"/>
      <c r="B37" s="23"/>
      <c r="C37" s="23"/>
      <c r="D37" s="4" t="s">
        <v>126</v>
      </c>
      <c r="E37" s="65" t="s">
        <v>127</v>
      </c>
      <c r="F37" s="118">
        <v>15</v>
      </c>
      <c r="G37" s="25"/>
      <c r="H37" s="64">
        <v>15</v>
      </c>
      <c r="I37" s="64">
        <v>9</v>
      </c>
      <c r="J37" s="28">
        <f t="shared" si="3"/>
        <v>6</v>
      </c>
      <c r="K37" s="64">
        <v>9</v>
      </c>
      <c r="L37" s="64">
        <v>0</v>
      </c>
      <c r="M37" s="64">
        <v>0</v>
      </c>
      <c r="N37" s="28">
        <f t="shared" si="4"/>
        <v>0</v>
      </c>
      <c r="O37" s="124" t="s">
        <v>128</v>
      </c>
      <c r="P37" s="124" t="s">
        <v>128</v>
      </c>
      <c r="Q37" s="124" t="s">
        <v>128</v>
      </c>
    </row>
    <row r="38" spans="1:18" s="37" customFormat="1" ht="17.25" customHeight="1" x14ac:dyDescent="0.25">
      <c r="A38" s="35"/>
      <c r="B38" s="35"/>
      <c r="C38" s="35"/>
      <c r="D38" s="4" t="s">
        <v>257</v>
      </c>
      <c r="E38" s="65" t="s">
        <v>258</v>
      </c>
      <c r="F38" s="118">
        <v>10</v>
      </c>
      <c r="G38" s="36"/>
      <c r="H38" s="64">
        <v>10</v>
      </c>
      <c r="I38" s="64">
        <v>10</v>
      </c>
      <c r="J38" s="28">
        <f t="shared" si="3"/>
        <v>0</v>
      </c>
      <c r="K38" s="64">
        <v>9</v>
      </c>
      <c r="L38" s="64">
        <v>1</v>
      </c>
      <c r="M38" s="64">
        <v>0</v>
      </c>
      <c r="N38" s="28">
        <f t="shared" si="4"/>
        <v>0</v>
      </c>
      <c r="O38" s="124" t="s">
        <v>259</v>
      </c>
      <c r="P38" s="124" t="s">
        <v>260</v>
      </c>
      <c r="Q38" s="124" t="s">
        <v>261</v>
      </c>
    </row>
    <row r="39" spans="1:18" s="37" customFormat="1" ht="16.5" customHeight="1" x14ac:dyDescent="0.25">
      <c r="A39" s="35"/>
      <c r="B39" s="35"/>
      <c r="C39" s="35"/>
      <c r="D39" s="4" t="s">
        <v>132</v>
      </c>
      <c r="E39" s="65" t="s">
        <v>133</v>
      </c>
      <c r="F39" s="115">
        <v>14</v>
      </c>
      <c r="G39" s="36"/>
      <c r="H39" s="64">
        <v>14</v>
      </c>
      <c r="I39" s="64">
        <v>10</v>
      </c>
      <c r="J39" s="28">
        <f t="shared" si="3"/>
        <v>4</v>
      </c>
      <c r="K39" s="64">
        <v>10</v>
      </c>
      <c r="L39" s="64">
        <v>0</v>
      </c>
      <c r="M39" s="64">
        <v>0</v>
      </c>
      <c r="N39" s="28">
        <f t="shared" si="4"/>
        <v>0</v>
      </c>
      <c r="O39" s="129" t="s">
        <v>134</v>
      </c>
      <c r="P39" s="129" t="s">
        <v>135</v>
      </c>
      <c r="Q39" s="129" t="s">
        <v>136</v>
      </c>
    </row>
    <row r="40" spans="1:18" s="38" customFormat="1" ht="16.5" customHeight="1" x14ac:dyDescent="0.2">
      <c r="D40" s="4" t="s">
        <v>137</v>
      </c>
      <c r="E40" s="65" t="s">
        <v>66</v>
      </c>
      <c r="F40" s="118">
        <v>10</v>
      </c>
      <c r="G40" s="39"/>
      <c r="H40" s="32">
        <v>10</v>
      </c>
      <c r="I40" s="32">
        <v>7</v>
      </c>
      <c r="J40" s="28">
        <f t="shared" si="3"/>
        <v>3</v>
      </c>
      <c r="K40" s="32">
        <v>7</v>
      </c>
      <c r="L40" s="32">
        <v>0</v>
      </c>
      <c r="M40" s="32">
        <v>0</v>
      </c>
      <c r="N40" s="28">
        <f t="shared" si="4"/>
        <v>0</v>
      </c>
      <c r="O40" s="130" t="s">
        <v>138</v>
      </c>
      <c r="P40" s="130" t="s">
        <v>139</v>
      </c>
      <c r="Q40" s="130" t="s">
        <v>140</v>
      </c>
    </row>
    <row r="41" spans="1:18" s="18" customFormat="1" ht="16.5" customHeight="1" x14ac:dyDescent="0.25">
      <c r="A41" s="23"/>
      <c r="B41" s="23"/>
      <c r="C41" s="23"/>
      <c r="D41" s="4" t="s">
        <v>145</v>
      </c>
      <c r="E41" s="65" t="s">
        <v>67</v>
      </c>
      <c r="F41" s="118">
        <v>18</v>
      </c>
      <c r="G41" s="25"/>
      <c r="H41" s="64">
        <v>18</v>
      </c>
      <c r="I41" s="64">
        <v>14</v>
      </c>
      <c r="J41" s="28">
        <f t="shared" si="3"/>
        <v>4</v>
      </c>
      <c r="K41" s="64">
        <v>14</v>
      </c>
      <c r="L41" s="64">
        <v>0</v>
      </c>
      <c r="M41" s="64">
        <v>0</v>
      </c>
      <c r="N41" s="28">
        <f t="shared" si="4"/>
        <v>0</v>
      </c>
      <c r="O41" s="126" t="s">
        <v>146</v>
      </c>
      <c r="P41" s="125" t="s">
        <v>146</v>
      </c>
      <c r="Q41" s="125" t="s">
        <v>146</v>
      </c>
    </row>
    <row r="42" spans="1:18" s="18" customFormat="1" ht="22.5" customHeight="1" x14ac:dyDescent="0.25">
      <c r="A42" s="23"/>
      <c r="B42" s="23"/>
      <c r="C42" s="23"/>
      <c r="D42" s="4" t="s">
        <v>300</v>
      </c>
      <c r="E42" s="65" t="s">
        <v>68</v>
      </c>
      <c r="F42" s="25"/>
      <c r="H42" s="32">
        <v>13</v>
      </c>
      <c r="I42" s="32">
        <v>9</v>
      </c>
      <c r="J42" s="28">
        <f t="shared" si="3"/>
        <v>4</v>
      </c>
      <c r="K42" s="32">
        <v>9</v>
      </c>
      <c r="L42" s="32">
        <v>0</v>
      </c>
      <c r="M42" s="32">
        <v>0</v>
      </c>
      <c r="N42" s="28">
        <f>I42-K42-L42-M42</f>
        <v>0</v>
      </c>
      <c r="O42" s="137" t="s">
        <v>301</v>
      </c>
      <c r="P42" s="138" t="s">
        <v>301</v>
      </c>
      <c r="Q42" s="138" t="s">
        <v>301</v>
      </c>
    </row>
    <row r="43" spans="1:18" s="18" customFormat="1" ht="16.5" customHeight="1" x14ac:dyDescent="0.25">
      <c r="A43" s="23"/>
      <c r="B43" s="23"/>
      <c r="C43" s="23"/>
      <c r="D43" s="4" t="s">
        <v>149</v>
      </c>
      <c r="E43" s="65" t="s">
        <v>69</v>
      </c>
      <c r="F43" s="120">
        <v>9</v>
      </c>
      <c r="G43" s="44"/>
      <c r="H43" s="64">
        <v>9</v>
      </c>
      <c r="I43" s="64">
        <v>8</v>
      </c>
      <c r="J43" s="28">
        <f t="shared" si="3"/>
        <v>1</v>
      </c>
      <c r="K43" s="64">
        <f>1+1+1+1+1+1</f>
        <v>6</v>
      </c>
      <c r="L43" s="106">
        <v>2</v>
      </c>
      <c r="M43" s="64">
        <v>0</v>
      </c>
      <c r="N43" s="28">
        <f t="shared" si="4"/>
        <v>0</v>
      </c>
      <c r="O43" s="210" t="s">
        <v>150</v>
      </c>
      <c r="P43" s="211"/>
      <c r="Q43" s="212"/>
    </row>
    <row r="44" spans="1:18" s="18" customFormat="1" ht="16.5" customHeight="1" x14ac:dyDescent="0.25">
      <c r="A44" s="23"/>
      <c r="B44" s="23"/>
      <c r="C44" s="23"/>
      <c r="D44" s="4" t="s">
        <v>188</v>
      </c>
      <c r="E44" s="65" t="s">
        <v>189</v>
      </c>
      <c r="F44" s="118">
        <v>7</v>
      </c>
      <c r="G44" s="25"/>
      <c r="H44" s="64">
        <v>7</v>
      </c>
      <c r="I44" s="64">
        <v>7</v>
      </c>
      <c r="J44" s="28">
        <f t="shared" si="3"/>
        <v>0</v>
      </c>
      <c r="K44" s="64">
        <v>7</v>
      </c>
      <c r="L44" s="64">
        <v>0</v>
      </c>
      <c r="M44" s="64">
        <v>0</v>
      </c>
      <c r="N44" s="28">
        <f t="shared" si="4"/>
        <v>0</v>
      </c>
      <c r="O44" s="126" t="s">
        <v>190</v>
      </c>
      <c r="P44" s="125" t="s">
        <v>190</v>
      </c>
      <c r="Q44" s="126" t="s">
        <v>191</v>
      </c>
    </row>
    <row r="45" spans="1:18" s="18" customFormat="1" ht="16.5" customHeight="1" x14ac:dyDescent="0.25">
      <c r="A45" s="23"/>
      <c r="B45" s="23"/>
      <c r="C45" s="23"/>
      <c r="D45" s="4" t="s">
        <v>151</v>
      </c>
      <c r="E45" s="65" t="s">
        <v>152</v>
      </c>
      <c r="F45" s="119">
        <v>13</v>
      </c>
      <c r="G45" s="25"/>
      <c r="H45" s="64">
        <v>13</v>
      </c>
      <c r="I45" s="64">
        <v>9</v>
      </c>
      <c r="J45" s="28">
        <f t="shared" si="3"/>
        <v>4</v>
      </c>
      <c r="K45" s="64">
        <v>9</v>
      </c>
      <c r="L45" s="64">
        <v>0</v>
      </c>
      <c r="M45" s="64">
        <v>0</v>
      </c>
      <c r="N45" s="28">
        <f t="shared" si="4"/>
        <v>0</v>
      </c>
      <c r="O45" s="126" t="s">
        <v>153</v>
      </c>
      <c r="P45" s="131" t="s">
        <v>153</v>
      </c>
      <c r="Q45" s="126" t="s">
        <v>154</v>
      </c>
    </row>
    <row r="46" spans="1:18" s="18" customFormat="1" ht="16.5" customHeight="1" x14ac:dyDescent="0.25">
      <c r="A46" s="23"/>
      <c r="B46" s="23"/>
      <c r="C46" s="23"/>
      <c r="D46" s="4" t="s">
        <v>156</v>
      </c>
      <c r="E46" s="65" t="s">
        <v>70</v>
      </c>
      <c r="F46" s="118">
        <v>28</v>
      </c>
      <c r="G46" s="25"/>
      <c r="H46" s="64">
        <v>28</v>
      </c>
      <c r="I46" s="64">
        <v>21</v>
      </c>
      <c r="J46" s="28">
        <f t="shared" si="3"/>
        <v>7</v>
      </c>
      <c r="K46" s="106">
        <v>21</v>
      </c>
      <c r="L46" s="64">
        <v>0</v>
      </c>
      <c r="M46" s="64">
        <v>0</v>
      </c>
      <c r="N46" s="28">
        <f t="shared" si="4"/>
        <v>0</v>
      </c>
      <c r="O46" s="126" t="s">
        <v>157</v>
      </c>
      <c r="P46" s="126" t="s">
        <v>157</v>
      </c>
      <c r="Q46" s="126" t="s">
        <v>158</v>
      </c>
    </row>
    <row r="47" spans="1:18" s="18" customFormat="1" ht="17.25" customHeight="1" x14ac:dyDescent="0.25">
      <c r="A47" s="23"/>
      <c r="B47" s="23"/>
      <c r="C47" s="23"/>
      <c r="D47" s="22" t="s">
        <v>302</v>
      </c>
      <c r="E47" s="65" t="s">
        <v>71</v>
      </c>
      <c r="F47" s="118">
        <v>12</v>
      </c>
      <c r="H47" s="64">
        <v>12</v>
      </c>
      <c r="I47" s="64">
        <v>8</v>
      </c>
      <c r="J47" s="28">
        <f t="shared" ref="J47" si="5">H47-I47</f>
        <v>4</v>
      </c>
      <c r="K47" s="64">
        <v>8</v>
      </c>
      <c r="L47" s="64">
        <v>0</v>
      </c>
      <c r="M47" s="64">
        <v>0</v>
      </c>
      <c r="N47" s="28">
        <f>I47-K47-L47-M47</f>
        <v>0</v>
      </c>
      <c r="O47" s="138" t="s">
        <v>303</v>
      </c>
      <c r="P47" s="138" t="s">
        <v>304</v>
      </c>
      <c r="Q47" s="138" t="s">
        <v>305</v>
      </c>
    </row>
    <row r="48" spans="1:18" s="18" customFormat="1" ht="16.5" customHeight="1" x14ac:dyDescent="0.25">
      <c r="A48" s="23"/>
      <c r="B48" s="23"/>
      <c r="C48" s="23"/>
      <c r="D48" s="4" t="s">
        <v>165</v>
      </c>
      <c r="E48" s="65" t="s">
        <v>166</v>
      </c>
      <c r="F48" s="118">
        <v>19</v>
      </c>
      <c r="G48" s="25"/>
      <c r="H48" s="64">
        <v>19</v>
      </c>
      <c r="I48" s="64">
        <v>15</v>
      </c>
      <c r="J48" s="28">
        <f t="shared" si="3"/>
        <v>4</v>
      </c>
      <c r="K48" s="64">
        <v>15</v>
      </c>
      <c r="L48" s="64">
        <v>0</v>
      </c>
      <c r="M48" s="64">
        <v>0</v>
      </c>
      <c r="N48" s="28">
        <f t="shared" si="4"/>
        <v>0</v>
      </c>
      <c r="O48" s="125"/>
      <c r="P48" s="125"/>
      <c r="Q48" s="125"/>
    </row>
    <row r="49" spans="1:20" s="50" customFormat="1" ht="16.5" customHeight="1" x14ac:dyDescent="0.25">
      <c r="A49" s="48"/>
      <c r="B49" s="48"/>
      <c r="C49" s="48"/>
      <c r="D49" s="4" t="s">
        <v>168</v>
      </c>
      <c r="E49" s="65" t="s">
        <v>169</v>
      </c>
      <c r="F49" s="119">
        <v>11</v>
      </c>
      <c r="G49" s="49"/>
      <c r="H49" s="64">
        <v>11</v>
      </c>
      <c r="I49" s="64">
        <v>10</v>
      </c>
      <c r="J49" s="28">
        <f t="shared" si="3"/>
        <v>1</v>
      </c>
      <c r="K49" s="64">
        <v>9</v>
      </c>
      <c r="L49" s="64">
        <v>1</v>
      </c>
      <c r="M49" s="64">
        <v>0</v>
      </c>
      <c r="N49" s="28">
        <f t="shared" si="4"/>
        <v>0</v>
      </c>
      <c r="O49" s="124" t="s">
        <v>170</v>
      </c>
      <c r="P49" s="125"/>
      <c r="Q49" s="124" t="s">
        <v>171</v>
      </c>
    </row>
    <row r="50" spans="1:20" s="55" customFormat="1" ht="16.5" customHeight="1" x14ac:dyDescent="0.25">
      <c r="A50" s="53"/>
      <c r="B50" s="53"/>
      <c r="C50" s="53"/>
      <c r="D50" s="4" t="s">
        <v>176</v>
      </c>
      <c r="E50" s="65" t="s">
        <v>72</v>
      </c>
      <c r="F50" s="118">
        <v>10</v>
      </c>
      <c r="G50" s="54"/>
      <c r="H50" s="64">
        <v>10</v>
      </c>
      <c r="I50" s="64">
        <v>10</v>
      </c>
      <c r="J50" s="28">
        <f t="shared" si="3"/>
        <v>0</v>
      </c>
      <c r="K50" s="64">
        <v>10</v>
      </c>
      <c r="L50" s="64">
        <v>0</v>
      </c>
      <c r="M50" s="64">
        <v>0</v>
      </c>
      <c r="N50" s="28">
        <f t="shared" si="4"/>
        <v>0</v>
      </c>
      <c r="O50" s="126" t="s">
        <v>177</v>
      </c>
      <c r="P50" s="126" t="s">
        <v>177</v>
      </c>
      <c r="Q50" s="126" t="s">
        <v>177</v>
      </c>
    </row>
    <row r="51" spans="1:20" s="18" customFormat="1" ht="18.75" customHeight="1" x14ac:dyDescent="0.25">
      <c r="A51" s="23"/>
      <c r="B51" s="23"/>
      <c r="C51" s="23"/>
      <c r="D51" s="4" t="s">
        <v>263</v>
      </c>
      <c r="E51" s="65" t="s">
        <v>73</v>
      </c>
      <c r="F51" s="118">
        <v>18</v>
      </c>
      <c r="G51" s="39"/>
      <c r="H51" s="64">
        <v>18</v>
      </c>
      <c r="I51" s="64">
        <v>15</v>
      </c>
      <c r="J51" s="28">
        <f t="shared" si="3"/>
        <v>3</v>
      </c>
      <c r="K51" s="64">
        <v>15</v>
      </c>
      <c r="L51" s="64">
        <v>0</v>
      </c>
      <c r="M51" s="64">
        <v>0</v>
      </c>
      <c r="N51" s="28">
        <f t="shared" si="4"/>
        <v>0</v>
      </c>
      <c r="O51" s="132" t="s">
        <v>264</v>
      </c>
      <c r="P51" s="124" t="s">
        <v>265</v>
      </c>
      <c r="Q51" s="124" t="s">
        <v>266</v>
      </c>
      <c r="R51" s="91"/>
      <c r="S51" s="91"/>
      <c r="T51" s="91"/>
    </row>
    <row r="52" spans="1:20" s="11" customFormat="1" ht="18" customHeight="1" x14ac:dyDescent="0.2">
      <c r="A52" s="4"/>
      <c r="B52" s="8"/>
      <c r="C52" s="8"/>
      <c r="D52" s="4" t="s">
        <v>292</v>
      </c>
      <c r="E52" s="65" t="s">
        <v>74</v>
      </c>
      <c r="F52" s="115">
        <v>9</v>
      </c>
      <c r="G52" s="104"/>
      <c r="H52" s="64">
        <v>9</v>
      </c>
      <c r="I52" s="64">
        <v>9</v>
      </c>
      <c r="J52" s="28">
        <f t="shared" si="3"/>
        <v>0</v>
      </c>
      <c r="K52" s="64">
        <v>9</v>
      </c>
      <c r="L52" s="64">
        <v>0</v>
      </c>
      <c r="M52" s="64">
        <v>0</v>
      </c>
      <c r="N52" s="28">
        <f t="shared" si="4"/>
        <v>0</v>
      </c>
      <c r="O52" s="133" t="s">
        <v>293</v>
      </c>
      <c r="P52" s="133" t="s">
        <v>294</v>
      </c>
      <c r="Q52" s="134" t="s">
        <v>295</v>
      </c>
    </row>
    <row r="53" spans="1:20" s="18" customFormat="1" ht="16.5" customHeight="1" x14ac:dyDescent="0.25">
      <c r="A53" s="23"/>
      <c r="B53" s="23"/>
      <c r="C53" s="23"/>
      <c r="D53" s="4"/>
      <c r="E53" s="65" t="s">
        <v>245</v>
      </c>
      <c r="F53" s="118">
        <v>1</v>
      </c>
      <c r="G53" s="25"/>
      <c r="H53" s="64">
        <v>1</v>
      </c>
      <c r="I53" s="64">
        <v>1</v>
      </c>
      <c r="J53" s="28">
        <f t="shared" si="3"/>
        <v>0</v>
      </c>
      <c r="K53" s="64">
        <v>1</v>
      </c>
      <c r="L53" s="64">
        <v>0</v>
      </c>
      <c r="M53" s="64">
        <v>0</v>
      </c>
      <c r="N53" s="28">
        <f t="shared" si="4"/>
        <v>0</v>
      </c>
      <c r="O53" s="126" t="s">
        <v>148</v>
      </c>
      <c r="P53" s="125" t="s">
        <v>148</v>
      </c>
      <c r="Q53" s="125" t="s">
        <v>148</v>
      </c>
    </row>
    <row r="54" spans="1:20" s="18" customFormat="1" ht="16.5" customHeight="1" x14ac:dyDescent="0.25">
      <c r="A54" s="23"/>
      <c r="B54" s="23"/>
      <c r="C54" s="23"/>
      <c r="D54" s="4" t="s">
        <v>180</v>
      </c>
      <c r="E54" s="65" t="s">
        <v>75</v>
      </c>
      <c r="F54" s="118">
        <v>12</v>
      </c>
      <c r="G54" s="25"/>
      <c r="H54" s="106">
        <v>12</v>
      </c>
      <c r="I54" s="64">
        <v>6</v>
      </c>
      <c r="J54" s="28">
        <f t="shared" si="3"/>
        <v>6</v>
      </c>
      <c r="K54" s="64">
        <v>6</v>
      </c>
      <c r="L54" s="64">
        <v>0</v>
      </c>
      <c r="M54" s="64">
        <v>0</v>
      </c>
      <c r="N54" s="28">
        <f t="shared" si="4"/>
        <v>0</v>
      </c>
      <c r="O54" s="126" t="s">
        <v>181</v>
      </c>
      <c r="P54" s="126" t="s">
        <v>181</v>
      </c>
      <c r="Q54" s="126" t="s">
        <v>181</v>
      </c>
    </row>
    <row r="55" spans="1:20" s="18" customFormat="1" ht="16.5" customHeight="1" x14ac:dyDescent="0.2">
      <c r="A55" s="23"/>
      <c r="B55" s="23"/>
      <c r="C55" s="23"/>
      <c r="D55" s="4" t="s">
        <v>182</v>
      </c>
      <c r="E55" s="65" t="s">
        <v>183</v>
      </c>
      <c r="F55" s="118">
        <v>8</v>
      </c>
      <c r="G55" s="25"/>
      <c r="H55" s="106">
        <v>8</v>
      </c>
      <c r="I55" s="64">
        <v>6</v>
      </c>
      <c r="J55" s="28">
        <f t="shared" si="3"/>
        <v>2</v>
      </c>
      <c r="K55" s="64">
        <v>4</v>
      </c>
      <c r="L55" s="64">
        <v>2</v>
      </c>
      <c r="M55" s="64">
        <v>0</v>
      </c>
      <c r="N55" s="28">
        <f t="shared" si="4"/>
        <v>0</v>
      </c>
      <c r="O55" s="135" t="s">
        <v>184</v>
      </c>
      <c r="P55" s="135" t="s">
        <v>184</v>
      </c>
      <c r="Q55" s="135" t="s">
        <v>184</v>
      </c>
    </row>
    <row r="56" spans="1:20" s="18" customFormat="1" ht="16.5" customHeight="1" x14ac:dyDescent="0.25">
      <c r="A56" s="23"/>
      <c r="B56" s="23"/>
      <c r="C56" s="23"/>
      <c r="D56" s="4" t="s">
        <v>214</v>
      </c>
      <c r="E56" s="65" t="s">
        <v>215</v>
      </c>
      <c r="F56" s="118">
        <v>15</v>
      </c>
      <c r="G56" s="60"/>
      <c r="H56" s="32">
        <v>15</v>
      </c>
      <c r="I56" s="32">
        <v>11</v>
      </c>
      <c r="J56" s="28">
        <f t="shared" si="3"/>
        <v>4</v>
      </c>
      <c r="K56" s="32">
        <v>10</v>
      </c>
      <c r="L56" s="32">
        <v>1</v>
      </c>
      <c r="M56" s="32">
        <v>0</v>
      </c>
      <c r="N56" s="28">
        <f t="shared" si="4"/>
        <v>0</v>
      </c>
      <c r="O56" s="124" t="s">
        <v>216</v>
      </c>
      <c r="P56" s="124" t="s">
        <v>217</v>
      </c>
      <c r="Q56" s="124" t="s">
        <v>218</v>
      </c>
    </row>
    <row r="57" spans="1:20" s="58" customFormat="1" ht="16.5" customHeight="1" x14ac:dyDescent="0.25">
      <c r="A57" s="56"/>
      <c r="B57" s="56"/>
      <c r="C57" s="56"/>
      <c r="D57" s="4" t="s">
        <v>186</v>
      </c>
      <c r="E57" s="65" t="s">
        <v>76</v>
      </c>
      <c r="F57" s="118">
        <v>13</v>
      </c>
      <c r="G57" s="57"/>
      <c r="H57" s="64">
        <v>13</v>
      </c>
      <c r="I57" s="64">
        <v>11</v>
      </c>
      <c r="J57" s="28">
        <f t="shared" si="3"/>
        <v>2</v>
      </c>
      <c r="K57" s="64">
        <v>11</v>
      </c>
      <c r="L57" s="64">
        <v>0</v>
      </c>
      <c r="M57" s="64">
        <v>0</v>
      </c>
      <c r="N57" s="28">
        <f t="shared" si="4"/>
        <v>0</v>
      </c>
      <c r="O57" s="131" t="s">
        <v>187</v>
      </c>
      <c r="P57" s="131" t="s">
        <v>187</v>
      </c>
      <c r="Q57" s="131" t="s">
        <v>187</v>
      </c>
    </row>
    <row r="58" spans="1:20" s="18" customFormat="1" ht="16.5" customHeight="1" x14ac:dyDescent="0.25">
      <c r="A58" s="23"/>
      <c r="B58" s="23"/>
      <c r="C58" s="23"/>
      <c r="D58" s="4"/>
      <c r="E58" s="65" t="s">
        <v>77</v>
      </c>
      <c r="F58" s="119">
        <v>7</v>
      </c>
      <c r="G58" s="25"/>
      <c r="H58" s="64">
        <v>7</v>
      </c>
      <c r="I58" s="64">
        <v>6</v>
      </c>
      <c r="J58" s="28">
        <f t="shared" si="3"/>
        <v>1</v>
      </c>
      <c r="K58" s="64">
        <v>6</v>
      </c>
      <c r="L58" s="64">
        <v>0</v>
      </c>
      <c r="M58" s="64">
        <v>0</v>
      </c>
      <c r="N58" s="28">
        <f t="shared" si="4"/>
        <v>0</v>
      </c>
      <c r="O58" s="125"/>
      <c r="P58" s="125"/>
      <c r="Q58" s="125"/>
    </row>
    <row r="59" spans="1:20" s="18" customFormat="1" ht="16.5" customHeight="1" x14ac:dyDescent="0.25">
      <c r="A59" s="23"/>
      <c r="B59" s="23"/>
      <c r="C59" s="23"/>
      <c r="D59" s="4" t="s">
        <v>197</v>
      </c>
      <c r="E59" s="65" t="s">
        <v>198</v>
      </c>
      <c r="F59" s="118">
        <v>8</v>
      </c>
      <c r="G59" s="25"/>
      <c r="H59" s="64">
        <v>8</v>
      </c>
      <c r="I59" s="64">
        <v>8</v>
      </c>
      <c r="J59" s="28">
        <f t="shared" si="3"/>
        <v>0</v>
      </c>
      <c r="K59" s="64">
        <v>8</v>
      </c>
      <c r="L59" s="64">
        <v>0</v>
      </c>
      <c r="M59" s="64">
        <v>0</v>
      </c>
      <c r="N59" s="28">
        <f t="shared" si="4"/>
        <v>0</v>
      </c>
      <c r="O59" s="126" t="s">
        <v>199</v>
      </c>
      <c r="P59" s="126" t="s">
        <v>200</v>
      </c>
      <c r="Q59" s="126" t="s">
        <v>201</v>
      </c>
    </row>
    <row r="60" spans="1:20" s="18" customFormat="1" ht="16.5" customHeight="1" x14ac:dyDescent="0.25">
      <c r="A60" s="23"/>
      <c r="B60" s="23"/>
      <c r="C60" s="23"/>
      <c r="D60" s="4" t="s">
        <v>202</v>
      </c>
      <c r="E60" s="65" t="s">
        <v>203</v>
      </c>
      <c r="F60" s="121">
        <v>22</v>
      </c>
      <c r="G60" s="25"/>
      <c r="H60" s="64">
        <v>22</v>
      </c>
      <c r="I60" s="64">
        <v>16</v>
      </c>
      <c r="J60" s="28">
        <f t="shared" si="3"/>
        <v>6</v>
      </c>
      <c r="K60" s="64">
        <v>16</v>
      </c>
      <c r="L60" s="64">
        <v>0</v>
      </c>
      <c r="M60" s="64">
        <v>0</v>
      </c>
      <c r="N60" s="28">
        <f t="shared" si="4"/>
        <v>0</v>
      </c>
      <c r="O60" s="126" t="s">
        <v>204</v>
      </c>
      <c r="P60" s="126" t="s">
        <v>204</v>
      </c>
      <c r="Q60" s="126" t="s">
        <v>205</v>
      </c>
    </row>
    <row r="61" spans="1:20" s="18" customFormat="1" ht="16.5" customHeight="1" x14ac:dyDescent="0.25">
      <c r="A61" s="23"/>
      <c r="B61" s="23"/>
      <c r="C61" s="23"/>
      <c r="D61" s="4" t="s">
        <v>207</v>
      </c>
      <c r="E61" s="65" t="s">
        <v>78</v>
      </c>
      <c r="F61" s="117">
        <v>7</v>
      </c>
      <c r="G61" s="25"/>
      <c r="H61" s="64">
        <v>7</v>
      </c>
      <c r="I61" s="64">
        <v>7</v>
      </c>
      <c r="J61" s="28">
        <f t="shared" si="3"/>
        <v>0</v>
      </c>
      <c r="K61" s="64">
        <v>6</v>
      </c>
      <c r="L61" s="64">
        <v>1</v>
      </c>
      <c r="M61" s="64">
        <v>0</v>
      </c>
      <c r="N61" s="28">
        <f t="shared" si="4"/>
        <v>0</v>
      </c>
      <c r="O61" s="124" t="s">
        <v>208</v>
      </c>
      <c r="P61" s="124" t="s">
        <v>209</v>
      </c>
      <c r="Q61" s="124" t="s">
        <v>210</v>
      </c>
    </row>
    <row r="62" spans="1:20" s="18" customFormat="1" ht="16.5" customHeight="1" x14ac:dyDescent="0.25">
      <c r="A62" s="23"/>
      <c r="B62" s="23"/>
      <c r="C62" s="23"/>
      <c r="D62" s="4" t="s">
        <v>211</v>
      </c>
      <c r="E62" s="65" t="s">
        <v>212</v>
      </c>
      <c r="F62" s="118">
        <v>14</v>
      </c>
      <c r="G62" s="39"/>
      <c r="H62" s="32">
        <v>14</v>
      </c>
      <c r="I62" s="32">
        <v>13</v>
      </c>
      <c r="J62" s="28">
        <f t="shared" si="3"/>
        <v>1</v>
      </c>
      <c r="K62" s="64">
        <v>10</v>
      </c>
      <c r="L62" s="64">
        <v>3</v>
      </c>
      <c r="M62" s="64">
        <v>0</v>
      </c>
      <c r="N62" s="28">
        <f t="shared" si="4"/>
        <v>0</v>
      </c>
      <c r="O62" s="124" t="s">
        <v>213</v>
      </c>
      <c r="P62" s="124" t="s">
        <v>213</v>
      </c>
      <c r="Q62" s="124" t="s">
        <v>213</v>
      </c>
      <c r="R62" s="38"/>
      <c r="S62" s="38"/>
    </row>
    <row r="63" spans="1:20" s="37" customFormat="1" ht="16.5" customHeight="1" x14ac:dyDescent="0.25">
      <c r="A63" s="35"/>
      <c r="B63" s="35"/>
      <c r="C63" s="35"/>
      <c r="D63" s="4" t="s">
        <v>220</v>
      </c>
      <c r="E63" s="65" t="s">
        <v>221</v>
      </c>
      <c r="F63" s="118">
        <v>4</v>
      </c>
      <c r="G63" s="36"/>
      <c r="H63" s="64">
        <v>4</v>
      </c>
      <c r="I63" s="64">
        <v>4</v>
      </c>
      <c r="J63" s="28">
        <f t="shared" si="3"/>
        <v>0</v>
      </c>
      <c r="K63" s="64">
        <v>4</v>
      </c>
      <c r="L63" s="64">
        <v>0</v>
      </c>
      <c r="M63" s="64">
        <v>0</v>
      </c>
      <c r="N63" s="28">
        <f t="shared" si="4"/>
        <v>0</v>
      </c>
      <c r="O63" s="126" t="s">
        <v>222</v>
      </c>
      <c r="P63" s="126" t="s">
        <v>222</v>
      </c>
      <c r="Q63" s="126" t="s">
        <v>222</v>
      </c>
    </row>
    <row r="64" spans="1:20" s="18" customFormat="1" ht="16.5" customHeight="1" x14ac:dyDescent="0.25">
      <c r="A64" s="23"/>
      <c r="B64" s="23"/>
      <c r="C64" s="23"/>
      <c r="D64" s="4" t="s">
        <v>224</v>
      </c>
      <c r="E64" s="65" t="s">
        <v>225</v>
      </c>
      <c r="F64" s="118">
        <v>16</v>
      </c>
      <c r="G64" s="25"/>
      <c r="H64" s="64">
        <v>16</v>
      </c>
      <c r="I64" s="64">
        <v>12</v>
      </c>
      <c r="J64" s="28">
        <f t="shared" si="3"/>
        <v>4</v>
      </c>
      <c r="K64" s="64">
        <v>12</v>
      </c>
      <c r="L64" s="64">
        <v>0</v>
      </c>
      <c r="M64" s="64">
        <v>0</v>
      </c>
      <c r="N64" s="28">
        <f t="shared" si="4"/>
        <v>0</v>
      </c>
      <c r="O64" s="126" t="s">
        <v>226</v>
      </c>
      <c r="P64" s="126" t="s">
        <v>226</v>
      </c>
      <c r="Q64" s="126" t="s">
        <v>226</v>
      </c>
    </row>
    <row r="65" spans="1:17" s="18" customFormat="1" ht="18.75" customHeight="1" x14ac:dyDescent="0.25">
      <c r="A65" s="23"/>
      <c r="B65" s="23"/>
      <c r="C65" s="23"/>
      <c r="D65" s="4" t="s">
        <v>283</v>
      </c>
      <c r="E65" s="65" t="s">
        <v>79</v>
      </c>
      <c r="F65" s="115">
        <v>12</v>
      </c>
      <c r="G65" s="25"/>
      <c r="H65" s="64">
        <v>12</v>
      </c>
      <c r="I65" s="64">
        <v>12</v>
      </c>
      <c r="J65" s="28">
        <f t="shared" si="3"/>
        <v>0</v>
      </c>
      <c r="K65" s="64">
        <v>12</v>
      </c>
      <c r="L65" s="64">
        <v>0</v>
      </c>
      <c r="M65" s="64">
        <v>0</v>
      </c>
      <c r="N65" s="28">
        <f t="shared" si="4"/>
        <v>0</v>
      </c>
      <c r="O65" s="126" t="s">
        <v>284</v>
      </c>
      <c r="P65" s="126"/>
      <c r="Q65" s="126" t="s">
        <v>284</v>
      </c>
    </row>
    <row r="66" spans="1:17" s="18" customFormat="1" ht="16.5" customHeight="1" x14ac:dyDescent="0.25">
      <c r="A66" s="23"/>
      <c r="B66" s="23"/>
      <c r="C66" s="23"/>
      <c r="D66" s="4" t="s">
        <v>230</v>
      </c>
      <c r="E66" s="65" t="s">
        <v>231</v>
      </c>
      <c r="F66" s="118">
        <v>8</v>
      </c>
      <c r="G66" s="36"/>
      <c r="H66" s="64">
        <v>8</v>
      </c>
      <c r="I66" s="64">
        <v>8</v>
      </c>
      <c r="J66" s="28">
        <f t="shared" si="3"/>
        <v>0</v>
      </c>
      <c r="K66" s="64">
        <v>8</v>
      </c>
      <c r="L66" s="64">
        <v>0</v>
      </c>
      <c r="M66" s="64">
        <v>0</v>
      </c>
      <c r="N66" s="28">
        <f t="shared" si="4"/>
        <v>0</v>
      </c>
      <c r="O66" s="126" t="s">
        <v>232</v>
      </c>
      <c r="P66" s="126" t="s">
        <v>232</v>
      </c>
      <c r="Q66" s="126" t="s">
        <v>232</v>
      </c>
    </row>
    <row r="67" spans="1:17" s="18" customFormat="1" ht="16.5" customHeight="1" x14ac:dyDescent="0.25">
      <c r="A67" s="23"/>
      <c r="B67" s="23"/>
      <c r="C67" s="23"/>
      <c r="D67" s="4" t="s">
        <v>234</v>
      </c>
      <c r="E67" s="65" t="s">
        <v>80</v>
      </c>
      <c r="F67" s="118">
        <v>14</v>
      </c>
      <c r="G67" s="25"/>
      <c r="H67" s="64">
        <v>14</v>
      </c>
      <c r="I67" s="64">
        <v>10</v>
      </c>
      <c r="J67" s="28">
        <f t="shared" si="3"/>
        <v>4</v>
      </c>
      <c r="K67" s="64">
        <v>10</v>
      </c>
      <c r="L67" s="64">
        <v>0</v>
      </c>
      <c r="M67" s="64">
        <v>0</v>
      </c>
      <c r="N67" s="28">
        <f t="shared" si="4"/>
        <v>0</v>
      </c>
      <c r="O67" s="125" t="s">
        <v>235</v>
      </c>
      <c r="P67" s="125"/>
      <c r="Q67" s="125" t="s">
        <v>236</v>
      </c>
    </row>
    <row r="68" spans="1:17" s="18" customFormat="1" ht="16.5" customHeight="1" x14ac:dyDescent="0.25">
      <c r="A68" s="23"/>
      <c r="B68" s="23"/>
      <c r="C68" s="23"/>
      <c r="D68" s="4" t="s">
        <v>237</v>
      </c>
      <c r="E68" s="65" t="s">
        <v>238</v>
      </c>
      <c r="F68" s="119">
        <v>22</v>
      </c>
      <c r="G68" s="25"/>
      <c r="H68" s="64">
        <v>21</v>
      </c>
      <c r="I68" s="64">
        <v>7</v>
      </c>
      <c r="J68" s="28">
        <f t="shared" si="3"/>
        <v>14</v>
      </c>
      <c r="K68" s="64">
        <v>6</v>
      </c>
      <c r="L68" s="64">
        <v>1</v>
      </c>
      <c r="M68" s="64">
        <v>0</v>
      </c>
      <c r="N68" s="28">
        <f t="shared" si="4"/>
        <v>0</v>
      </c>
      <c r="O68" s="125" t="s">
        <v>239</v>
      </c>
      <c r="P68" s="125" t="s">
        <v>239</v>
      </c>
      <c r="Q68" s="125" t="s">
        <v>239</v>
      </c>
    </row>
  </sheetData>
  <mergeCells count="2">
    <mergeCell ref="D1:G1"/>
    <mergeCell ref="O43:Q43"/>
  </mergeCells>
  <hyperlinks>
    <hyperlink ref="O10" r:id="rId1" display="http://xn----7sbaace0e1atp6a.xn--p1ai/vnedrenie-fgos-noo-i-fgos-ooo/  "/>
    <hyperlink ref="P10" r:id="rId2" display="http://xn----7sbaace0e1atp6a.xn--p1ai/vnedrenie-fgos-noo-i-fgos-ooo/  "/>
    <hyperlink ref="Q10" r:id="rId3" display="http://xn----7sbaace0e1atp6a.xn--p1ai/vnedrenie-fgos-noo-i-fgos-ooo/"/>
    <hyperlink ref="O11" r:id="rId4" display="http://березовская-школа1.беробр.рф/vvedenie-fgos-noo-ooo-2022-god/_x000a__x000a_"/>
    <hyperlink ref="Q12" r:id="rId5"/>
    <hyperlink ref="O12" r:id="rId6"/>
    <hyperlink ref="P12" r:id="rId7"/>
    <hyperlink ref="O13" r:id="rId8"/>
    <hyperlink ref="P13" r:id="rId9"/>
    <hyperlink ref="Q13" r:id="rId10"/>
    <hyperlink ref="O14" r:id="rId11"/>
    <hyperlink ref="P14" r:id="rId12"/>
    <hyperlink ref="Q14" r:id="rId13"/>
    <hyperlink ref="O15" r:id="rId14"/>
    <hyperlink ref="P15" r:id="rId15"/>
    <hyperlink ref="Q15" r:id="rId16"/>
    <hyperlink ref="O16" r:id="rId17"/>
    <hyperlink ref="P16" r:id="rId18"/>
    <hyperlink ref="Q16" r:id="rId19"/>
    <hyperlink ref="Q30" r:id="rId20" display="http://uoadr.ucoz.de/1_new/2022-2025/plan_uo-po-obespecheniju-vvedenija-obnovlennogo-fg.pdf"/>
    <hyperlink ref="O30" r:id="rId21"/>
    <hyperlink ref="P30" r:id="rId22"/>
    <hyperlink ref="O20" r:id="rId23"/>
    <hyperlink ref="O8" r:id="rId24"/>
    <hyperlink ref="Q8" r:id="rId25"/>
    <hyperlink ref="P8" r:id="rId26" display="http://abanruo.ucoz.ru/index/obnovlennye_fgos/0-594;"/>
    <hyperlink ref="P33" r:id="rId27"/>
    <hyperlink ref="O33" r:id="rId28"/>
    <hyperlink ref="Q33" display="https://docs.yandex.ru/docs/view?url=ya-browser%3A%2F%2F4DT1uXEPRrJRXlUFoewruOp3Q7VfdkBHfE496Wb_F2xrhml_VLbQp6kFBZX27xZb7h69GypN-lbySX5YWjIewzrtjDIN-tn9dCEZYqGqjQNMGR8td-d2Lzh-5Xh3s1UuAEv1qw0UmOgAMmvv0xT9eQ%3D%3D%3Fsign%3DOy7B09iJgasK7ufrDuXXa2dKSXaQPxjj1"/>
    <hyperlink ref="O37" r:id="rId29"/>
    <hyperlink ref="P37" r:id="rId30"/>
    <hyperlink ref="Q37" r:id="rId31"/>
    <hyperlink ref="O40" r:id="rId32"/>
    <hyperlink ref="Q40" r:id="rId33"/>
    <hyperlink ref="O22" r:id="rId34"/>
    <hyperlink ref="Q22" r:id="rId35"/>
    <hyperlink ref="O41" r:id="rId36"/>
    <hyperlink ref="O43" r:id="rId37"/>
    <hyperlink ref="Q45" r:id="rId38"/>
    <hyperlink ref="O45" r:id="rId39"/>
    <hyperlink ref="P45" r:id="rId40"/>
    <hyperlink ref="O23" r:id="rId41"/>
    <hyperlink ref="P23" r:id="rId42"/>
    <hyperlink ref="Q23" r:id="rId43"/>
    <hyperlink ref="Q46" r:id="rId44"/>
    <hyperlink ref="O46" r:id="rId45"/>
    <hyperlink ref="P46" r:id="rId46"/>
    <hyperlink ref="O24" r:id="rId47"/>
    <hyperlink ref="P24" r:id="rId48"/>
    <hyperlink ref="Q24" r:id="rId49"/>
    <hyperlink ref="O25" r:id="rId50"/>
    <hyperlink ref="O49" r:id="rId51"/>
    <hyperlink ref="Q49" r:id="rId52"/>
    <hyperlink ref="O26" r:id="rId53"/>
    <hyperlink ref="Q26" r:id="rId54"/>
    <hyperlink ref="P26" r:id="rId55"/>
    <hyperlink ref="O50" r:id="rId56"/>
    <hyperlink ref="P50" r:id="rId57"/>
    <hyperlink ref="Q50" r:id="rId58"/>
    <hyperlink ref="O27" r:id="rId59"/>
    <hyperlink ref="P27" r:id="rId60"/>
    <hyperlink ref="Q27" r:id="rId61"/>
    <hyperlink ref="Q54" r:id="rId62"/>
    <hyperlink ref="O54" r:id="rId63"/>
    <hyperlink ref="P54" r:id="rId64"/>
    <hyperlink ref="O55" r:id="rId65" display="http://пиробр.рф/%d0%be%d0/"/>
    <hyperlink ref="P55" r:id="rId66" display="http://пиробр.рф/%d0%be%d0/"/>
    <hyperlink ref="Q55" r:id="rId67" display="http://пиробр.рф/%d0%be%d0/"/>
    <hyperlink ref="O57" r:id="rId68" display="http://ruosayno.ru/obrazovatelnye-standarty"/>
    <hyperlink ref="P57" r:id="rId69" display="http://ruosayno.ru/obrazovatelnye-standarty"/>
    <hyperlink ref="Q57" r:id="rId70" display="http://ruosayno.ru/obrazovatelnye-standarty"/>
    <hyperlink ref="O44" r:id="rId71"/>
    <hyperlink ref="Q44" r:id="rId72"/>
    <hyperlink ref="O28" r:id="rId73"/>
    <hyperlink ref="P28" r:id="rId74" display="https://vk.com/public217465131?w=wall-217465131_96"/>
    <hyperlink ref="Q28" r:id="rId75"/>
    <hyperlink ref="O59" r:id="rId76"/>
    <hyperlink ref="P59" r:id="rId77"/>
    <hyperlink ref="Q59" r:id="rId78"/>
    <hyperlink ref="O60" r:id="rId79"/>
    <hyperlink ref="P60" r:id="rId80"/>
    <hyperlink ref="Q60" r:id="rId81"/>
    <hyperlink ref="Q61" r:id="rId82"/>
    <hyperlink ref="P61" r:id="rId83"/>
    <hyperlink ref="O61" r:id="rId84"/>
    <hyperlink ref="O62" r:id="rId85"/>
    <hyperlink ref="P62" r:id="rId86"/>
    <hyperlink ref="Q62" r:id="rId87"/>
    <hyperlink ref="P56" r:id="rId88"/>
    <hyperlink ref="O56" r:id="rId89"/>
    <hyperlink ref="Q56" r:id="rId90"/>
    <hyperlink ref="O63" r:id="rId91"/>
    <hyperlink ref="P63:Q63" r:id="rId92" display="https://ooatr.ru/%d0%be%d0%b1%d0%bd%d0%be%d0%b2%d0%bb%d0%b5%d0%bd%d0%bd%d1%8b%d0%b9-%d1%84%d0%b3%d0%be%d1%81/"/>
    <hyperlink ref="O64" r:id="rId93"/>
    <hyperlink ref="P64" r:id="rId94"/>
    <hyperlink ref="Q64" r:id="rId95"/>
    <hyperlink ref="O66" r:id="rId96"/>
    <hyperlink ref="P66:Q66" r:id="rId97" display="http://uo.shr24.ru/index.php/deyatelnost/fgos"/>
    <hyperlink ref="P21" r:id="rId98"/>
    <hyperlink ref="O21" r:id="rId99"/>
    <hyperlink ref="Q21" r:id="rId100"/>
    <hyperlink ref="O35" r:id="rId101"/>
    <hyperlink ref="Q35" r:id="rId102"/>
    <hyperlink ref="Q38" r:id="rId103"/>
    <hyperlink ref="O38" r:id="rId104"/>
    <hyperlink ref="P38" r:id="rId105"/>
    <hyperlink ref="O51" r:id="rId106"/>
    <hyperlink ref="P51" r:id="rId107"/>
    <hyperlink ref="Q51" r:id="rId108"/>
    <hyperlink ref="O17" r:id="rId109"/>
    <hyperlink ref="P17" r:id="rId110" location="block-mayo-page-title"/>
    <hyperlink ref="Q17" r:id="rId111" location="block-mayo-page-title"/>
    <hyperlink ref="Q31" r:id="rId112"/>
    <hyperlink ref="O31" r:id="rId113"/>
    <hyperlink ref="P31" r:id="rId114"/>
    <hyperlink ref="Q65" r:id="rId115"/>
    <hyperlink ref="Q32" r:id="rId116"/>
    <hyperlink ref="O32" r:id="rId117"/>
    <hyperlink ref="P32" r:id="rId118"/>
    <hyperlink ref="O52" r:id="rId119"/>
    <hyperlink ref="Q52" r:id="rId120"/>
    <hyperlink ref="P52" r:id="rId121" display="http://novuo.ru/news/chto_vazhno_znat_o_vnedrenii_foop_roditeljam_zakonnym_predstaviteljam/2023-05-03-1114"/>
    <hyperlink ref="P9" r:id="rId122"/>
    <hyperlink ref="O9" r:id="rId123"/>
    <hyperlink ref="O42" r:id="rId124"/>
    <hyperlink ref="P42" r:id="rId125"/>
  </hyperlinks>
  <pageMargins left="0.7" right="0.7" top="0.75" bottom="0.75" header="0.3" footer="0.3"/>
  <pageSetup paperSize="9" scale="96" orientation="landscape" r:id="rId1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9"/>
  <sheetViews>
    <sheetView zoomScale="120" zoomScaleNormal="120" workbookViewId="0">
      <pane xSplit="5" ySplit="3" topLeftCell="F19" activePane="bottomRight" state="frozenSplit"/>
      <selection pane="topRight" activeCell="G1" sqref="G1"/>
      <selection pane="bottomLeft" activeCell="A3" sqref="A3"/>
      <selection pane="bottomRight" activeCell="BC3" sqref="BC3"/>
    </sheetView>
  </sheetViews>
  <sheetFormatPr defaultRowHeight="21" x14ac:dyDescent="0.35"/>
  <cols>
    <col min="1" max="1" width="0.42578125" customWidth="1"/>
    <col min="2" max="2" width="23.7109375" hidden="1" customWidth="1"/>
    <col min="3" max="3" width="18.5703125" hidden="1" customWidth="1"/>
    <col min="4" max="4" width="32.5703125" style="66" customWidth="1"/>
    <col min="5" max="5" width="20.7109375" style="173" customWidth="1"/>
    <col min="6" max="7" width="15.28515625" style="71" customWidth="1"/>
    <col min="8" max="8" width="4.7109375" style="15" customWidth="1"/>
    <col min="9" max="11" width="15.28515625" style="73" customWidth="1"/>
    <col min="12" max="12" width="4.28515625" style="70" customWidth="1"/>
    <col min="13" max="14" width="15.28515625" style="74" customWidth="1"/>
    <col min="15" max="15" width="4.85546875" style="70" customWidth="1"/>
    <col min="16" max="18" width="15.28515625" style="73" customWidth="1"/>
    <col min="19" max="19" width="4.7109375" style="70" customWidth="1"/>
    <col min="20" max="22" width="15.28515625" style="73" customWidth="1"/>
    <col min="23" max="23" width="4.42578125" style="73" customWidth="1"/>
    <col min="24" max="26" width="15.28515625" style="73" customWidth="1"/>
    <col min="27" max="27" width="4.5703125" style="73" customWidth="1"/>
    <col min="28" max="30" width="15.28515625" style="73" customWidth="1"/>
    <col min="31" max="31" width="4.42578125" style="73" customWidth="1"/>
    <col min="32" max="34" width="15.28515625" style="73" customWidth="1"/>
    <col min="35" max="35" width="4.28515625" style="73" customWidth="1"/>
    <col min="36" max="38" width="15.28515625" style="73" customWidth="1"/>
    <col min="39" max="39" width="4.140625" style="73" customWidth="1"/>
    <col min="40" max="42" width="15.28515625" style="77" customWidth="1"/>
    <col min="43" max="43" width="4.7109375" style="77" customWidth="1"/>
    <col min="44" max="45" width="15.28515625" style="77" customWidth="1"/>
    <col min="46" max="46" width="15.28515625" style="78" customWidth="1"/>
    <col min="47" max="47" width="4.7109375" style="78" customWidth="1"/>
    <col min="48" max="48" width="15.28515625" style="71" customWidth="1"/>
    <col min="49" max="49" width="15.28515625" style="79" customWidth="1"/>
    <col min="50" max="50" width="15.28515625" style="71" customWidth="1"/>
    <col min="51" max="51" width="4.28515625" style="71" customWidth="1"/>
    <col min="52" max="52" width="15.28515625" style="71" customWidth="1"/>
    <col min="53" max="53" width="15.28515625" style="80" customWidth="1"/>
    <col min="54" max="54" width="4.140625" style="80" customWidth="1"/>
    <col min="55" max="55" width="15.28515625" style="80" customWidth="1"/>
    <col min="56" max="56" width="15.28515625" style="81" customWidth="1"/>
    <col min="57" max="57" width="4.42578125" style="81" customWidth="1"/>
    <col min="58" max="59" width="10.42578125" style="76" customWidth="1"/>
    <col min="60" max="60" width="4.7109375" style="76" customWidth="1"/>
  </cols>
  <sheetData>
    <row r="1" spans="1:60" ht="46.5" customHeight="1" x14ac:dyDescent="0.35">
      <c r="D1" s="215" t="s">
        <v>13</v>
      </c>
      <c r="E1" s="215"/>
      <c r="F1" s="216"/>
      <c r="G1" s="216"/>
      <c r="H1" s="216"/>
      <c r="I1" s="72"/>
      <c r="J1" s="72"/>
      <c r="K1" s="72"/>
      <c r="L1" s="69"/>
      <c r="M1" s="21"/>
      <c r="N1" s="21"/>
      <c r="O1" s="69"/>
      <c r="P1" s="72"/>
      <c r="Q1" s="72"/>
      <c r="R1" s="72"/>
      <c r="S1" s="69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5"/>
      <c r="BE1" s="72"/>
    </row>
    <row r="2" spans="1:60" ht="17.45" customHeight="1" x14ac:dyDescent="0.35">
      <c r="D2" s="47"/>
      <c r="E2" s="160"/>
      <c r="F2" s="217" t="s">
        <v>22</v>
      </c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9"/>
      <c r="BF2" s="213" t="s">
        <v>18</v>
      </c>
      <c r="BG2" s="213" t="s">
        <v>19</v>
      </c>
      <c r="BH2" s="154" t="s">
        <v>5</v>
      </c>
    </row>
    <row r="3" spans="1:60" s="7" customFormat="1" ht="116.25" customHeight="1" x14ac:dyDescent="0.2">
      <c r="A3" s="6" t="s">
        <v>0</v>
      </c>
      <c r="B3" s="6" t="s">
        <v>1</v>
      </c>
      <c r="C3" s="6" t="s">
        <v>2</v>
      </c>
      <c r="D3" s="150" t="s">
        <v>4</v>
      </c>
      <c r="E3" s="161" t="s">
        <v>7</v>
      </c>
      <c r="F3" s="151" t="s">
        <v>24</v>
      </c>
      <c r="G3" s="152" t="s">
        <v>25</v>
      </c>
      <c r="H3" s="153" t="s">
        <v>5</v>
      </c>
      <c r="I3" s="151" t="s">
        <v>23</v>
      </c>
      <c r="J3" s="152" t="s">
        <v>17</v>
      </c>
      <c r="K3" s="151" t="s">
        <v>26</v>
      </c>
      <c r="L3" s="153" t="s">
        <v>5</v>
      </c>
      <c r="M3" s="151" t="s">
        <v>27</v>
      </c>
      <c r="N3" s="152" t="s">
        <v>17</v>
      </c>
      <c r="O3" s="153" t="s">
        <v>5</v>
      </c>
      <c r="P3" s="151" t="s">
        <v>28</v>
      </c>
      <c r="Q3" s="152" t="s">
        <v>17</v>
      </c>
      <c r="R3" s="151" t="s">
        <v>29</v>
      </c>
      <c r="S3" s="153" t="s">
        <v>5</v>
      </c>
      <c r="T3" s="151" t="s">
        <v>30</v>
      </c>
      <c r="U3" s="152" t="s">
        <v>17</v>
      </c>
      <c r="V3" s="151" t="s">
        <v>310</v>
      </c>
      <c r="W3" s="154" t="s">
        <v>5</v>
      </c>
      <c r="X3" s="151" t="s">
        <v>31</v>
      </c>
      <c r="Y3" s="152" t="s">
        <v>17</v>
      </c>
      <c r="Z3" s="151" t="s">
        <v>32</v>
      </c>
      <c r="AA3" s="154" t="s">
        <v>5</v>
      </c>
      <c r="AB3" s="151" t="s">
        <v>47</v>
      </c>
      <c r="AC3" s="152" t="s">
        <v>17</v>
      </c>
      <c r="AD3" s="151" t="s">
        <v>33</v>
      </c>
      <c r="AE3" s="154" t="s">
        <v>5</v>
      </c>
      <c r="AF3" s="155" t="s">
        <v>34</v>
      </c>
      <c r="AG3" s="152" t="s">
        <v>17</v>
      </c>
      <c r="AH3" s="156" t="s">
        <v>35</v>
      </c>
      <c r="AI3" s="154" t="s">
        <v>5</v>
      </c>
      <c r="AJ3" s="151" t="s">
        <v>36</v>
      </c>
      <c r="AK3" s="152" t="s">
        <v>17</v>
      </c>
      <c r="AL3" s="156" t="s">
        <v>37</v>
      </c>
      <c r="AM3" s="154" t="s">
        <v>5</v>
      </c>
      <c r="AN3" s="151" t="s">
        <v>38</v>
      </c>
      <c r="AO3" s="152" t="s">
        <v>17</v>
      </c>
      <c r="AP3" s="151" t="s">
        <v>39</v>
      </c>
      <c r="AQ3" s="154" t="s">
        <v>5</v>
      </c>
      <c r="AR3" s="155" t="s">
        <v>40</v>
      </c>
      <c r="AS3" s="152" t="s">
        <v>17</v>
      </c>
      <c r="AT3" s="156" t="s">
        <v>41</v>
      </c>
      <c r="AU3" s="154" t="s">
        <v>5</v>
      </c>
      <c r="AV3" s="155" t="s">
        <v>42</v>
      </c>
      <c r="AW3" s="152" t="s">
        <v>17</v>
      </c>
      <c r="AX3" s="156" t="s">
        <v>43</v>
      </c>
      <c r="AY3" s="154" t="s">
        <v>5</v>
      </c>
      <c r="AZ3" s="155" t="s">
        <v>44</v>
      </c>
      <c r="BA3" s="152" t="s">
        <v>17</v>
      </c>
      <c r="BB3" s="154" t="s">
        <v>5</v>
      </c>
      <c r="BC3" s="155" t="s">
        <v>45</v>
      </c>
      <c r="BD3" s="152" t="s">
        <v>17</v>
      </c>
      <c r="BE3" s="154" t="s">
        <v>5</v>
      </c>
      <c r="BF3" s="214"/>
      <c r="BG3" s="214"/>
      <c r="BH3" s="154"/>
    </row>
    <row r="4" spans="1:60" ht="21.75" thickBot="1" x14ac:dyDescent="0.4">
      <c r="D4" s="179"/>
      <c r="E4" s="180"/>
      <c r="F4" s="181"/>
      <c r="G4" s="181"/>
      <c r="H4" s="182"/>
      <c r="I4" s="183"/>
      <c r="J4" s="183"/>
      <c r="K4" s="183"/>
      <c r="L4" s="184"/>
      <c r="M4" s="185"/>
      <c r="N4" s="185"/>
      <c r="O4" s="184"/>
      <c r="P4" s="183"/>
      <c r="Q4" s="183"/>
      <c r="R4" s="183"/>
      <c r="S4" s="184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6"/>
      <c r="AO4" s="186"/>
      <c r="AP4" s="186"/>
      <c r="AQ4" s="186"/>
      <c r="AR4" s="186"/>
      <c r="AS4" s="186"/>
      <c r="AT4" s="187"/>
      <c r="AU4" s="187"/>
      <c r="AV4" s="181"/>
      <c r="AW4" s="188"/>
      <c r="AX4" s="181"/>
      <c r="AY4" s="181"/>
      <c r="AZ4" s="181"/>
      <c r="BA4" s="189"/>
      <c r="BB4" s="189"/>
      <c r="BC4" s="189"/>
      <c r="BD4" s="190"/>
      <c r="BE4" s="190"/>
      <c r="BF4" s="191"/>
      <c r="BG4" s="191"/>
      <c r="BH4" s="192">
        <v>0.56999999999999995</v>
      </c>
    </row>
    <row r="5" spans="1:60" s="149" customFormat="1" ht="21.75" thickBot="1" x14ac:dyDescent="0.4">
      <c r="A5" s="193"/>
      <c r="B5" s="194"/>
      <c r="C5" s="194"/>
      <c r="D5" s="195" t="s">
        <v>297</v>
      </c>
      <c r="E5" s="196"/>
      <c r="F5" s="197">
        <f>SUM(F6:F69)</f>
        <v>8671</v>
      </c>
      <c r="G5" s="197">
        <f t="shared" ref="G5:BG5" si="0">SUM(G6:G69)</f>
        <v>3125</v>
      </c>
      <c r="H5" s="198">
        <f t="shared" ref="H5:H7" si="1">G5/F5</f>
        <v>0.3603967247145658</v>
      </c>
      <c r="I5" s="197">
        <f t="shared" si="0"/>
        <v>965</v>
      </c>
      <c r="J5" s="197">
        <f t="shared" si="0"/>
        <v>384</v>
      </c>
      <c r="K5" s="197">
        <f t="shared" si="0"/>
        <v>166</v>
      </c>
      <c r="L5" s="198">
        <f t="shared" ref="L5:L8" si="2">J5/I5</f>
        <v>0.39792746113989635</v>
      </c>
      <c r="M5" s="197">
        <f t="shared" si="0"/>
        <v>301</v>
      </c>
      <c r="N5" s="197">
        <f t="shared" si="0"/>
        <v>96</v>
      </c>
      <c r="O5" s="199">
        <f t="shared" ref="O5:O11" si="3">N5/M5</f>
        <v>0.31893687707641194</v>
      </c>
      <c r="P5" s="197">
        <f t="shared" si="0"/>
        <v>1011</v>
      </c>
      <c r="Q5" s="197">
        <f t="shared" si="0"/>
        <v>390</v>
      </c>
      <c r="R5" s="197">
        <f t="shared" si="0"/>
        <v>88</v>
      </c>
      <c r="S5" s="198">
        <f t="shared" ref="S5:S11" si="4">Q5/P5</f>
        <v>0.3857566765578635</v>
      </c>
      <c r="T5" s="197">
        <f t="shared" si="0"/>
        <v>932</v>
      </c>
      <c r="U5" s="197">
        <f t="shared" si="0"/>
        <v>396</v>
      </c>
      <c r="V5" s="197">
        <f t="shared" si="0"/>
        <v>508</v>
      </c>
      <c r="W5" s="198">
        <f t="shared" ref="W5:W11" si="5">U5/T5</f>
        <v>0.42489270386266093</v>
      </c>
      <c r="X5" s="197">
        <f t="shared" si="0"/>
        <v>801</v>
      </c>
      <c r="Y5" s="197">
        <f t="shared" si="0"/>
        <v>336</v>
      </c>
      <c r="Z5" s="197">
        <f t="shared" si="0"/>
        <v>178</v>
      </c>
      <c r="AA5" s="198">
        <f t="shared" ref="AA5:AA12" si="6">Y5/X5</f>
        <v>0.41947565543071164</v>
      </c>
      <c r="AB5" s="197">
        <f t="shared" si="0"/>
        <v>721</v>
      </c>
      <c r="AC5" s="197">
        <f t="shared" si="0"/>
        <v>240</v>
      </c>
      <c r="AD5" s="197">
        <f t="shared" si="0"/>
        <v>66</v>
      </c>
      <c r="AE5" s="198">
        <f t="shared" ref="AE5:AE12" si="7">AC5/AB5</f>
        <v>0.33287101248266299</v>
      </c>
      <c r="AF5" s="197">
        <f t="shared" si="0"/>
        <v>751</v>
      </c>
      <c r="AG5" s="197">
        <f t="shared" si="0"/>
        <v>294</v>
      </c>
      <c r="AH5" s="197">
        <f t="shared" si="0"/>
        <v>300</v>
      </c>
      <c r="AI5" s="198">
        <f t="shared" ref="AI5:AI13" si="8">AG5/AF5</f>
        <v>0.39147802929427428</v>
      </c>
      <c r="AJ5" s="197">
        <f t="shared" si="0"/>
        <v>836</v>
      </c>
      <c r="AK5" s="197">
        <f t="shared" si="0"/>
        <v>270</v>
      </c>
      <c r="AL5" s="197">
        <f t="shared" si="0"/>
        <v>229</v>
      </c>
      <c r="AM5" s="198">
        <f t="shared" ref="AM5:AM13" si="9">AK5/AJ5</f>
        <v>0.32296650717703351</v>
      </c>
      <c r="AN5" s="197">
        <f t="shared" si="0"/>
        <v>770</v>
      </c>
      <c r="AO5" s="197">
        <f t="shared" si="0"/>
        <v>293</v>
      </c>
      <c r="AP5" s="197">
        <f t="shared" si="0"/>
        <v>457</v>
      </c>
      <c r="AQ5" s="198">
        <f t="shared" ref="AQ5:AQ13" si="10">AO5/AN5</f>
        <v>0.38051948051948054</v>
      </c>
      <c r="AR5" s="197">
        <f t="shared" si="0"/>
        <v>725</v>
      </c>
      <c r="AS5" s="197">
        <f t="shared" si="0"/>
        <v>269</v>
      </c>
      <c r="AT5" s="197">
        <f t="shared" si="0"/>
        <v>169</v>
      </c>
      <c r="AU5" s="198">
        <f t="shared" ref="AU5:AU14" si="11">AS5/AR5</f>
        <v>0.37103448275862067</v>
      </c>
      <c r="AV5" s="197">
        <f t="shared" si="0"/>
        <v>762</v>
      </c>
      <c r="AW5" s="197">
        <f t="shared" si="0"/>
        <v>284</v>
      </c>
      <c r="AX5" s="197">
        <f t="shared" si="0"/>
        <v>210</v>
      </c>
      <c r="AY5" s="198">
        <f t="shared" ref="AY5:AY14" si="12">AW5/AV5</f>
        <v>0.37270341207349084</v>
      </c>
      <c r="AZ5" s="197">
        <f t="shared" si="0"/>
        <v>873</v>
      </c>
      <c r="BA5" s="197">
        <f t="shared" si="0"/>
        <v>210</v>
      </c>
      <c r="BB5" s="198">
        <f t="shared" ref="BB5:BB14" si="13">BA5/AZ5</f>
        <v>0.24054982817869416</v>
      </c>
      <c r="BC5" s="197">
        <f t="shared" si="0"/>
        <v>698</v>
      </c>
      <c r="BD5" s="197">
        <f t="shared" si="0"/>
        <v>168</v>
      </c>
      <c r="BE5" s="198">
        <f t="shared" ref="BE5:BE14" si="14">BD5/BC5</f>
        <v>0.24068767908309455</v>
      </c>
      <c r="BF5" s="197">
        <f t="shared" si="0"/>
        <v>1870</v>
      </c>
      <c r="BG5" s="197">
        <f t="shared" si="0"/>
        <v>695</v>
      </c>
      <c r="BH5" s="200">
        <f t="shared" ref="BH5:BH8" si="15">BG5/BF5</f>
        <v>0.37165775401069517</v>
      </c>
    </row>
    <row r="6" spans="1:60" ht="18.75" customHeight="1" x14ac:dyDescent="0.25">
      <c r="D6" s="108" t="s">
        <v>52</v>
      </c>
      <c r="E6" s="202"/>
      <c r="F6" s="109">
        <v>181</v>
      </c>
      <c r="G6" s="109">
        <v>78</v>
      </c>
      <c r="H6" s="157">
        <f t="shared" si="1"/>
        <v>0.43093922651933703</v>
      </c>
      <c r="I6" s="109">
        <v>20</v>
      </c>
      <c r="J6" s="109">
        <v>10</v>
      </c>
      <c r="K6" s="109">
        <v>2</v>
      </c>
      <c r="L6" s="157">
        <f t="shared" si="2"/>
        <v>0.5</v>
      </c>
      <c r="M6" s="109">
        <v>4</v>
      </c>
      <c r="N6" s="109">
        <v>3</v>
      </c>
      <c r="O6" s="158">
        <f t="shared" si="3"/>
        <v>0.75</v>
      </c>
      <c r="P6" s="109">
        <v>24</v>
      </c>
      <c r="Q6" s="109">
        <v>17</v>
      </c>
      <c r="R6" s="109">
        <v>4</v>
      </c>
      <c r="S6" s="157">
        <f t="shared" si="4"/>
        <v>0.70833333333333337</v>
      </c>
      <c r="T6" s="109">
        <v>17</v>
      </c>
      <c r="U6" s="109">
        <v>5</v>
      </c>
      <c r="V6" s="109">
        <v>13</v>
      </c>
      <c r="W6" s="157">
        <f t="shared" si="5"/>
        <v>0.29411764705882354</v>
      </c>
      <c r="X6" s="109">
        <v>13</v>
      </c>
      <c r="Y6" s="109">
        <v>5</v>
      </c>
      <c r="Z6" s="109">
        <v>4</v>
      </c>
      <c r="AA6" s="157">
        <f t="shared" si="6"/>
        <v>0.38461538461538464</v>
      </c>
      <c r="AB6" s="109">
        <v>12</v>
      </c>
      <c r="AC6" s="109">
        <v>5</v>
      </c>
      <c r="AD6" s="109">
        <v>1</v>
      </c>
      <c r="AE6" s="157">
        <f t="shared" si="7"/>
        <v>0.41666666666666669</v>
      </c>
      <c r="AF6" s="109">
        <v>13</v>
      </c>
      <c r="AG6" s="109">
        <v>5</v>
      </c>
      <c r="AH6" s="109">
        <v>6</v>
      </c>
      <c r="AI6" s="157">
        <f t="shared" si="8"/>
        <v>0.38461538461538464</v>
      </c>
      <c r="AJ6" s="109">
        <v>18</v>
      </c>
      <c r="AK6" s="109">
        <v>9</v>
      </c>
      <c r="AL6" s="109">
        <v>8</v>
      </c>
      <c r="AM6" s="157">
        <f t="shared" si="9"/>
        <v>0.5</v>
      </c>
      <c r="AN6" s="109">
        <v>15</v>
      </c>
      <c r="AO6" s="109">
        <v>5</v>
      </c>
      <c r="AP6" s="109">
        <v>11</v>
      </c>
      <c r="AQ6" s="157">
        <f t="shared" si="10"/>
        <v>0.33333333333333331</v>
      </c>
      <c r="AR6" s="109">
        <v>13</v>
      </c>
      <c r="AS6" s="109">
        <v>7</v>
      </c>
      <c r="AT6" s="109">
        <v>5</v>
      </c>
      <c r="AU6" s="157">
        <f t="shared" si="11"/>
        <v>0.53846153846153844</v>
      </c>
      <c r="AV6" s="109">
        <v>16</v>
      </c>
      <c r="AW6" s="109">
        <v>6</v>
      </c>
      <c r="AX6" s="109">
        <v>8</v>
      </c>
      <c r="AY6" s="157">
        <f t="shared" si="12"/>
        <v>0.375</v>
      </c>
      <c r="AZ6" s="109">
        <v>17</v>
      </c>
      <c r="BA6" s="109">
        <v>6</v>
      </c>
      <c r="BB6" s="157">
        <f t="shared" si="13"/>
        <v>0.35294117647058826</v>
      </c>
      <c r="BC6" s="109">
        <v>10</v>
      </c>
      <c r="BD6" s="109">
        <v>5</v>
      </c>
      <c r="BE6" s="157">
        <f t="shared" si="14"/>
        <v>0.5</v>
      </c>
      <c r="BF6" s="109">
        <v>35</v>
      </c>
      <c r="BG6" s="109">
        <v>20</v>
      </c>
      <c r="BH6" s="159">
        <f t="shared" si="15"/>
        <v>0.5714285714285714</v>
      </c>
    </row>
    <row r="7" spans="1:60" s="16" customFormat="1" ht="18.75" customHeight="1" x14ac:dyDescent="0.25">
      <c r="A7" s="1"/>
      <c r="B7" s="1"/>
      <c r="C7" s="1"/>
      <c r="D7" s="65" t="s">
        <v>311</v>
      </c>
      <c r="E7" s="167"/>
      <c r="F7" s="201">
        <v>88</v>
      </c>
      <c r="G7" s="109">
        <v>80</v>
      </c>
      <c r="H7" s="34">
        <f t="shared" si="1"/>
        <v>0.90909090909090906</v>
      </c>
      <c r="I7" s="109">
        <v>13</v>
      </c>
      <c r="J7" s="109">
        <v>12</v>
      </c>
      <c r="K7" s="109">
        <v>2</v>
      </c>
      <c r="L7" s="34">
        <f t="shared" si="2"/>
        <v>0.92307692307692313</v>
      </c>
      <c r="M7" s="109">
        <v>0</v>
      </c>
      <c r="N7" s="109">
        <v>0</v>
      </c>
      <c r="O7" s="158" t="e">
        <f t="shared" si="3"/>
        <v>#DIV/0!</v>
      </c>
      <c r="P7" s="109">
        <v>12</v>
      </c>
      <c r="Q7" s="109">
        <v>12</v>
      </c>
      <c r="R7" s="109">
        <v>2</v>
      </c>
      <c r="S7" s="34">
        <f t="shared" si="4"/>
        <v>1</v>
      </c>
      <c r="T7" s="109">
        <v>12</v>
      </c>
      <c r="U7" s="109">
        <v>11</v>
      </c>
      <c r="V7" s="109">
        <v>3</v>
      </c>
      <c r="W7" s="34">
        <f t="shared" si="5"/>
        <v>0.91666666666666663</v>
      </c>
      <c r="X7" s="109">
        <v>9</v>
      </c>
      <c r="Y7" s="109">
        <v>8</v>
      </c>
      <c r="Z7" s="109">
        <v>1</v>
      </c>
      <c r="AA7" s="34">
        <f t="shared" si="6"/>
        <v>0.88888888888888884</v>
      </c>
      <c r="AB7" s="109">
        <v>6</v>
      </c>
      <c r="AC7" s="109">
        <v>5</v>
      </c>
      <c r="AD7" s="109">
        <v>1</v>
      </c>
      <c r="AE7" s="34">
        <f t="shared" si="7"/>
        <v>0.83333333333333337</v>
      </c>
      <c r="AF7" s="109">
        <v>9</v>
      </c>
      <c r="AG7" s="109">
        <v>7</v>
      </c>
      <c r="AH7" s="109">
        <v>4</v>
      </c>
      <c r="AI7" s="34">
        <f t="shared" si="8"/>
        <v>0.77777777777777779</v>
      </c>
      <c r="AJ7" s="109">
        <v>7</v>
      </c>
      <c r="AK7" s="109">
        <v>6</v>
      </c>
      <c r="AL7" s="109">
        <v>2</v>
      </c>
      <c r="AM7" s="34">
        <f t="shared" si="9"/>
        <v>0.8571428571428571</v>
      </c>
      <c r="AN7" s="109">
        <v>8</v>
      </c>
      <c r="AO7" s="109">
        <v>7</v>
      </c>
      <c r="AP7" s="109">
        <v>3</v>
      </c>
      <c r="AQ7" s="34">
        <f t="shared" si="10"/>
        <v>0.875</v>
      </c>
      <c r="AR7" s="109">
        <v>7</v>
      </c>
      <c r="AS7" s="109">
        <v>6</v>
      </c>
      <c r="AT7" s="109">
        <v>2</v>
      </c>
      <c r="AU7" s="34">
        <f t="shared" si="11"/>
        <v>0.8571428571428571</v>
      </c>
      <c r="AV7" s="109">
        <v>7</v>
      </c>
      <c r="AW7" s="109">
        <v>6</v>
      </c>
      <c r="AX7" s="109">
        <v>2</v>
      </c>
      <c r="AY7" s="34">
        <f t="shared" si="12"/>
        <v>0.8571428571428571</v>
      </c>
      <c r="AZ7" s="109">
        <v>5</v>
      </c>
      <c r="BA7" s="109">
        <v>4</v>
      </c>
      <c r="BB7" s="34">
        <f t="shared" si="13"/>
        <v>0.8</v>
      </c>
      <c r="BC7" s="109">
        <v>5</v>
      </c>
      <c r="BD7" s="109">
        <v>4</v>
      </c>
      <c r="BE7" s="34">
        <f t="shared" si="14"/>
        <v>0.8</v>
      </c>
      <c r="BF7" s="109">
        <v>10</v>
      </c>
      <c r="BG7" s="109">
        <v>10</v>
      </c>
      <c r="BH7" s="159">
        <f t="shared" si="15"/>
        <v>1</v>
      </c>
    </row>
    <row r="8" spans="1:60" ht="18.75" customHeight="1" x14ac:dyDescent="0.25">
      <c r="D8" s="65" t="s">
        <v>249</v>
      </c>
      <c r="E8" s="203"/>
      <c r="F8" s="109">
        <v>81</v>
      </c>
      <c r="G8" s="109">
        <v>59</v>
      </c>
      <c r="H8" s="34">
        <f t="shared" ref="H8:H69" si="16">G8/F8</f>
        <v>0.72839506172839508</v>
      </c>
      <c r="I8" s="109">
        <v>15</v>
      </c>
      <c r="J8" s="109">
        <v>12</v>
      </c>
      <c r="K8" s="109">
        <v>6</v>
      </c>
      <c r="L8" s="34">
        <f t="shared" si="2"/>
        <v>0.8</v>
      </c>
      <c r="M8" s="109">
        <v>9</v>
      </c>
      <c r="N8" s="109">
        <v>7</v>
      </c>
      <c r="O8" s="158">
        <f t="shared" si="3"/>
        <v>0.77777777777777779</v>
      </c>
      <c r="P8" s="109">
        <v>7</v>
      </c>
      <c r="Q8" s="109">
        <v>6</v>
      </c>
      <c r="R8" s="109">
        <v>0</v>
      </c>
      <c r="S8" s="34">
        <f t="shared" si="4"/>
        <v>0.8571428571428571</v>
      </c>
      <c r="T8" s="109">
        <v>12</v>
      </c>
      <c r="U8" s="109">
        <v>8</v>
      </c>
      <c r="V8" s="109">
        <v>3</v>
      </c>
      <c r="W8" s="34">
        <f t="shared" si="5"/>
        <v>0.66666666666666663</v>
      </c>
      <c r="X8" s="109">
        <v>9</v>
      </c>
      <c r="Y8" s="109">
        <v>5</v>
      </c>
      <c r="Z8" s="109">
        <v>1</v>
      </c>
      <c r="AA8" s="34">
        <f t="shared" si="6"/>
        <v>0.55555555555555558</v>
      </c>
      <c r="AB8" s="109">
        <v>7</v>
      </c>
      <c r="AC8" s="109">
        <v>5</v>
      </c>
      <c r="AD8" s="109">
        <v>1</v>
      </c>
      <c r="AE8" s="34">
        <f t="shared" si="7"/>
        <v>0.7142857142857143</v>
      </c>
      <c r="AF8" s="109">
        <v>7</v>
      </c>
      <c r="AG8" s="109">
        <v>6</v>
      </c>
      <c r="AH8" s="109">
        <v>0</v>
      </c>
      <c r="AI8" s="34">
        <f t="shared" si="8"/>
        <v>0.8571428571428571</v>
      </c>
      <c r="AJ8" s="109">
        <v>8</v>
      </c>
      <c r="AK8" s="109">
        <v>6</v>
      </c>
      <c r="AL8" s="109">
        <v>1</v>
      </c>
      <c r="AM8" s="34">
        <f t="shared" si="9"/>
        <v>0.75</v>
      </c>
      <c r="AN8" s="109">
        <v>9</v>
      </c>
      <c r="AO8" s="109">
        <v>7</v>
      </c>
      <c r="AP8" s="109">
        <v>4</v>
      </c>
      <c r="AQ8" s="34">
        <f t="shared" si="10"/>
        <v>0.77777777777777779</v>
      </c>
      <c r="AR8" s="109">
        <v>7</v>
      </c>
      <c r="AS8" s="109">
        <v>5</v>
      </c>
      <c r="AT8" s="109">
        <v>0</v>
      </c>
      <c r="AU8" s="34">
        <f t="shared" si="11"/>
        <v>0.7142857142857143</v>
      </c>
      <c r="AV8" s="109">
        <v>9</v>
      </c>
      <c r="AW8" s="109">
        <v>7</v>
      </c>
      <c r="AX8" s="109">
        <v>1</v>
      </c>
      <c r="AY8" s="34">
        <f t="shared" si="12"/>
        <v>0.77777777777777779</v>
      </c>
      <c r="AZ8" s="109">
        <v>8</v>
      </c>
      <c r="BA8" s="109">
        <v>4</v>
      </c>
      <c r="BB8" s="34">
        <f t="shared" si="13"/>
        <v>0.5</v>
      </c>
      <c r="BC8" s="109">
        <v>7</v>
      </c>
      <c r="BD8" s="109">
        <v>4</v>
      </c>
      <c r="BE8" s="34">
        <f t="shared" si="14"/>
        <v>0.5714285714285714</v>
      </c>
      <c r="BF8" s="109">
        <v>14</v>
      </c>
      <c r="BG8" s="109">
        <v>10</v>
      </c>
      <c r="BH8" s="159">
        <f t="shared" si="15"/>
        <v>0.7142857142857143</v>
      </c>
    </row>
    <row r="9" spans="1:60" s="16" customFormat="1" ht="18.75" customHeight="1" x14ac:dyDescent="0.25">
      <c r="A9" s="1"/>
      <c r="B9" s="1"/>
      <c r="C9" s="1"/>
      <c r="D9" s="108" t="s">
        <v>117</v>
      </c>
      <c r="E9" s="163"/>
      <c r="F9" s="109">
        <v>106</v>
      </c>
      <c r="G9" s="109">
        <v>56</v>
      </c>
      <c r="H9" s="34">
        <f t="shared" si="16"/>
        <v>0.52830188679245282</v>
      </c>
      <c r="I9" s="109">
        <v>14</v>
      </c>
      <c r="J9" s="109">
        <v>9</v>
      </c>
      <c r="K9" s="109">
        <v>1</v>
      </c>
      <c r="L9" s="34">
        <f t="shared" ref="L9:L68" si="17">J9/I9</f>
        <v>0.6428571428571429</v>
      </c>
      <c r="M9" s="109">
        <v>0</v>
      </c>
      <c r="N9" s="109">
        <v>1</v>
      </c>
      <c r="O9" s="158" t="e">
        <f t="shared" si="3"/>
        <v>#DIV/0!</v>
      </c>
      <c r="P9" s="109">
        <v>12</v>
      </c>
      <c r="Q9" s="109">
        <v>7</v>
      </c>
      <c r="R9" s="109">
        <v>0</v>
      </c>
      <c r="S9" s="34">
        <f t="shared" si="4"/>
        <v>0.58333333333333337</v>
      </c>
      <c r="T9" s="109">
        <v>11</v>
      </c>
      <c r="U9" s="109">
        <v>7</v>
      </c>
      <c r="V9" s="109">
        <v>5</v>
      </c>
      <c r="W9" s="34">
        <f t="shared" si="5"/>
        <v>0.63636363636363635</v>
      </c>
      <c r="X9" s="109">
        <v>11</v>
      </c>
      <c r="Y9" s="109">
        <v>9</v>
      </c>
      <c r="Z9" s="109">
        <v>2</v>
      </c>
      <c r="AA9" s="34">
        <f t="shared" si="6"/>
        <v>0.81818181818181823</v>
      </c>
      <c r="AB9" s="109">
        <v>11</v>
      </c>
      <c r="AC9" s="109">
        <v>3</v>
      </c>
      <c r="AD9" s="109">
        <v>1</v>
      </c>
      <c r="AE9" s="34">
        <f t="shared" si="7"/>
        <v>0.27272727272727271</v>
      </c>
      <c r="AF9" s="109">
        <v>11</v>
      </c>
      <c r="AG9" s="109">
        <v>5</v>
      </c>
      <c r="AH9" s="109">
        <v>6</v>
      </c>
      <c r="AI9" s="34">
        <f t="shared" si="8"/>
        <v>0.45454545454545453</v>
      </c>
      <c r="AJ9" s="109">
        <v>11</v>
      </c>
      <c r="AK9" s="109">
        <v>7</v>
      </c>
      <c r="AL9" s="109">
        <v>2</v>
      </c>
      <c r="AM9" s="34">
        <f t="shared" si="9"/>
        <v>0.63636363636363635</v>
      </c>
      <c r="AN9" s="109">
        <v>11</v>
      </c>
      <c r="AO9" s="109">
        <v>8</v>
      </c>
      <c r="AP9" s="109">
        <v>7</v>
      </c>
      <c r="AQ9" s="34">
        <f t="shared" si="10"/>
        <v>0.72727272727272729</v>
      </c>
      <c r="AR9" s="109">
        <v>11</v>
      </c>
      <c r="AS9" s="109">
        <v>7</v>
      </c>
      <c r="AT9" s="109">
        <v>4</v>
      </c>
      <c r="AU9" s="34">
        <f t="shared" si="11"/>
        <v>0.63636363636363635</v>
      </c>
      <c r="AV9" s="109">
        <v>11</v>
      </c>
      <c r="AW9" s="109">
        <v>8</v>
      </c>
      <c r="AX9" s="109">
        <v>3</v>
      </c>
      <c r="AY9" s="34">
        <f t="shared" si="12"/>
        <v>0.72727272727272729</v>
      </c>
      <c r="AZ9" s="109">
        <v>11</v>
      </c>
      <c r="BA9" s="109">
        <v>3</v>
      </c>
      <c r="BB9" s="34">
        <f t="shared" si="13"/>
        <v>0.27272727272727271</v>
      </c>
      <c r="BC9" s="109">
        <v>11</v>
      </c>
      <c r="BD9" s="109">
        <v>6</v>
      </c>
      <c r="BE9" s="34">
        <f t="shared" si="14"/>
        <v>0.54545454545454541</v>
      </c>
      <c r="BF9" s="109">
        <v>31</v>
      </c>
      <c r="BG9" s="109">
        <v>6</v>
      </c>
      <c r="BH9" s="98">
        <f t="shared" ref="BH9:BH69" si="18">BG9/BF9</f>
        <v>0.19354838709677419</v>
      </c>
    </row>
    <row r="10" spans="1:60" s="16" customFormat="1" ht="18.75" customHeight="1" x14ac:dyDescent="0.25">
      <c r="A10" s="1"/>
      <c r="B10" s="1"/>
      <c r="C10" s="1"/>
      <c r="D10" s="65" t="s">
        <v>48</v>
      </c>
      <c r="E10" s="164"/>
      <c r="F10" s="109">
        <v>87</v>
      </c>
      <c r="G10" s="109">
        <v>13</v>
      </c>
      <c r="H10" s="34">
        <f t="shared" si="16"/>
        <v>0.14942528735632185</v>
      </c>
      <c r="I10" s="109">
        <v>11</v>
      </c>
      <c r="J10" s="109">
        <v>3</v>
      </c>
      <c r="K10" s="109">
        <v>3</v>
      </c>
      <c r="L10" s="34">
        <f t="shared" si="17"/>
        <v>0.27272727272727271</v>
      </c>
      <c r="M10" s="109">
        <v>7</v>
      </c>
      <c r="N10" s="109">
        <v>1</v>
      </c>
      <c r="O10" s="158">
        <f t="shared" si="3"/>
        <v>0.14285714285714285</v>
      </c>
      <c r="P10" s="109">
        <v>9</v>
      </c>
      <c r="Q10" s="109">
        <v>2</v>
      </c>
      <c r="R10" s="109">
        <v>0</v>
      </c>
      <c r="S10" s="34">
        <f t="shared" si="4"/>
        <v>0.22222222222222221</v>
      </c>
      <c r="T10" s="109">
        <v>11</v>
      </c>
      <c r="U10" s="109">
        <v>5</v>
      </c>
      <c r="V10" s="109">
        <v>4</v>
      </c>
      <c r="W10" s="34">
        <f t="shared" si="5"/>
        <v>0.45454545454545453</v>
      </c>
      <c r="X10" s="109">
        <v>11</v>
      </c>
      <c r="Y10" s="109">
        <v>1</v>
      </c>
      <c r="Z10" s="109">
        <v>1</v>
      </c>
      <c r="AA10" s="34">
        <f t="shared" si="6"/>
        <v>9.0909090909090912E-2</v>
      </c>
      <c r="AB10" s="109">
        <v>11</v>
      </c>
      <c r="AC10" s="109">
        <v>1</v>
      </c>
      <c r="AD10" s="109">
        <v>0</v>
      </c>
      <c r="AE10" s="34">
        <f t="shared" si="7"/>
        <v>9.0909090909090912E-2</v>
      </c>
      <c r="AF10" s="109">
        <v>11</v>
      </c>
      <c r="AG10" s="109">
        <v>2</v>
      </c>
      <c r="AH10" s="109">
        <v>3</v>
      </c>
      <c r="AI10" s="34">
        <f t="shared" si="8"/>
        <v>0.18181818181818182</v>
      </c>
      <c r="AJ10" s="109">
        <v>11</v>
      </c>
      <c r="AK10" s="109">
        <v>3</v>
      </c>
      <c r="AL10" s="109">
        <v>0</v>
      </c>
      <c r="AM10" s="34">
        <f t="shared" si="9"/>
        <v>0.27272727272727271</v>
      </c>
      <c r="AN10" s="109">
        <v>10</v>
      </c>
      <c r="AO10" s="109">
        <v>1</v>
      </c>
      <c r="AP10" s="109">
        <v>5</v>
      </c>
      <c r="AQ10" s="34">
        <f t="shared" si="10"/>
        <v>0.1</v>
      </c>
      <c r="AR10" s="109">
        <v>10</v>
      </c>
      <c r="AS10" s="109">
        <v>2</v>
      </c>
      <c r="AT10" s="109">
        <v>1</v>
      </c>
      <c r="AU10" s="34">
        <f t="shared" si="11"/>
        <v>0.2</v>
      </c>
      <c r="AV10" s="109">
        <v>10</v>
      </c>
      <c r="AW10" s="109">
        <v>2</v>
      </c>
      <c r="AX10" s="109">
        <v>1</v>
      </c>
      <c r="AY10" s="34">
        <f t="shared" si="12"/>
        <v>0.2</v>
      </c>
      <c r="AZ10" s="109">
        <v>11</v>
      </c>
      <c r="BA10" s="109">
        <v>1</v>
      </c>
      <c r="BB10" s="34">
        <f t="shared" si="13"/>
        <v>9.0909090909090912E-2</v>
      </c>
      <c r="BC10" s="109">
        <v>11</v>
      </c>
      <c r="BD10" s="109">
        <v>1</v>
      </c>
      <c r="BE10" s="34">
        <f t="shared" si="14"/>
        <v>9.0909090909090912E-2</v>
      </c>
      <c r="BF10" s="109">
        <v>20</v>
      </c>
      <c r="BG10" s="109">
        <v>8</v>
      </c>
      <c r="BH10" s="98">
        <f t="shared" si="18"/>
        <v>0.4</v>
      </c>
    </row>
    <row r="11" spans="1:60" s="16" customFormat="1" ht="18.75" customHeight="1" x14ac:dyDescent="0.25">
      <c r="A11" s="1"/>
      <c r="B11" s="1"/>
      <c r="C11" s="1"/>
      <c r="D11" s="65" t="s">
        <v>53</v>
      </c>
      <c r="E11" s="164"/>
      <c r="F11" s="109">
        <v>122</v>
      </c>
      <c r="G11" s="109">
        <v>20</v>
      </c>
      <c r="H11" s="34">
        <f t="shared" si="16"/>
        <v>0.16393442622950818</v>
      </c>
      <c r="I11" s="109">
        <v>13</v>
      </c>
      <c r="J11" s="109">
        <v>1</v>
      </c>
      <c r="K11" s="109">
        <v>1</v>
      </c>
      <c r="L11" s="34">
        <f t="shared" si="17"/>
        <v>7.6923076923076927E-2</v>
      </c>
      <c r="M11" s="109">
        <v>0</v>
      </c>
      <c r="N11" s="109">
        <v>0</v>
      </c>
      <c r="O11" s="158" t="e">
        <f t="shared" si="3"/>
        <v>#DIV/0!</v>
      </c>
      <c r="P11" s="109">
        <v>12</v>
      </c>
      <c r="Q11" s="109">
        <v>3</v>
      </c>
      <c r="R11" s="109">
        <v>0</v>
      </c>
      <c r="S11" s="34">
        <f t="shared" si="4"/>
        <v>0.25</v>
      </c>
      <c r="T11" s="109">
        <v>12</v>
      </c>
      <c r="U11" s="109">
        <v>0</v>
      </c>
      <c r="V11" s="109">
        <v>12</v>
      </c>
      <c r="W11" s="34">
        <f t="shared" si="5"/>
        <v>0</v>
      </c>
      <c r="X11" s="109">
        <v>12</v>
      </c>
      <c r="Y11" s="109">
        <v>3</v>
      </c>
      <c r="Z11" s="109">
        <v>0</v>
      </c>
      <c r="AA11" s="34">
        <f t="shared" si="6"/>
        <v>0.25</v>
      </c>
      <c r="AB11" s="109">
        <v>11</v>
      </c>
      <c r="AC11" s="109">
        <v>0</v>
      </c>
      <c r="AD11" s="109">
        <v>0</v>
      </c>
      <c r="AE11" s="34">
        <f t="shared" si="7"/>
        <v>0</v>
      </c>
      <c r="AF11" s="109">
        <v>11</v>
      </c>
      <c r="AG11" s="109">
        <v>1</v>
      </c>
      <c r="AH11" s="109">
        <v>0</v>
      </c>
      <c r="AI11" s="34">
        <f t="shared" si="8"/>
        <v>9.0909090909090912E-2</v>
      </c>
      <c r="AJ11" s="109">
        <v>11</v>
      </c>
      <c r="AK11" s="109">
        <v>0</v>
      </c>
      <c r="AL11" s="109">
        <v>2</v>
      </c>
      <c r="AM11" s="34">
        <f t="shared" si="9"/>
        <v>0</v>
      </c>
      <c r="AN11" s="109">
        <v>12</v>
      </c>
      <c r="AO11" s="109">
        <v>1</v>
      </c>
      <c r="AP11" s="109">
        <v>7</v>
      </c>
      <c r="AQ11" s="34">
        <f t="shared" si="10"/>
        <v>8.3333333333333329E-2</v>
      </c>
      <c r="AR11" s="109">
        <v>11</v>
      </c>
      <c r="AS11" s="109">
        <v>3</v>
      </c>
      <c r="AT11" s="109">
        <v>0</v>
      </c>
      <c r="AU11" s="34">
        <f t="shared" si="11"/>
        <v>0.27272727272727271</v>
      </c>
      <c r="AV11" s="109">
        <v>11</v>
      </c>
      <c r="AW11" s="109">
        <v>1</v>
      </c>
      <c r="AX11" s="109">
        <v>1</v>
      </c>
      <c r="AY11" s="34">
        <f t="shared" si="12"/>
        <v>9.0909090909090912E-2</v>
      </c>
      <c r="AZ11" s="109">
        <v>11</v>
      </c>
      <c r="BA11" s="109">
        <v>3</v>
      </c>
      <c r="BB11" s="34">
        <f t="shared" si="13"/>
        <v>0.27272727272727271</v>
      </c>
      <c r="BC11" s="109">
        <v>11</v>
      </c>
      <c r="BD11" s="109">
        <v>1</v>
      </c>
      <c r="BE11" s="34">
        <f t="shared" si="14"/>
        <v>9.0909090909090912E-2</v>
      </c>
      <c r="BF11" s="109">
        <v>30</v>
      </c>
      <c r="BG11" s="109">
        <v>4</v>
      </c>
      <c r="BH11" s="98">
        <f t="shared" si="18"/>
        <v>0.13333333333333333</v>
      </c>
    </row>
    <row r="12" spans="1:60" s="16" customFormat="1" ht="18.75" customHeight="1" x14ac:dyDescent="0.25">
      <c r="A12" s="1"/>
      <c r="B12" s="1"/>
      <c r="C12" s="1"/>
      <c r="D12" s="65" t="s">
        <v>89</v>
      </c>
      <c r="E12" s="164"/>
      <c r="F12" s="109">
        <v>103</v>
      </c>
      <c r="G12" s="109">
        <v>44</v>
      </c>
      <c r="H12" s="34">
        <f t="shared" si="16"/>
        <v>0.42718446601941745</v>
      </c>
      <c r="I12" s="109">
        <v>10</v>
      </c>
      <c r="J12" s="109">
        <v>4</v>
      </c>
      <c r="K12" s="109">
        <v>3</v>
      </c>
      <c r="L12" s="34">
        <f t="shared" si="17"/>
        <v>0.4</v>
      </c>
      <c r="M12" s="109">
        <v>6</v>
      </c>
      <c r="N12" s="109">
        <v>2</v>
      </c>
      <c r="O12" s="158">
        <f t="shared" ref="O12:O69" si="19">N12/M12</f>
        <v>0.33333333333333331</v>
      </c>
      <c r="P12" s="109">
        <v>11</v>
      </c>
      <c r="Q12" s="109">
        <v>3</v>
      </c>
      <c r="R12" s="109">
        <v>0</v>
      </c>
      <c r="S12" s="34">
        <f t="shared" ref="S12:S69" si="20">Q12/P12</f>
        <v>0.27272727272727271</v>
      </c>
      <c r="T12" s="109">
        <v>10</v>
      </c>
      <c r="U12" s="109">
        <v>5</v>
      </c>
      <c r="V12" s="109">
        <v>7</v>
      </c>
      <c r="W12" s="34">
        <f t="shared" ref="W12:W69" si="21">U12/T12</f>
        <v>0.5</v>
      </c>
      <c r="X12" s="109">
        <v>9</v>
      </c>
      <c r="Y12" s="109">
        <v>6</v>
      </c>
      <c r="Z12" s="109">
        <v>1</v>
      </c>
      <c r="AA12" s="34">
        <f t="shared" si="6"/>
        <v>0.66666666666666663</v>
      </c>
      <c r="AB12" s="109">
        <v>9</v>
      </c>
      <c r="AC12" s="109">
        <v>3</v>
      </c>
      <c r="AD12" s="109">
        <v>0</v>
      </c>
      <c r="AE12" s="34">
        <f t="shared" si="7"/>
        <v>0.33333333333333331</v>
      </c>
      <c r="AF12" s="109">
        <v>9</v>
      </c>
      <c r="AG12" s="109">
        <v>4</v>
      </c>
      <c r="AH12" s="109">
        <v>1</v>
      </c>
      <c r="AI12" s="34">
        <f t="shared" si="8"/>
        <v>0.44444444444444442</v>
      </c>
      <c r="AJ12" s="109">
        <v>9</v>
      </c>
      <c r="AK12" s="109">
        <v>3</v>
      </c>
      <c r="AL12" s="109">
        <v>1</v>
      </c>
      <c r="AM12" s="34">
        <f t="shared" si="9"/>
        <v>0.33333333333333331</v>
      </c>
      <c r="AN12" s="109">
        <v>9</v>
      </c>
      <c r="AO12" s="109">
        <v>6</v>
      </c>
      <c r="AP12" s="109">
        <v>5</v>
      </c>
      <c r="AQ12" s="34">
        <f t="shared" si="10"/>
        <v>0.66666666666666663</v>
      </c>
      <c r="AR12" s="109">
        <v>9</v>
      </c>
      <c r="AS12" s="109">
        <v>4</v>
      </c>
      <c r="AT12" s="109">
        <v>1</v>
      </c>
      <c r="AU12" s="34">
        <f t="shared" si="11"/>
        <v>0.44444444444444442</v>
      </c>
      <c r="AV12" s="109">
        <v>9</v>
      </c>
      <c r="AW12" s="109">
        <v>4</v>
      </c>
      <c r="AX12" s="109">
        <v>0</v>
      </c>
      <c r="AY12" s="34">
        <f t="shared" si="12"/>
        <v>0.44444444444444442</v>
      </c>
      <c r="AZ12" s="109">
        <v>10</v>
      </c>
      <c r="BA12" s="109">
        <v>2</v>
      </c>
      <c r="BB12" s="34">
        <f t="shared" si="13"/>
        <v>0.2</v>
      </c>
      <c r="BC12" s="109">
        <v>9</v>
      </c>
      <c r="BD12" s="109">
        <v>4</v>
      </c>
      <c r="BE12" s="34">
        <f t="shared" si="14"/>
        <v>0.44444444444444442</v>
      </c>
      <c r="BF12" s="109">
        <v>18</v>
      </c>
      <c r="BG12" s="109">
        <v>7</v>
      </c>
      <c r="BH12" s="98">
        <f t="shared" si="18"/>
        <v>0.3888888888888889</v>
      </c>
    </row>
    <row r="13" spans="1:60" s="16" customFormat="1" ht="18.75" customHeight="1" x14ac:dyDescent="0.25">
      <c r="A13" s="1"/>
      <c r="B13" s="1"/>
      <c r="C13" s="1"/>
      <c r="D13" s="65" t="s">
        <v>54</v>
      </c>
      <c r="E13" s="164"/>
      <c r="F13" s="109">
        <v>58</v>
      </c>
      <c r="G13" s="109">
        <v>12</v>
      </c>
      <c r="H13" s="34">
        <f t="shared" si="16"/>
        <v>0.20689655172413793</v>
      </c>
      <c r="I13" s="109">
        <v>7</v>
      </c>
      <c r="J13" s="109">
        <v>1</v>
      </c>
      <c r="K13" s="109">
        <v>1</v>
      </c>
      <c r="L13" s="34">
        <f t="shared" si="17"/>
        <v>0.14285714285714285</v>
      </c>
      <c r="M13" s="109">
        <v>6</v>
      </c>
      <c r="N13" s="109">
        <v>1</v>
      </c>
      <c r="O13" s="158">
        <f t="shared" si="19"/>
        <v>0.16666666666666666</v>
      </c>
      <c r="P13" s="109">
        <v>8</v>
      </c>
      <c r="Q13" s="109">
        <v>0</v>
      </c>
      <c r="R13" s="109">
        <v>1</v>
      </c>
      <c r="S13" s="34">
        <f t="shared" si="20"/>
        <v>0</v>
      </c>
      <c r="T13" s="109">
        <v>7</v>
      </c>
      <c r="U13" s="109">
        <v>2</v>
      </c>
      <c r="V13" s="109">
        <v>5</v>
      </c>
      <c r="W13" s="34">
        <f t="shared" si="21"/>
        <v>0.2857142857142857</v>
      </c>
      <c r="X13" s="109">
        <v>7</v>
      </c>
      <c r="Y13" s="109">
        <v>1</v>
      </c>
      <c r="Z13" s="109">
        <v>0</v>
      </c>
      <c r="AA13" s="34">
        <f t="shared" ref="AA13:AA69" si="22">Y13/X13</f>
        <v>0.14285714285714285</v>
      </c>
      <c r="AB13" s="109">
        <v>7</v>
      </c>
      <c r="AC13" s="109">
        <v>1</v>
      </c>
      <c r="AD13" s="109">
        <v>0</v>
      </c>
      <c r="AE13" s="34">
        <f t="shared" ref="AE13:AE69" si="23">AC13/AB13</f>
        <v>0.14285714285714285</v>
      </c>
      <c r="AF13" s="109">
        <v>7</v>
      </c>
      <c r="AG13" s="109">
        <v>3</v>
      </c>
      <c r="AH13" s="109">
        <v>2</v>
      </c>
      <c r="AI13" s="34">
        <f t="shared" si="8"/>
        <v>0.42857142857142855</v>
      </c>
      <c r="AJ13" s="109">
        <v>7</v>
      </c>
      <c r="AK13" s="109">
        <v>2</v>
      </c>
      <c r="AL13" s="109">
        <v>0</v>
      </c>
      <c r="AM13" s="34">
        <f t="shared" si="9"/>
        <v>0.2857142857142857</v>
      </c>
      <c r="AN13" s="109">
        <v>7</v>
      </c>
      <c r="AO13" s="109">
        <v>0</v>
      </c>
      <c r="AP13" s="109">
        <v>3</v>
      </c>
      <c r="AQ13" s="34">
        <f t="shared" si="10"/>
        <v>0</v>
      </c>
      <c r="AR13" s="109">
        <v>6</v>
      </c>
      <c r="AS13" s="109">
        <v>3</v>
      </c>
      <c r="AT13" s="109">
        <v>1</v>
      </c>
      <c r="AU13" s="34">
        <f t="shared" si="11"/>
        <v>0.5</v>
      </c>
      <c r="AV13" s="109">
        <v>7</v>
      </c>
      <c r="AW13" s="109">
        <v>3</v>
      </c>
      <c r="AX13" s="109">
        <v>1</v>
      </c>
      <c r="AY13" s="34">
        <f t="shared" si="12"/>
        <v>0.42857142857142855</v>
      </c>
      <c r="AZ13" s="109">
        <v>7</v>
      </c>
      <c r="BA13" s="109">
        <v>2</v>
      </c>
      <c r="BB13" s="34">
        <f t="shared" si="13"/>
        <v>0.2857142857142857</v>
      </c>
      <c r="BC13" s="109">
        <v>7</v>
      </c>
      <c r="BD13" s="109">
        <v>0</v>
      </c>
      <c r="BE13" s="34">
        <f t="shared" si="14"/>
        <v>0</v>
      </c>
      <c r="BF13" s="109">
        <v>15</v>
      </c>
      <c r="BG13" s="109">
        <v>0</v>
      </c>
      <c r="BH13" s="98">
        <f t="shared" si="18"/>
        <v>0</v>
      </c>
    </row>
    <row r="14" spans="1:60" s="16" customFormat="1" ht="18.75" customHeight="1" x14ac:dyDescent="0.25">
      <c r="A14" s="1"/>
      <c r="B14" s="1"/>
      <c r="C14" s="1"/>
      <c r="D14" s="65" t="s">
        <v>55</v>
      </c>
      <c r="E14" s="164"/>
      <c r="F14" s="109">
        <v>89</v>
      </c>
      <c r="G14" s="109">
        <v>29</v>
      </c>
      <c r="H14" s="34">
        <f t="shared" si="16"/>
        <v>0.3258426966292135</v>
      </c>
      <c r="I14" s="109">
        <v>10</v>
      </c>
      <c r="J14" s="109">
        <v>4</v>
      </c>
      <c r="K14" s="109">
        <v>0</v>
      </c>
      <c r="L14" s="34">
        <f t="shared" si="17"/>
        <v>0.4</v>
      </c>
      <c r="M14" s="109">
        <v>0</v>
      </c>
      <c r="N14" s="109">
        <v>0</v>
      </c>
      <c r="O14" s="158" t="e">
        <f t="shared" si="19"/>
        <v>#DIV/0!</v>
      </c>
      <c r="P14" s="109">
        <v>10</v>
      </c>
      <c r="Q14" s="109">
        <v>1</v>
      </c>
      <c r="R14" s="109">
        <v>0</v>
      </c>
      <c r="S14" s="34">
        <f t="shared" si="20"/>
        <v>0.1</v>
      </c>
      <c r="T14" s="109">
        <v>10</v>
      </c>
      <c r="U14" s="109">
        <v>5</v>
      </c>
      <c r="V14" s="109">
        <v>6</v>
      </c>
      <c r="W14" s="34">
        <f t="shared" si="21"/>
        <v>0.5</v>
      </c>
      <c r="X14" s="109">
        <v>10</v>
      </c>
      <c r="Y14" s="109">
        <v>3</v>
      </c>
      <c r="Z14" s="109">
        <v>0</v>
      </c>
      <c r="AA14" s="34">
        <f t="shared" si="22"/>
        <v>0.3</v>
      </c>
      <c r="AB14" s="109">
        <v>10</v>
      </c>
      <c r="AC14" s="109">
        <v>2</v>
      </c>
      <c r="AD14" s="109">
        <v>1</v>
      </c>
      <c r="AE14" s="34">
        <f t="shared" si="23"/>
        <v>0.2</v>
      </c>
      <c r="AF14" s="109">
        <v>10</v>
      </c>
      <c r="AG14" s="109">
        <v>4</v>
      </c>
      <c r="AH14" s="109">
        <v>2</v>
      </c>
      <c r="AI14" s="34">
        <f t="shared" ref="AI14:AI69" si="24">AG14/AF14</f>
        <v>0.4</v>
      </c>
      <c r="AJ14" s="109">
        <v>10</v>
      </c>
      <c r="AK14" s="109">
        <v>1</v>
      </c>
      <c r="AL14" s="109">
        <v>1</v>
      </c>
      <c r="AM14" s="34">
        <f t="shared" ref="AM14:AM69" si="25">AK14/AJ14</f>
        <v>0.1</v>
      </c>
      <c r="AN14" s="109">
        <v>10</v>
      </c>
      <c r="AO14" s="109">
        <v>4</v>
      </c>
      <c r="AP14" s="109">
        <v>5</v>
      </c>
      <c r="AQ14" s="34">
        <f t="shared" ref="AQ14:AQ69" si="26">AO14/AN14</f>
        <v>0.4</v>
      </c>
      <c r="AR14" s="109">
        <v>10</v>
      </c>
      <c r="AS14" s="109">
        <v>0</v>
      </c>
      <c r="AT14" s="109">
        <v>1</v>
      </c>
      <c r="AU14" s="34">
        <f t="shared" si="11"/>
        <v>0</v>
      </c>
      <c r="AV14" s="109">
        <v>10</v>
      </c>
      <c r="AW14" s="109">
        <v>1</v>
      </c>
      <c r="AX14" s="109">
        <v>0</v>
      </c>
      <c r="AY14" s="34">
        <f t="shared" si="12"/>
        <v>0.1</v>
      </c>
      <c r="AZ14" s="109">
        <v>10</v>
      </c>
      <c r="BA14" s="109">
        <v>0</v>
      </c>
      <c r="BB14" s="34">
        <f t="shared" si="13"/>
        <v>0</v>
      </c>
      <c r="BC14" s="109">
        <v>10</v>
      </c>
      <c r="BD14" s="109">
        <v>1</v>
      </c>
      <c r="BE14" s="34">
        <f t="shared" si="14"/>
        <v>0.1</v>
      </c>
      <c r="BF14" s="109">
        <v>22</v>
      </c>
      <c r="BG14" s="109">
        <v>0</v>
      </c>
      <c r="BH14" s="98">
        <f t="shared" si="18"/>
        <v>0</v>
      </c>
    </row>
    <row r="15" spans="1:60" s="16" customFormat="1" ht="18.75" customHeight="1" x14ac:dyDescent="0.25">
      <c r="A15" s="1"/>
      <c r="B15" s="1"/>
      <c r="C15" s="1"/>
      <c r="D15" s="65" t="s">
        <v>56</v>
      </c>
      <c r="E15" s="164"/>
      <c r="F15" s="109">
        <v>218</v>
      </c>
      <c r="G15" s="109">
        <v>41</v>
      </c>
      <c r="H15" s="34">
        <f t="shared" si="16"/>
        <v>0.18807339449541285</v>
      </c>
      <c r="I15" s="109">
        <v>27</v>
      </c>
      <c r="J15" s="109">
        <v>6</v>
      </c>
      <c r="K15" s="109">
        <v>8</v>
      </c>
      <c r="L15" s="34">
        <f t="shared" si="17"/>
        <v>0.22222222222222221</v>
      </c>
      <c r="M15" s="109">
        <v>0</v>
      </c>
      <c r="N15" s="109">
        <v>0</v>
      </c>
      <c r="O15" s="158" t="e">
        <f t="shared" si="19"/>
        <v>#DIV/0!</v>
      </c>
      <c r="P15" s="109">
        <v>24</v>
      </c>
      <c r="Q15" s="109">
        <v>2</v>
      </c>
      <c r="R15" s="109">
        <v>0</v>
      </c>
      <c r="S15" s="34">
        <f t="shared" si="20"/>
        <v>8.3333333333333329E-2</v>
      </c>
      <c r="T15" s="109">
        <v>22</v>
      </c>
      <c r="U15" s="109">
        <v>5</v>
      </c>
      <c r="V15" s="109">
        <v>8</v>
      </c>
      <c r="W15" s="34">
        <f t="shared" si="21"/>
        <v>0.22727272727272727</v>
      </c>
      <c r="X15" s="109">
        <v>11</v>
      </c>
      <c r="Y15" s="109">
        <v>3</v>
      </c>
      <c r="Z15" s="109">
        <v>3</v>
      </c>
      <c r="AA15" s="34">
        <f t="shared" si="22"/>
        <v>0.27272727272727271</v>
      </c>
      <c r="AB15" s="109">
        <v>19</v>
      </c>
      <c r="AC15" s="109">
        <v>3</v>
      </c>
      <c r="AD15" s="109">
        <v>2</v>
      </c>
      <c r="AE15" s="34">
        <f t="shared" si="23"/>
        <v>0.15789473684210525</v>
      </c>
      <c r="AF15" s="109">
        <v>15</v>
      </c>
      <c r="AG15" s="109">
        <v>3</v>
      </c>
      <c r="AH15" s="109">
        <v>5</v>
      </c>
      <c r="AI15" s="34">
        <f t="shared" si="24"/>
        <v>0.2</v>
      </c>
      <c r="AJ15" s="109">
        <v>15</v>
      </c>
      <c r="AK15" s="109">
        <v>1</v>
      </c>
      <c r="AL15" s="109">
        <v>8</v>
      </c>
      <c r="AM15" s="34">
        <f t="shared" si="25"/>
        <v>6.6666666666666666E-2</v>
      </c>
      <c r="AN15" s="109">
        <v>14</v>
      </c>
      <c r="AO15" s="109">
        <v>3</v>
      </c>
      <c r="AP15" s="109">
        <v>13</v>
      </c>
      <c r="AQ15" s="34">
        <f t="shared" si="26"/>
        <v>0.21428571428571427</v>
      </c>
      <c r="AR15" s="109">
        <v>7</v>
      </c>
      <c r="AS15" s="109">
        <v>2</v>
      </c>
      <c r="AT15" s="109">
        <v>1</v>
      </c>
      <c r="AU15" s="34">
        <f t="shared" ref="AU15:AU69" si="27">AS15/AR15</f>
        <v>0.2857142857142857</v>
      </c>
      <c r="AV15" s="109">
        <v>17</v>
      </c>
      <c r="AW15" s="109">
        <v>4</v>
      </c>
      <c r="AX15" s="109">
        <v>3</v>
      </c>
      <c r="AY15" s="34">
        <f t="shared" ref="AY15:AY69" si="28">AW15/AV15</f>
        <v>0.23529411764705882</v>
      </c>
      <c r="AZ15" s="109">
        <v>24</v>
      </c>
      <c r="BA15" s="109">
        <v>4</v>
      </c>
      <c r="BB15" s="34">
        <f t="shared" ref="BB15:BB69" si="29">BA15/AZ15</f>
        <v>0.16666666666666666</v>
      </c>
      <c r="BC15" s="109">
        <v>12</v>
      </c>
      <c r="BD15" s="109">
        <v>2</v>
      </c>
      <c r="BE15" s="34">
        <f t="shared" ref="BE15:BE69" si="30">BD15/BC15</f>
        <v>0.16666666666666666</v>
      </c>
      <c r="BF15" s="109">
        <v>56</v>
      </c>
      <c r="BG15" s="109">
        <v>12</v>
      </c>
      <c r="BH15" s="98">
        <f t="shared" si="18"/>
        <v>0.21428571428571427</v>
      </c>
    </row>
    <row r="16" spans="1:60" s="16" customFormat="1" ht="18.75" customHeight="1" x14ac:dyDescent="0.25">
      <c r="A16" s="1"/>
      <c r="B16" s="1"/>
      <c r="C16" s="1"/>
      <c r="D16" s="65" t="s">
        <v>57</v>
      </c>
      <c r="E16" s="165"/>
      <c r="F16" s="109">
        <v>69</v>
      </c>
      <c r="G16" s="109">
        <v>15</v>
      </c>
      <c r="H16" s="34">
        <f t="shared" si="16"/>
        <v>0.21739130434782608</v>
      </c>
      <c r="I16" s="109">
        <v>11</v>
      </c>
      <c r="J16" s="109">
        <v>3</v>
      </c>
      <c r="K16" s="109">
        <v>2</v>
      </c>
      <c r="L16" s="34">
        <f t="shared" si="17"/>
        <v>0.27272727272727271</v>
      </c>
      <c r="M16" s="109">
        <v>8</v>
      </c>
      <c r="N16" s="109">
        <v>1</v>
      </c>
      <c r="O16" s="158">
        <f t="shared" si="19"/>
        <v>0.125</v>
      </c>
      <c r="P16" s="109">
        <v>12</v>
      </c>
      <c r="Q16" s="109">
        <v>1</v>
      </c>
      <c r="R16" s="109">
        <v>0</v>
      </c>
      <c r="S16" s="34">
        <f t="shared" si="20"/>
        <v>8.3333333333333329E-2</v>
      </c>
      <c r="T16" s="109">
        <v>10</v>
      </c>
      <c r="U16" s="109">
        <v>2</v>
      </c>
      <c r="V16" s="109">
        <v>1</v>
      </c>
      <c r="W16" s="34">
        <f t="shared" si="21"/>
        <v>0.2</v>
      </c>
      <c r="X16" s="109">
        <v>10</v>
      </c>
      <c r="Y16" s="109">
        <v>1</v>
      </c>
      <c r="Z16" s="109">
        <v>1</v>
      </c>
      <c r="AA16" s="34">
        <f t="shared" si="22"/>
        <v>0.1</v>
      </c>
      <c r="AB16" s="109">
        <v>10</v>
      </c>
      <c r="AC16" s="109">
        <v>2</v>
      </c>
      <c r="AD16" s="109">
        <v>0</v>
      </c>
      <c r="AE16" s="34">
        <f t="shared" si="23"/>
        <v>0.2</v>
      </c>
      <c r="AF16" s="109">
        <v>10</v>
      </c>
      <c r="AG16" s="109">
        <v>2</v>
      </c>
      <c r="AH16" s="109">
        <v>8</v>
      </c>
      <c r="AI16" s="34">
        <f t="shared" si="24"/>
        <v>0.2</v>
      </c>
      <c r="AJ16" s="109">
        <v>10</v>
      </c>
      <c r="AK16" s="109">
        <v>0</v>
      </c>
      <c r="AL16" s="109">
        <v>0</v>
      </c>
      <c r="AM16" s="34">
        <f t="shared" si="25"/>
        <v>0</v>
      </c>
      <c r="AN16" s="109">
        <v>10</v>
      </c>
      <c r="AO16" s="109">
        <v>0</v>
      </c>
      <c r="AP16" s="109">
        <v>3</v>
      </c>
      <c r="AQ16" s="34">
        <f t="shared" si="26"/>
        <v>0</v>
      </c>
      <c r="AR16" s="109">
        <v>10</v>
      </c>
      <c r="AS16" s="109">
        <v>0</v>
      </c>
      <c r="AT16" s="109">
        <v>1</v>
      </c>
      <c r="AU16" s="34">
        <f t="shared" si="27"/>
        <v>0</v>
      </c>
      <c r="AV16" s="109">
        <v>10</v>
      </c>
      <c r="AW16" s="109">
        <v>1</v>
      </c>
      <c r="AX16" s="109">
        <v>1</v>
      </c>
      <c r="AY16" s="34">
        <f t="shared" si="28"/>
        <v>0.1</v>
      </c>
      <c r="AZ16" s="109">
        <v>10</v>
      </c>
      <c r="BA16" s="109">
        <v>1</v>
      </c>
      <c r="BB16" s="34">
        <f t="shared" si="29"/>
        <v>0.1</v>
      </c>
      <c r="BC16" s="109">
        <v>10</v>
      </c>
      <c r="BD16" s="109">
        <v>1</v>
      </c>
      <c r="BE16" s="34">
        <f t="shared" si="30"/>
        <v>0.1</v>
      </c>
      <c r="BF16" s="109">
        <v>24</v>
      </c>
      <c r="BG16" s="109">
        <v>3</v>
      </c>
      <c r="BH16" s="98">
        <f t="shared" si="18"/>
        <v>0.125</v>
      </c>
    </row>
    <row r="17" spans="1:60" s="16" customFormat="1" ht="18.75" customHeight="1" x14ac:dyDescent="0.25">
      <c r="A17" s="1"/>
      <c r="B17" s="1"/>
      <c r="C17" s="1"/>
      <c r="D17" s="65" t="s">
        <v>250</v>
      </c>
      <c r="E17" s="204"/>
      <c r="F17" s="109">
        <v>57</v>
      </c>
      <c r="G17" s="109">
        <v>37</v>
      </c>
      <c r="H17" s="34">
        <f t="shared" si="16"/>
        <v>0.64912280701754388</v>
      </c>
      <c r="I17" s="109">
        <v>8</v>
      </c>
      <c r="J17" s="109">
        <v>5</v>
      </c>
      <c r="K17" s="109">
        <v>1</v>
      </c>
      <c r="L17" s="34">
        <f t="shared" si="17"/>
        <v>0.625</v>
      </c>
      <c r="M17" s="109">
        <v>2</v>
      </c>
      <c r="N17" s="109">
        <v>2</v>
      </c>
      <c r="O17" s="158">
        <f t="shared" si="19"/>
        <v>1</v>
      </c>
      <c r="P17" s="109">
        <v>7</v>
      </c>
      <c r="Q17" s="109">
        <v>5</v>
      </c>
      <c r="R17" s="109">
        <v>0</v>
      </c>
      <c r="S17" s="34">
        <f t="shared" si="20"/>
        <v>0.7142857142857143</v>
      </c>
      <c r="T17" s="109">
        <v>7</v>
      </c>
      <c r="U17" s="109">
        <v>5</v>
      </c>
      <c r="V17" s="109">
        <v>2</v>
      </c>
      <c r="W17" s="34">
        <f t="shared" si="21"/>
        <v>0.7142857142857143</v>
      </c>
      <c r="X17" s="109">
        <v>6</v>
      </c>
      <c r="Y17" s="109">
        <v>4</v>
      </c>
      <c r="Z17" s="109">
        <v>2</v>
      </c>
      <c r="AA17" s="34">
        <f t="shared" si="22"/>
        <v>0.66666666666666663</v>
      </c>
      <c r="AB17" s="109">
        <v>6</v>
      </c>
      <c r="AC17" s="109">
        <v>3</v>
      </c>
      <c r="AD17" s="109">
        <v>0</v>
      </c>
      <c r="AE17" s="34">
        <f t="shared" si="23"/>
        <v>0.5</v>
      </c>
      <c r="AF17" s="109">
        <v>6</v>
      </c>
      <c r="AG17" s="109">
        <v>5</v>
      </c>
      <c r="AH17" s="109">
        <v>3</v>
      </c>
      <c r="AI17" s="34">
        <f t="shared" si="24"/>
        <v>0.83333333333333337</v>
      </c>
      <c r="AJ17" s="109">
        <v>6</v>
      </c>
      <c r="AK17" s="109">
        <v>3</v>
      </c>
      <c r="AL17" s="109">
        <v>2</v>
      </c>
      <c r="AM17" s="34">
        <f t="shared" si="25"/>
        <v>0.5</v>
      </c>
      <c r="AN17" s="109">
        <v>6</v>
      </c>
      <c r="AO17" s="109">
        <v>4</v>
      </c>
      <c r="AP17" s="109">
        <v>2</v>
      </c>
      <c r="AQ17" s="34">
        <f t="shared" si="26"/>
        <v>0.66666666666666663</v>
      </c>
      <c r="AR17" s="109">
        <v>6</v>
      </c>
      <c r="AS17" s="109">
        <v>2</v>
      </c>
      <c r="AT17" s="109">
        <v>1</v>
      </c>
      <c r="AU17" s="34">
        <f t="shared" si="27"/>
        <v>0.33333333333333331</v>
      </c>
      <c r="AV17" s="109">
        <v>6</v>
      </c>
      <c r="AW17" s="109">
        <v>5</v>
      </c>
      <c r="AX17" s="109">
        <v>1</v>
      </c>
      <c r="AY17" s="34">
        <f t="shared" si="28"/>
        <v>0.83333333333333337</v>
      </c>
      <c r="AZ17" s="109">
        <v>7</v>
      </c>
      <c r="BA17" s="109">
        <v>2</v>
      </c>
      <c r="BB17" s="34">
        <f t="shared" si="29"/>
        <v>0.2857142857142857</v>
      </c>
      <c r="BC17" s="109">
        <v>5</v>
      </c>
      <c r="BD17" s="109">
        <v>2</v>
      </c>
      <c r="BE17" s="34">
        <f t="shared" si="30"/>
        <v>0.4</v>
      </c>
      <c r="BF17" s="109">
        <v>14</v>
      </c>
      <c r="BG17" s="109">
        <v>5</v>
      </c>
      <c r="BH17" s="98">
        <f t="shared" si="18"/>
        <v>0.35714285714285715</v>
      </c>
    </row>
    <row r="18" spans="1:60" ht="18.75" x14ac:dyDescent="0.25">
      <c r="D18" s="65" t="s">
        <v>285</v>
      </c>
      <c r="E18" s="162"/>
      <c r="F18" s="201">
        <v>193</v>
      </c>
      <c r="G18" s="109">
        <v>20</v>
      </c>
      <c r="H18" s="34">
        <f t="shared" si="16"/>
        <v>0.10362694300518134</v>
      </c>
      <c r="I18" s="109">
        <v>21</v>
      </c>
      <c r="J18" s="109">
        <v>0</v>
      </c>
      <c r="K18" s="109">
        <v>1</v>
      </c>
      <c r="L18" s="34">
        <f t="shared" si="17"/>
        <v>0</v>
      </c>
      <c r="M18" s="109">
        <v>5</v>
      </c>
      <c r="N18" s="109">
        <v>0</v>
      </c>
      <c r="O18" s="158">
        <f t="shared" si="19"/>
        <v>0</v>
      </c>
      <c r="P18" s="109">
        <v>20</v>
      </c>
      <c r="Q18" s="109">
        <v>3</v>
      </c>
      <c r="R18" s="109">
        <v>0</v>
      </c>
      <c r="S18" s="34">
        <f t="shared" si="20"/>
        <v>0.15</v>
      </c>
      <c r="T18" s="109">
        <v>21</v>
      </c>
      <c r="U18" s="109">
        <v>3</v>
      </c>
      <c r="V18" s="109">
        <v>15</v>
      </c>
      <c r="W18" s="34">
        <f t="shared" si="21"/>
        <v>0.14285714285714285</v>
      </c>
      <c r="X18" s="109">
        <v>17</v>
      </c>
      <c r="Y18" s="109">
        <v>3</v>
      </c>
      <c r="Z18" s="109">
        <v>6</v>
      </c>
      <c r="AA18" s="34">
        <f t="shared" si="22"/>
        <v>0.17647058823529413</v>
      </c>
      <c r="AB18" s="109">
        <v>15</v>
      </c>
      <c r="AC18" s="109">
        <v>2</v>
      </c>
      <c r="AD18" s="109">
        <v>3</v>
      </c>
      <c r="AE18" s="34">
        <f t="shared" si="23"/>
        <v>0.13333333333333333</v>
      </c>
      <c r="AF18" s="109">
        <v>16</v>
      </c>
      <c r="AG18" s="109">
        <v>4</v>
      </c>
      <c r="AH18" s="109">
        <v>7</v>
      </c>
      <c r="AI18" s="34">
        <f t="shared" si="24"/>
        <v>0.25</v>
      </c>
      <c r="AJ18" s="109">
        <v>16</v>
      </c>
      <c r="AK18" s="109">
        <v>0</v>
      </c>
      <c r="AL18" s="109">
        <v>5</v>
      </c>
      <c r="AM18" s="34">
        <f t="shared" si="25"/>
        <v>0</v>
      </c>
      <c r="AN18" s="109">
        <v>17</v>
      </c>
      <c r="AO18" s="109">
        <v>3</v>
      </c>
      <c r="AP18" s="109">
        <v>12</v>
      </c>
      <c r="AQ18" s="34">
        <f t="shared" si="26"/>
        <v>0.17647058823529413</v>
      </c>
      <c r="AR18" s="109">
        <v>17</v>
      </c>
      <c r="AS18" s="109">
        <v>5</v>
      </c>
      <c r="AT18" s="109">
        <v>7</v>
      </c>
      <c r="AU18" s="34">
        <f t="shared" si="27"/>
        <v>0.29411764705882354</v>
      </c>
      <c r="AV18" s="109">
        <v>16</v>
      </c>
      <c r="AW18" s="109">
        <v>1</v>
      </c>
      <c r="AX18" s="109">
        <v>5</v>
      </c>
      <c r="AY18" s="34">
        <f t="shared" si="28"/>
        <v>6.25E-2</v>
      </c>
      <c r="AZ18" s="109">
        <v>15</v>
      </c>
      <c r="BA18" s="109">
        <v>1</v>
      </c>
      <c r="BB18" s="34">
        <f t="shared" si="29"/>
        <v>6.6666666666666666E-2</v>
      </c>
      <c r="BC18" s="109">
        <v>14</v>
      </c>
      <c r="BD18" s="109">
        <v>1</v>
      </c>
      <c r="BE18" s="34">
        <f t="shared" si="30"/>
        <v>7.1428571428571425E-2</v>
      </c>
      <c r="BF18" s="109">
        <v>41</v>
      </c>
      <c r="BG18" s="109">
        <v>10</v>
      </c>
      <c r="BH18" s="98">
        <f t="shared" si="18"/>
        <v>0.24390243902439024</v>
      </c>
    </row>
    <row r="19" spans="1:60" s="16" customFormat="1" ht="18.75" customHeight="1" x14ac:dyDescent="0.25">
      <c r="A19" s="1"/>
      <c r="B19" s="1"/>
      <c r="C19" s="1"/>
      <c r="D19" s="65" t="s">
        <v>58</v>
      </c>
      <c r="E19" s="163"/>
      <c r="F19" s="109">
        <v>41</v>
      </c>
      <c r="G19" s="109">
        <v>30</v>
      </c>
      <c r="H19" s="34">
        <f t="shared" si="16"/>
        <v>0.73170731707317072</v>
      </c>
      <c r="I19" s="109">
        <v>6</v>
      </c>
      <c r="J19" s="109">
        <v>5</v>
      </c>
      <c r="K19" s="109">
        <v>2</v>
      </c>
      <c r="L19" s="34">
        <f t="shared" si="17"/>
        <v>0.83333333333333337</v>
      </c>
      <c r="M19" s="109">
        <v>1</v>
      </c>
      <c r="N19" s="109">
        <v>1</v>
      </c>
      <c r="O19" s="158">
        <f t="shared" si="19"/>
        <v>1</v>
      </c>
      <c r="P19" s="109">
        <v>6</v>
      </c>
      <c r="Q19" s="109">
        <v>4</v>
      </c>
      <c r="R19" s="109">
        <v>0</v>
      </c>
      <c r="S19" s="34">
        <f t="shared" si="20"/>
        <v>0.66666666666666663</v>
      </c>
      <c r="T19" s="109">
        <v>4</v>
      </c>
      <c r="U19" s="109">
        <v>3</v>
      </c>
      <c r="V19" s="109">
        <v>4</v>
      </c>
      <c r="W19" s="34">
        <f t="shared" si="21"/>
        <v>0.75</v>
      </c>
      <c r="X19" s="109">
        <v>4</v>
      </c>
      <c r="Y19" s="109">
        <v>1</v>
      </c>
      <c r="Z19" s="109">
        <v>0</v>
      </c>
      <c r="AA19" s="34">
        <f t="shared" si="22"/>
        <v>0.25</v>
      </c>
      <c r="AB19" s="109">
        <v>4</v>
      </c>
      <c r="AC19" s="109">
        <v>1</v>
      </c>
      <c r="AD19" s="109">
        <v>0</v>
      </c>
      <c r="AE19" s="34">
        <f t="shared" si="23"/>
        <v>0.25</v>
      </c>
      <c r="AF19" s="109">
        <v>4</v>
      </c>
      <c r="AG19" s="109">
        <v>2</v>
      </c>
      <c r="AH19" s="109">
        <v>1</v>
      </c>
      <c r="AI19" s="34">
        <f t="shared" si="24"/>
        <v>0.5</v>
      </c>
      <c r="AJ19" s="109">
        <v>4</v>
      </c>
      <c r="AK19" s="109">
        <v>2</v>
      </c>
      <c r="AL19" s="109">
        <v>0</v>
      </c>
      <c r="AM19" s="34">
        <f t="shared" si="25"/>
        <v>0.5</v>
      </c>
      <c r="AN19" s="109">
        <v>4</v>
      </c>
      <c r="AO19" s="109">
        <v>1</v>
      </c>
      <c r="AP19" s="109">
        <v>1</v>
      </c>
      <c r="AQ19" s="34">
        <f t="shared" si="26"/>
        <v>0.25</v>
      </c>
      <c r="AR19" s="109">
        <v>4</v>
      </c>
      <c r="AS19" s="109">
        <v>2</v>
      </c>
      <c r="AT19" s="109">
        <v>0</v>
      </c>
      <c r="AU19" s="34">
        <f t="shared" si="27"/>
        <v>0.5</v>
      </c>
      <c r="AV19" s="109">
        <v>4</v>
      </c>
      <c r="AW19" s="109">
        <v>1</v>
      </c>
      <c r="AX19" s="109">
        <v>1</v>
      </c>
      <c r="AY19" s="34">
        <f t="shared" si="28"/>
        <v>0.25</v>
      </c>
      <c r="AZ19" s="109">
        <v>4</v>
      </c>
      <c r="BA19" s="109">
        <v>2</v>
      </c>
      <c r="BB19" s="34">
        <f t="shared" si="29"/>
        <v>0.5</v>
      </c>
      <c r="BC19" s="109">
        <v>4</v>
      </c>
      <c r="BD19" s="109">
        <v>2</v>
      </c>
      <c r="BE19" s="34">
        <f t="shared" si="30"/>
        <v>0.5</v>
      </c>
      <c r="BF19" s="109">
        <v>16</v>
      </c>
      <c r="BG19" s="109">
        <v>6</v>
      </c>
      <c r="BH19" s="98">
        <f t="shared" si="18"/>
        <v>0.375</v>
      </c>
    </row>
    <row r="20" spans="1:60" s="16" customFormat="1" ht="19.5" customHeight="1" x14ac:dyDescent="0.25">
      <c r="A20" s="1"/>
      <c r="B20" s="1"/>
      <c r="C20" s="1"/>
      <c r="D20" s="65" t="s">
        <v>291</v>
      </c>
      <c r="E20" s="164"/>
      <c r="F20" s="109">
        <v>42</v>
      </c>
      <c r="G20" s="109">
        <v>16</v>
      </c>
      <c r="H20" s="34">
        <f t="shared" si="16"/>
        <v>0.38095238095238093</v>
      </c>
      <c r="I20" s="109">
        <v>5</v>
      </c>
      <c r="J20" s="109">
        <v>0</v>
      </c>
      <c r="K20" s="109">
        <v>0</v>
      </c>
      <c r="L20" s="34">
        <f t="shared" si="17"/>
        <v>0</v>
      </c>
      <c r="M20" s="109">
        <v>2</v>
      </c>
      <c r="N20" s="109">
        <v>0</v>
      </c>
      <c r="O20" s="158">
        <f t="shared" si="19"/>
        <v>0</v>
      </c>
      <c r="P20" s="109">
        <v>6</v>
      </c>
      <c r="Q20" s="109">
        <v>3</v>
      </c>
      <c r="R20" s="109">
        <v>0</v>
      </c>
      <c r="S20" s="34">
        <f t="shared" si="20"/>
        <v>0.5</v>
      </c>
      <c r="T20" s="109">
        <v>5</v>
      </c>
      <c r="U20" s="109">
        <v>3</v>
      </c>
      <c r="V20" s="109">
        <v>3</v>
      </c>
      <c r="W20" s="34">
        <f t="shared" si="21"/>
        <v>0.6</v>
      </c>
      <c r="X20" s="109">
        <v>4</v>
      </c>
      <c r="Y20" s="109">
        <v>3</v>
      </c>
      <c r="Z20" s="109">
        <v>1</v>
      </c>
      <c r="AA20" s="34">
        <f t="shared" si="22"/>
        <v>0.75</v>
      </c>
      <c r="AB20" s="109">
        <v>3</v>
      </c>
      <c r="AC20" s="109">
        <v>2</v>
      </c>
      <c r="AD20" s="109">
        <v>0</v>
      </c>
      <c r="AE20" s="34">
        <f t="shared" si="23"/>
        <v>0.66666666666666663</v>
      </c>
      <c r="AF20" s="109">
        <v>3</v>
      </c>
      <c r="AG20" s="109">
        <v>1</v>
      </c>
      <c r="AH20" s="109">
        <v>1</v>
      </c>
      <c r="AI20" s="34">
        <f t="shared" si="24"/>
        <v>0.33333333333333331</v>
      </c>
      <c r="AJ20" s="109">
        <v>4</v>
      </c>
      <c r="AK20" s="109">
        <v>2</v>
      </c>
      <c r="AL20" s="109">
        <v>2</v>
      </c>
      <c r="AM20" s="34">
        <f t="shared" si="25"/>
        <v>0.5</v>
      </c>
      <c r="AN20" s="109">
        <v>3</v>
      </c>
      <c r="AO20" s="109">
        <v>0</v>
      </c>
      <c r="AP20" s="109">
        <v>1</v>
      </c>
      <c r="AQ20" s="34">
        <f t="shared" si="26"/>
        <v>0</v>
      </c>
      <c r="AR20" s="109">
        <v>3</v>
      </c>
      <c r="AS20" s="109">
        <v>0</v>
      </c>
      <c r="AT20" s="109">
        <v>1</v>
      </c>
      <c r="AU20" s="34">
        <f t="shared" si="27"/>
        <v>0</v>
      </c>
      <c r="AV20" s="109">
        <v>3</v>
      </c>
      <c r="AW20" s="109">
        <v>2</v>
      </c>
      <c r="AX20" s="109">
        <v>1</v>
      </c>
      <c r="AY20" s="34">
        <f t="shared" si="28"/>
        <v>0.66666666666666663</v>
      </c>
      <c r="AZ20" s="109">
        <v>3</v>
      </c>
      <c r="BA20" s="109">
        <v>2</v>
      </c>
      <c r="BB20" s="34">
        <f t="shared" si="29"/>
        <v>0.66666666666666663</v>
      </c>
      <c r="BC20" s="109">
        <v>3</v>
      </c>
      <c r="BD20" s="109">
        <v>0</v>
      </c>
      <c r="BE20" s="34">
        <f t="shared" si="30"/>
        <v>0</v>
      </c>
      <c r="BF20" s="109">
        <v>12</v>
      </c>
      <c r="BG20" s="109">
        <v>5</v>
      </c>
      <c r="BH20" s="98">
        <f t="shared" si="18"/>
        <v>0.41666666666666669</v>
      </c>
    </row>
    <row r="21" spans="1:60" s="16" customFormat="1" ht="18.75" customHeight="1" x14ac:dyDescent="0.25">
      <c r="A21" s="1"/>
      <c r="B21" s="1"/>
      <c r="C21" s="1"/>
      <c r="D21" s="65" t="s">
        <v>244</v>
      </c>
      <c r="E21" s="164"/>
      <c r="F21" s="109">
        <v>64</v>
      </c>
      <c r="G21" s="109">
        <v>38</v>
      </c>
      <c r="H21" s="34">
        <f t="shared" si="16"/>
        <v>0.59375</v>
      </c>
      <c r="I21" s="109">
        <v>5</v>
      </c>
      <c r="J21" s="109">
        <v>2</v>
      </c>
      <c r="K21" s="109">
        <v>1</v>
      </c>
      <c r="L21" s="34">
        <f t="shared" si="17"/>
        <v>0.4</v>
      </c>
      <c r="M21" s="109">
        <v>2</v>
      </c>
      <c r="N21" s="109">
        <v>1</v>
      </c>
      <c r="O21" s="158">
        <f t="shared" si="19"/>
        <v>0.5</v>
      </c>
      <c r="P21" s="109">
        <v>7</v>
      </c>
      <c r="Q21" s="109">
        <v>4</v>
      </c>
      <c r="R21" s="109">
        <v>1</v>
      </c>
      <c r="S21" s="34">
        <f t="shared" si="20"/>
        <v>0.5714285714285714</v>
      </c>
      <c r="T21" s="109">
        <v>7</v>
      </c>
      <c r="U21" s="109">
        <v>5</v>
      </c>
      <c r="V21" s="109">
        <v>4</v>
      </c>
      <c r="W21" s="34">
        <f t="shared" si="21"/>
        <v>0.7142857142857143</v>
      </c>
      <c r="X21" s="109">
        <v>5</v>
      </c>
      <c r="Y21" s="109">
        <v>3</v>
      </c>
      <c r="Z21" s="109">
        <v>1</v>
      </c>
      <c r="AA21" s="34">
        <f t="shared" si="22"/>
        <v>0.6</v>
      </c>
      <c r="AB21" s="109">
        <v>5</v>
      </c>
      <c r="AC21" s="109">
        <v>4</v>
      </c>
      <c r="AD21" s="109">
        <v>0</v>
      </c>
      <c r="AE21" s="34">
        <f t="shared" si="23"/>
        <v>0.8</v>
      </c>
      <c r="AF21" s="109">
        <v>5</v>
      </c>
      <c r="AG21" s="109">
        <v>3</v>
      </c>
      <c r="AH21" s="109">
        <v>2</v>
      </c>
      <c r="AI21" s="34">
        <f t="shared" si="24"/>
        <v>0.6</v>
      </c>
      <c r="AJ21" s="109">
        <v>7</v>
      </c>
      <c r="AK21" s="109">
        <v>5</v>
      </c>
      <c r="AL21" s="109">
        <v>3</v>
      </c>
      <c r="AM21" s="34">
        <f t="shared" si="25"/>
        <v>0.7142857142857143</v>
      </c>
      <c r="AN21" s="109">
        <v>5</v>
      </c>
      <c r="AO21" s="109">
        <v>3</v>
      </c>
      <c r="AP21" s="109">
        <v>3</v>
      </c>
      <c r="AQ21" s="34">
        <f t="shared" si="26"/>
        <v>0.6</v>
      </c>
      <c r="AR21" s="109">
        <v>5</v>
      </c>
      <c r="AS21" s="109">
        <v>3</v>
      </c>
      <c r="AT21" s="109">
        <v>2</v>
      </c>
      <c r="AU21" s="34">
        <f t="shared" si="27"/>
        <v>0.6</v>
      </c>
      <c r="AV21" s="109">
        <v>5</v>
      </c>
      <c r="AW21" s="109">
        <v>3</v>
      </c>
      <c r="AX21" s="109">
        <v>3</v>
      </c>
      <c r="AY21" s="34">
        <f t="shared" si="28"/>
        <v>0.6</v>
      </c>
      <c r="AZ21" s="109">
        <v>5</v>
      </c>
      <c r="BA21" s="109">
        <v>2</v>
      </c>
      <c r="BB21" s="34">
        <f t="shared" si="29"/>
        <v>0.4</v>
      </c>
      <c r="BC21" s="109">
        <v>4</v>
      </c>
      <c r="BD21" s="109">
        <v>1</v>
      </c>
      <c r="BE21" s="34">
        <f t="shared" si="30"/>
        <v>0.25</v>
      </c>
      <c r="BF21" s="109">
        <v>24</v>
      </c>
      <c r="BG21" s="109">
        <v>15</v>
      </c>
      <c r="BH21" s="98">
        <f t="shared" si="18"/>
        <v>0.625</v>
      </c>
    </row>
    <row r="22" spans="1:60" s="16" customFormat="1" ht="19.5" customHeight="1" x14ac:dyDescent="0.25">
      <c r="A22" s="1"/>
      <c r="B22" s="1"/>
      <c r="C22" s="1"/>
      <c r="D22" s="65" t="s">
        <v>112</v>
      </c>
      <c r="E22" s="165"/>
      <c r="F22" s="109">
        <v>48</v>
      </c>
      <c r="G22" s="109">
        <v>6</v>
      </c>
      <c r="H22" s="34">
        <f t="shared" si="16"/>
        <v>0.125</v>
      </c>
      <c r="I22" s="109">
        <v>5</v>
      </c>
      <c r="J22" s="109">
        <v>1</v>
      </c>
      <c r="K22" s="109">
        <v>3</v>
      </c>
      <c r="L22" s="34">
        <f t="shared" si="17"/>
        <v>0.2</v>
      </c>
      <c r="M22" s="109">
        <v>0</v>
      </c>
      <c r="N22" s="109">
        <v>0</v>
      </c>
      <c r="O22" s="158" t="e">
        <f t="shared" si="19"/>
        <v>#DIV/0!</v>
      </c>
      <c r="P22" s="109">
        <v>7</v>
      </c>
      <c r="Q22" s="109">
        <v>3</v>
      </c>
      <c r="R22" s="109">
        <v>0</v>
      </c>
      <c r="S22" s="34">
        <f t="shared" si="20"/>
        <v>0.42857142857142855</v>
      </c>
      <c r="T22" s="109">
        <v>6</v>
      </c>
      <c r="U22" s="109">
        <v>2</v>
      </c>
      <c r="V22" s="109">
        <v>2</v>
      </c>
      <c r="W22" s="34">
        <f t="shared" si="21"/>
        <v>0.33333333333333331</v>
      </c>
      <c r="X22" s="109">
        <v>4</v>
      </c>
      <c r="Y22" s="109">
        <v>2</v>
      </c>
      <c r="Z22" s="109">
        <v>0</v>
      </c>
      <c r="AA22" s="34">
        <f t="shared" si="22"/>
        <v>0.5</v>
      </c>
      <c r="AB22" s="109">
        <v>5</v>
      </c>
      <c r="AC22" s="109">
        <v>2</v>
      </c>
      <c r="AD22" s="109">
        <v>0</v>
      </c>
      <c r="AE22" s="34">
        <f t="shared" si="23"/>
        <v>0.4</v>
      </c>
      <c r="AF22" s="109">
        <v>5</v>
      </c>
      <c r="AG22" s="109">
        <v>2</v>
      </c>
      <c r="AH22" s="109">
        <v>1</v>
      </c>
      <c r="AI22" s="34">
        <f t="shared" si="24"/>
        <v>0.4</v>
      </c>
      <c r="AJ22" s="109">
        <v>5</v>
      </c>
      <c r="AK22" s="109">
        <v>2</v>
      </c>
      <c r="AL22" s="109">
        <v>0</v>
      </c>
      <c r="AM22" s="34">
        <f t="shared" si="25"/>
        <v>0.4</v>
      </c>
      <c r="AN22" s="109">
        <v>3</v>
      </c>
      <c r="AO22" s="109">
        <v>1</v>
      </c>
      <c r="AP22" s="109">
        <v>4</v>
      </c>
      <c r="AQ22" s="34">
        <f t="shared" si="26"/>
        <v>0.33333333333333331</v>
      </c>
      <c r="AR22" s="109">
        <v>3</v>
      </c>
      <c r="AS22" s="109">
        <v>2</v>
      </c>
      <c r="AT22" s="109">
        <v>0</v>
      </c>
      <c r="AU22" s="34">
        <f t="shared" si="27"/>
        <v>0.66666666666666663</v>
      </c>
      <c r="AV22" s="109">
        <v>5</v>
      </c>
      <c r="AW22" s="109">
        <v>1</v>
      </c>
      <c r="AX22" s="109">
        <v>2</v>
      </c>
      <c r="AY22" s="34">
        <f t="shared" si="28"/>
        <v>0.2</v>
      </c>
      <c r="AZ22" s="109">
        <v>5</v>
      </c>
      <c r="BA22" s="109">
        <v>4</v>
      </c>
      <c r="BB22" s="34">
        <f t="shared" si="29"/>
        <v>0.8</v>
      </c>
      <c r="BC22" s="109">
        <v>6</v>
      </c>
      <c r="BD22" s="109">
        <v>0</v>
      </c>
      <c r="BE22" s="34">
        <f t="shared" si="30"/>
        <v>0</v>
      </c>
      <c r="BF22" s="109">
        <v>15</v>
      </c>
      <c r="BG22" s="109">
        <v>5</v>
      </c>
      <c r="BH22" s="98">
        <f t="shared" si="18"/>
        <v>0.33333333333333331</v>
      </c>
    </row>
    <row r="23" spans="1:60" s="43" customFormat="1" ht="18.75" customHeight="1" x14ac:dyDescent="0.25">
      <c r="A23" s="42"/>
      <c r="B23" s="42"/>
      <c r="C23" s="42"/>
      <c r="D23" s="65" t="s">
        <v>144</v>
      </c>
      <c r="E23" s="165"/>
      <c r="F23" s="109">
        <v>185</v>
      </c>
      <c r="G23" s="109">
        <v>70</v>
      </c>
      <c r="H23" s="34">
        <f t="shared" si="16"/>
        <v>0.3783783783783784</v>
      </c>
      <c r="I23" s="109">
        <v>16</v>
      </c>
      <c r="J23" s="109">
        <v>8</v>
      </c>
      <c r="K23" s="109">
        <v>2</v>
      </c>
      <c r="L23" s="34">
        <f t="shared" si="17"/>
        <v>0.5</v>
      </c>
      <c r="M23" s="109">
        <v>6</v>
      </c>
      <c r="N23" s="109">
        <v>1</v>
      </c>
      <c r="O23" s="158">
        <f t="shared" si="19"/>
        <v>0.16666666666666666</v>
      </c>
      <c r="P23" s="109">
        <v>20</v>
      </c>
      <c r="Q23" s="109">
        <v>7</v>
      </c>
      <c r="R23" s="109">
        <v>3</v>
      </c>
      <c r="S23" s="34">
        <f t="shared" si="20"/>
        <v>0.35</v>
      </c>
      <c r="T23" s="109">
        <v>21</v>
      </c>
      <c r="U23" s="109">
        <v>7</v>
      </c>
      <c r="V23" s="109">
        <v>12</v>
      </c>
      <c r="W23" s="34">
        <f t="shared" si="21"/>
        <v>0.33333333333333331</v>
      </c>
      <c r="X23" s="109">
        <v>15</v>
      </c>
      <c r="Y23" s="109">
        <v>6</v>
      </c>
      <c r="Z23" s="109">
        <v>4</v>
      </c>
      <c r="AA23" s="34">
        <f t="shared" si="22"/>
        <v>0.4</v>
      </c>
      <c r="AB23" s="109">
        <v>13</v>
      </c>
      <c r="AC23" s="109">
        <v>4</v>
      </c>
      <c r="AD23" s="109">
        <v>1</v>
      </c>
      <c r="AE23" s="34">
        <f t="shared" si="23"/>
        <v>0.30769230769230771</v>
      </c>
      <c r="AF23" s="109">
        <v>14</v>
      </c>
      <c r="AG23" s="109">
        <v>6</v>
      </c>
      <c r="AH23" s="109">
        <v>5</v>
      </c>
      <c r="AI23" s="34">
        <f t="shared" si="24"/>
        <v>0.42857142857142855</v>
      </c>
      <c r="AJ23" s="109">
        <v>18</v>
      </c>
      <c r="AK23" s="109">
        <v>9</v>
      </c>
      <c r="AL23" s="109">
        <v>6</v>
      </c>
      <c r="AM23" s="34">
        <f t="shared" si="25"/>
        <v>0.5</v>
      </c>
      <c r="AN23" s="109">
        <v>15</v>
      </c>
      <c r="AO23" s="109">
        <v>7</v>
      </c>
      <c r="AP23" s="109">
        <v>10</v>
      </c>
      <c r="AQ23" s="34">
        <f t="shared" si="26"/>
        <v>0.46666666666666667</v>
      </c>
      <c r="AR23" s="109">
        <v>12</v>
      </c>
      <c r="AS23" s="109">
        <v>4</v>
      </c>
      <c r="AT23" s="109">
        <v>4</v>
      </c>
      <c r="AU23" s="34">
        <f t="shared" si="27"/>
        <v>0.33333333333333331</v>
      </c>
      <c r="AV23" s="109">
        <v>14</v>
      </c>
      <c r="AW23" s="109">
        <v>6</v>
      </c>
      <c r="AX23" s="109">
        <v>5</v>
      </c>
      <c r="AY23" s="34">
        <f t="shared" si="28"/>
        <v>0.42857142857142855</v>
      </c>
      <c r="AZ23" s="109">
        <v>18</v>
      </c>
      <c r="BA23" s="109">
        <v>5</v>
      </c>
      <c r="BB23" s="34">
        <f t="shared" si="29"/>
        <v>0.27777777777777779</v>
      </c>
      <c r="BC23" s="109">
        <v>13</v>
      </c>
      <c r="BD23" s="109">
        <v>3</v>
      </c>
      <c r="BE23" s="34">
        <f t="shared" si="30"/>
        <v>0.23076923076923078</v>
      </c>
      <c r="BF23" s="109">
        <v>39</v>
      </c>
      <c r="BG23" s="109">
        <v>21</v>
      </c>
      <c r="BH23" s="98">
        <f t="shared" si="18"/>
        <v>0.53846153846153844</v>
      </c>
    </row>
    <row r="24" spans="1:60" s="46" customFormat="1" ht="18.75" customHeight="1" x14ac:dyDescent="0.25">
      <c r="D24" s="65" t="s">
        <v>241</v>
      </c>
      <c r="E24" s="166"/>
      <c r="F24" s="109">
        <v>1764</v>
      </c>
      <c r="G24" s="109">
        <v>721</v>
      </c>
      <c r="H24" s="34">
        <f t="shared" si="16"/>
        <v>0.40873015873015872</v>
      </c>
      <c r="I24" s="109">
        <v>179</v>
      </c>
      <c r="J24" s="109">
        <v>71</v>
      </c>
      <c r="K24" s="109">
        <v>30</v>
      </c>
      <c r="L24" s="34">
        <f t="shared" si="17"/>
        <v>0.39664804469273746</v>
      </c>
      <c r="M24" s="109">
        <v>45</v>
      </c>
      <c r="N24" s="109">
        <v>21</v>
      </c>
      <c r="O24" s="158">
        <f t="shared" si="19"/>
        <v>0.46666666666666667</v>
      </c>
      <c r="P24" s="109">
        <v>244</v>
      </c>
      <c r="Q24" s="109">
        <v>96</v>
      </c>
      <c r="R24" s="109">
        <v>43</v>
      </c>
      <c r="S24" s="34">
        <f t="shared" si="20"/>
        <v>0.39344262295081966</v>
      </c>
      <c r="T24" s="109">
        <v>185</v>
      </c>
      <c r="U24" s="109">
        <v>85</v>
      </c>
      <c r="V24" s="109">
        <v>110</v>
      </c>
      <c r="W24" s="34">
        <f t="shared" si="21"/>
        <v>0.45945945945945948</v>
      </c>
      <c r="X24" s="109">
        <v>154</v>
      </c>
      <c r="Y24" s="109">
        <v>79</v>
      </c>
      <c r="Z24" s="109">
        <v>54</v>
      </c>
      <c r="AA24" s="34">
        <f t="shared" si="22"/>
        <v>0.51298701298701299</v>
      </c>
      <c r="AB24" s="109">
        <v>109</v>
      </c>
      <c r="AC24" s="109">
        <v>52</v>
      </c>
      <c r="AD24" s="109">
        <v>16</v>
      </c>
      <c r="AE24" s="34">
        <f t="shared" si="23"/>
        <v>0.47706422018348627</v>
      </c>
      <c r="AF24" s="109">
        <v>122</v>
      </c>
      <c r="AG24" s="109">
        <v>55</v>
      </c>
      <c r="AH24" s="109">
        <v>55</v>
      </c>
      <c r="AI24" s="34">
        <f t="shared" si="24"/>
        <v>0.45081967213114754</v>
      </c>
      <c r="AJ24" s="109">
        <v>173</v>
      </c>
      <c r="AK24" s="109">
        <v>66</v>
      </c>
      <c r="AL24" s="109">
        <v>75</v>
      </c>
      <c r="AM24" s="34">
        <f t="shared" si="25"/>
        <v>0.38150289017341038</v>
      </c>
      <c r="AN24" s="109">
        <v>143</v>
      </c>
      <c r="AO24" s="109">
        <v>70</v>
      </c>
      <c r="AP24" s="109">
        <v>100</v>
      </c>
      <c r="AQ24" s="34">
        <f t="shared" si="26"/>
        <v>0.48951048951048953</v>
      </c>
      <c r="AR24" s="109">
        <v>118</v>
      </c>
      <c r="AS24" s="109">
        <v>48</v>
      </c>
      <c r="AT24" s="109">
        <v>45</v>
      </c>
      <c r="AU24" s="34">
        <f t="shared" si="27"/>
        <v>0.40677966101694918</v>
      </c>
      <c r="AV24" s="109">
        <v>138</v>
      </c>
      <c r="AW24" s="109">
        <v>52</v>
      </c>
      <c r="AX24" s="109">
        <v>62</v>
      </c>
      <c r="AY24" s="34">
        <f t="shared" si="28"/>
        <v>0.37681159420289856</v>
      </c>
      <c r="AZ24" s="109">
        <v>182</v>
      </c>
      <c r="BA24" s="109">
        <v>45</v>
      </c>
      <c r="BB24" s="34">
        <f t="shared" si="29"/>
        <v>0.24725274725274726</v>
      </c>
      <c r="BC24" s="109">
        <v>104</v>
      </c>
      <c r="BD24" s="109">
        <v>26</v>
      </c>
      <c r="BE24" s="34">
        <f t="shared" si="30"/>
        <v>0.25</v>
      </c>
      <c r="BF24" s="109">
        <v>288</v>
      </c>
      <c r="BG24" s="109">
        <v>157</v>
      </c>
      <c r="BH24" s="98">
        <f t="shared" si="18"/>
        <v>0.54513888888888884</v>
      </c>
    </row>
    <row r="25" spans="1:60" ht="18.75" customHeight="1" x14ac:dyDescent="0.25">
      <c r="D25" s="65" t="s">
        <v>246</v>
      </c>
      <c r="E25" s="167"/>
      <c r="F25" s="109">
        <v>112</v>
      </c>
      <c r="G25" s="109">
        <v>49</v>
      </c>
      <c r="H25" s="34">
        <f t="shared" si="16"/>
        <v>0.4375</v>
      </c>
      <c r="I25" s="109">
        <v>12</v>
      </c>
      <c r="J25" s="109">
        <v>5</v>
      </c>
      <c r="K25" s="109">
        <v>2</v>
      </c>
      <c r="L25" s="34">
        <f t="shared" si="17"/>
        <v>0.41666666666666669</v>
      </c>
      <c r="M25" s="109">
        <v>0</v>
      </c>
      <c r="N25" s="109">
        <v>0</v>
      </c>
      <c r="O25" s="158" t="e">
        <f t="shared" si="19"/>
        <v>#DIV/0!</v>
      </c>
      <c r="P25" s="109">
        <v>12</v>
      </c>
      <c r="Q25" s="109">
        <v>8</v>
      </c>
      <c r="R25" s="109">
        <v>0</v>
      </c>
      <c r="S25" s="34">
        <f t="shared" si="20"/>
        <v>0.66666666666666663</v>
      </c>
      <c r="T25" s="109">
        <v>15</v>
      </c>
      <c r="U25" s="109">
        <v>12</v>
      </c>
      <c r="V25" s="109">
        <v>7</v>
      </c>
      <c r="W25" s="34">
        <f t="shared" si="21"/>
        <v>0.8</v>
      </c>
      <c r="X25" s="109">
        <v>10</v>
      </c>
      <c r="Y25" s="109">
        <v>5</v>
      </c>
      <c r="Z25" s="109">
        <v>4</v>
      </c>
      <c r="AA25" s="34">
        <f t="shared" si="22"/>
        <v>0.5</v>
      </c>
      <c r="AB25" s="109">
        <v>8</v>
      </c>
      <c r="AC25" s="109">
        <v>4</v>
      </c>
      <c r="AD25" s="109">
        <v>2</v>
      </c>
      <c r="AE25" s="34">
        <f t="shared" si="23"/>
        <v>0.5</v>
      </c>
      <c r="AF25" s="109">
        <v>9</v>
      </c>
      <c r="AG25" s="109">
        <v>4</v>
      </c>
      <c r="AH25" s="109">
        <v>5</v>
      </c>
      <c r="AI25" s="34">
        <f t="shared" si="24"/>
        <v>0.44444444444444442</v>
      </c>
      <c r="AJ25" s="109">
        <v>9</v>
      </c>
      <c r="AK25" s="109">
        <v>5</v>
      </c>
      <c r="AL25" s="109">
        <v>5</v>
      </c>
      <c r="AM25" s="34">
        <f t="shared" si="25"/>
        <v>0.55555555555555558</v>
      </c>
      <c r="AN25" s="109">
        <v>10</v>
      </c>
      <c r="AO25" s="109">
        <v>3</v>
      </c>
      <c r="AP25" s="109">
        <v>9</v>
      </c>
      <c r="AQ25" s="34">
        <f t="shared" si="26"/>
        <v>0.3</v>
      </c>
      <c r="AR25" s="109">
        <v>9</v>
      </c>
      <c r="AS25" s="109">
        <v>6</v>
      </c>
      <c r="AT25" s="109">
        <v>2</v>
      </c>
      <c r="AU25" s="34">
        <f t="shared" si="27"/>
        <v>0.66666666666666663</v>
      </c>
      <c r="AV25" s="109">
        <v>9</v>
      </c>
      <c r="AW25" s="109">
        <v>4</v>
      </c>
      <c r="AX25" s="109">
        <v>3</v>
      </c>
      <c r="AY25" s="34">
        <f t="shared" si="28"/>
        <v>0.44444444444444442</v>
      </c>
      <c r="AZ25" s="109">
        <v>10</v>
      </c>
      <c r="BA25" s="109">
        <v>2</v>
      </c>
      <c r="BB25" s="34">
        <f t="shared" si="29"/>
        <v>0.2</v>
      </c>
      <c r="BC25" s="109">
        <v>8</v>
      </c>
      <c r="BD25" s="109">
        <v>2</v>
      </c>
      <c r="BE25" s="34">
        <f t="shared" si="30"/>
        <v>0.25</v>
      </c>
      <c r="BF25" s="109">
        <v>23</v>
      </c>
      <c r="BG25" s="109">
        <v>10</v>
      </c>
      <c r="BH25" s="98">
        <f t="shared" si="18"/>
        <v>0.43478260869565216</v>
      </c>
    </row>
    <row r="26" spans="1:60" s="16" customFormat="1" ht="18.75" customHeight="1" x14ac:dyDescent="0.25">
      <c r="A26" s="1"/>
      <c r="B26" s="1"/>
      <c r="C26" s="1"/>
      <c r="D26" s="65" t="s">
        <v>60</v>
      </c>
      <c r="E26" s="164"/>
      <c r="F26" s="109">
        <v>170</v>
      </c>
      <c r="G26" s="109">
        <v>103</v>
      </c>
      <c r="H26" s="34">
        <f t="shared" si="16"/>
        <v>0.60588235294117643</v>
      </c>
      <c r="I26" s="109">
        <v>17</v>
      </c>
      <c r="J26" s="109">
        <v>13</v>
      </c>
      <c r="K26" s="109">
        <v>1</v>
      </c>
      <c r="L26" s="34">
        <f t="shared" si="17"/>
        <v>0.76470588235294112</v>
      </c>
      <c r="M26" s="109">
        <v>5</v>
      </c>
      <c r="N26" s="109">
        <v>3</v>
      </c>
      <c r="O26" s="158">
        <f t="shared" si="19"/>
        <v>0.6</v>
      </c>
      <c r="P26" s="109">
        <v>22</v>
      </c>
      <c r="Q26" s="109">
        <v>11</v>
      </c>
      <c r="R26" s="109">
        <v>1</v>
      </c>
      <c r="S26" s="34">
        <f t="shared" si="20"/>
        <v>0.5</v>
      </c>
      <c r="T26" s="109">
        <v>19</v>
      </c>
      <c r="U26" s="109">
        <v>15</v>
      </c>
      <c r="V26" s="109">
        <v>13</v>
      </c>
      <c r="W26" s="34">
        <f t="shared" si="21"/>
        <v>0.78947368421052633</v>
      </c>
      <c r="X26" s="109">
        <v>12</v>
      </c>
      <c r="Y26" s="109">
        <v>7</v>
      </c>
      <c r="Z26" s="109">
        <v>5</v>
      </c>
      <c r="AA26" s="34">
        <f t="shared" si="22"/>
        <v>0.58333333333333337</v>
      </c>
      <c r="AB26" s="109">
        <v>11</v>
      </c>
      <c r="AC26" s="109">
        <v>5</v>
      </c>
      <c r="AD26" s="109">
        <v>2</v>
      </c>
      <c r="AE26" s="34">
        <f t="shared" si="23"/>
        <v>0.45454545454545453</v>
      </c>
      <c r="AF26" s="109">
        <v>14</v>
      </c>
      <c r="AG26" s="109">
        <v>10</v>
      </c>
      <c r="AH26" s="109">
        <v>6</v>
      </c>
      <c r="AI26" s="34">
        <f t="shared" si="24"/>
        <v>0.7142857142857143</v>
      </c>
      <c r="AJ26" s="109">
        <v>14</v>
      </c>
      <c r="AK26" s="109">
        <v>12</v>
      </c>
      <c r="AL26" s="109">
        <v>7</v>
      </c>
      <c r="AM26" s="34">
        <f t="shared" si="25"/>
        <v>0.8571428571428571</v>
      </c>
      <c r="AN26" s="109">
        <v>13</v>
      </c>
      <c r="AO26" s="109">
        <v>8</v>
      </c>
      <c r="AP26" s="109">
        <v>8</v>
      </c>
      <c r="AQ26" s="34">
        <f t="shared" si="26"/>
        <v>0.61538461538461542</v>
      </c>
      <c r="AR26" s="109">
        <v>14</v>
      </c>
      <c r="AS26" s="109">
        <v>8</v>
      </c>
      <c r="AT26" s="109">
        <v>6</v>
      </c>
      <c r="AU26" s="34">
        <f t="shared" si="27"/>
        <v>0.5714285714285714</v>
      </c>
      <c r="AV26" s="109">
        <v>13</v>
      </c>
      <c r="AW26" s="109">
        <v>8</v>
      </c>
      <c r="AX26" s="109">
        <v>5</v>
      </c>
      <c r="AY26" s="34">
        <f t="shared" si="28"/>
        <v>0.61538461538461542</v>
      </c>
      <c r="AZ26" s="109">
        <v>19</v>
      </c>
      <c r="BA26" s="109">
        <v>9</v>
      </c>
      <c r="BB26" s="34">
        <f t="shared" si="29"/>
        <v>0.47368421052631576</v>
      </c>
      <c r="BC26" s="109">
        <v>11</v>
      </c>
      <c r="BD26" s="109">
        <v>5</v>
      </c>
      <c r="BE26" s="34">
        <f t="shared" si="30"/>
        <v>0.45454545454545453</v>
      </c>
      <c r="BF26" s="109">
        <v>31</v>
      </c>
      <c r="BG26" s="109">
        <v>17</v>
      </c>
      <c r="BH26" s="98">
        <f t="shared" si="18"/>
        <v>0.54838709677419351</v>
      </c>
    </row>
    <row r="27" spans="1:60" s="16" customFormat="1" ht="18.75" customHeight="1" x14ac:dyDescent="0.25">
      <c r="A27" s="1"/>
      <c r="B27" s="1"/>
      <c r="C27" s="1"/>
      <c r="D27" s="65" t="s">
        <v>242</v>
      </c>
      <c r="E27" s="164"/>
      <c r="F27" s="109">
        <v>105</v>
      </c>
      <c r="G27" s="109">
        <v>41</v>
      </c>
      <c r="H27" s="34">
        <f t="shared" si="16"/>
        <v>0.39047619047619048</v>
      </c>
      <c r="I27" s="109">
        <v>11</v>
      </c>
      <c r="J27" s="109">
        <v>4</v>
      </c>
      <c r="K27" s="109">
        <v>1</v>
      </c>
      <c r="L27" s="34">
        <f t="shared" si="17"/>
        <v>0.36363636363636365</v>
      </c>
      <c r="M27" s="109">
        <v>5</v>
      </c>
      <c r="N27" s="109">
        <v>0</v>
      </c>
      <c r="O27" s="158">
        <f t="shared" si="19"/>
        <v>0</v>
      </c>
      <c r="P27" s="109">
        <v>11</v>
      </c>
      <c r="Q27" s="109">
        <v>6</v>
      </c>
      <c r="R27" s="109">
        <v>1</v>
      </c>
      <c r="S27" s="34">
        <f t="shared" si="20"/>
        <v>0.54545454545454541</v>
      </c>
      <c r="T27" s="109">
        <v>12</v>
      </c>
      <c r="U27" s="109">
        <v>3</v>
      </c>
      <c r="V27" s="109">
        <v>6</v>
      </c>
      <c r="W27" s="34">
        <f t="shared" si="21"/>
        <v>0.25</v>
      </c>
      <c r="X27" s="109">
        <v>10</v>
      </c>
      <c r="Y27" s="109">
        <v>8</v>
      </c>
      <c r="Z27" s="109">
        <v>2</v>
      </c>
      <c r="AA27" s="34">
        <f t="shared" si="22"/>
        <v>0.8</v>
      </c>
      <c r="AB27" s="109">
        <v>7</v>
      </c>
      <c r="AC27" s="109">
        <v>3</v>
      </c>
      <c r="AD27" s="109">
        <v>0</v>
      </c>
      <c r="AE27" s="34">
        <f t="shared" si="23"/>
        <v>0.42857142857142855</v>
      </c>
      <c r="AF27" s="109">
        <v>9</v>
      </c>
      <c r="AG27" s="109">
        <v>4</v>
      </c>
      <c r="AH27" s="109">
        <v>3</v>
      </c>
      <c r="AI27" s="34">
        <f t="shared" si="24"/>
        <v>0.44444444444444442</v>
      </c>
      <c r="AJ27" s="109">
        <v>8</v>
      </c>
      <c r="AK27" s="109">
        <v>2</v>
      </c>
      <c r="AL27" s="109">
        <v>3</v>
      </c>
      <c r="AM27" s="34">
        <f t="shared" si="25"/>
        <v>0.25</v>
      </c>
      <c r="AN27" s="109">
        <v>10</v>
      </c>
      <c r="AO27" s="109">
        <v>9</v>
      </c>
      <c r="AP27" s="109">
        <v>3</v>
      </c>
      <c r="AQ27" s="34">
        <f t="shared" si="26"/>
        <v>0.9</v>
      </c>
      <c r="AR27" s="109">
        <v>9</v>
      </c>
      <c r="AS27" s="109">
        <v>4</v>
      </c>
      <c r="AT27" s="109">
        <v>3</v>
      </c>
      <c r="AU27" s="34">
        <f t="shared" si="27"/>
        <v>0.44444444444444442</v>
      </c>
      <c r="AV27" s="109">
        <v>9</v>
      </c>
      <c r="AW27" s="109">
        <v>6</v>
      </c>
      <c r="AX27" s="109">
        <v>3</v>
      </c>
      <c r="AY27" s="34">
        <f t="shared" si="28"/>
        <v>0.66666666666666663</v>
      </c>
      <c r="AZ27" s="109">
        <v>8</v>
      </c>
      <c r="BA27" s="109">
        <v>1</v>
      </c>
      <c r="BB27" s="34">
        <f t="shared" si="29"/>
        <v>0.125</v>
      </c>
      <c r="BC27" s="109">
        <v>8</v>
      </c>
      <c r="BD27" s="109">
        <v>2</v>
      </c>
      <c r="BE27" s="34">
        <f t="shared" si="30"/>
        <v>0.25</v>
      </c>
      <c r="BF27" s="109">
        <v>12</v>
      </c>
      <c r="BG27" s="109">
        <v>3</v>
      </c>
      <c r="BH27" s="98">
        <f t="shared" si="18"/>
        <v>0.25</v>
      </c>
    </row>
    <row r="28" spans="1:60" s="16" customFormat="1" ht="18.75" customHeight="1" x14ac:dyDescent="0.25">
      <c r="A28" s="1"/>
      <c r="B28" s="1"/>
      <c r="C28" s="1"/>
      <c r="D28" s="65" t="s">
        <v>243</v>
      </c>
      <c r="E28" s="164"/>
      <c r="F28" s="109">
        <v>498</v>
      </c>
      <c r="G28" s="109">
        <v>245</v>
      </c>
      <c r="H28" s="34">
        <f t="shared" si="16"/>
        <v>0.49196787148594379</v>
      </c>
      <c r="I28" s="109">
        <v>59</v>
      </c>
      <c r="J28" s="109">
        <v>35</v>
      </c>
      <c r="K28" s="109">
        <v>13</v>
      </c>
      <c r="L28" s="34">
        <f t="shared" si="17"/>
        <v>0.59322033898305082</v>
      </c>
      <c r="M28" s="109">
        <v>8</v>
      </c>
      <c r="N28" s="109">
        <v>5</v>
      </c>
      <c r="O28" s="158">
        <f t="shared" si="19"/>
        <v>0.625</v>
      </c>
      <c r="P28" s="109">
        <v>66</v>
      </c>
      <c r="Q28" s="109">
        <v>34</v>
      </c>
      <c r="R28" s="109">
        <v>8</v>
      </c>
      <c r="S28" s="34">
        <f t="shared" si="20"/>
        <v>0.51515151515151514</v>
      </c>
      <c r="T28" s="109">
        <v>55</v>
      </c>
      <c r="U28" s="109">
        <v>29</v>
      </c>
      <c r="V28" s="109">
        <v>34</v>
      </c>
      <c r="W28" s="34">
        <f t="shared" si="21"/>
        <v>0.52727272727272723</v>
      </c>
      <c r="X28" s="109">
        <v>42</v>
      </c>
      <c r="Y28" s="109">
        <v>22</v>
      </c>
      <c r="Z28" s="109">
        <v>12</v>
      </c>
      <c r="AA28" s="34">
        <f t="shared" si="22"/>
        <v>0.52380952380952384</v>
      </c>
      <c r="AB28" s="109">
        <v>36</v>
      </c>
      <c r="AC28" s="109">
        <v>13</v>
      </c>
      <c r="AD28" s="109">
        <v>0</v>
      </c>
      <c r="AE28" s="34">
        <f t="shared" si="23"/>
        <v>0.3611111111111111</v>
      </c>
      <c r="AF28" s="109">
        <v>41</v>
      </c>
      <c r="AG28" s="109">
        <v>19</v>
      </c>
      <c r="AH28" s="109">
        <v>25</v>
      </c>
      <c r="AI28" s="34">
        <f t="shared" si="24"/>
        <v>0.46341463414634149</v>
      </c>
      <c r="AJ28" s="109">
        <v>48</v>
      </c>
      <c r="AK28" s="109">
        <v>21</v>
      </c>
      <c r="AL28" s="109">
        <v>20</v>
      </c>
      <c r="AM28" s="34">
        <f t="shared" si="25"/>
        <v>0.4375</v>
      </c>
      <c r="AN28" s="109">
        <v>40</v>
      </c>
      <c r="AO28" s="109">
        <v>24</v>
      </c>
      <c r="AP28" s="109">
        <v>30</v>
      </c>
      <c r="AQ28" s="34">
        <f t="shared" si="26"/>
        <v>0.6</v>
      </c>
      <c r="AR28" s="109">
        <v>37</v>
      </c>
      <c r="AS28" s="109">
        <v>16</v>
      </c>
      <c r="AT28" s="109">
        <v>12</v>
      </c>
      <c r="AU28" s="34">
        <f t="shared" si="27"/>
        <v>0.43243243243243246</v>
      </c>
      <c r="AV28" s="109">
        <v>37</v>
      </c>
      <c r="AW28" s="109">
        <v>19</v>
      </c>
      <c r="AX28" s="109">
        <v>20</v>
      </c>
      <c r="AY28" s="34">
        <f t="shared" si="28"/>
        <v>0.51351351351351349</v>
      </c>
      <c r="AZ28" s="109">
        <v>44</v>
      </c>
      <c r="BA28" s="109">
        <v>17</v>
      </c>
      <c r="BB28" s="34">
        <f t="shared" si="29"/>
        <v>0.38636363636363635</v>
      </c>
      <c r="BC28" s="109">
        <v>35</v>
      </c>
      <c r="BD28" s="109">
        <v>12</v>
      </c>
      <c r="BE28" s="34">
        <f t="shared" si="30"/>
        <v>0.34285714285714286</v>
      </c>
      <c r="BF28" s="109">
        <v>95</v>
      </c>
      <c r="BG28" s="109">
        <v>41</v>
      </c>
      <c r="BH28" s="98">
        <f t="shared" si="18"/>
        <v>0.43157894736842106</v>
      </c>
    </row>
    <row r="29" spans="1:60" s="16" customFormat="1" ht="19.5" customHeight="1" x14ac:dyDescent="0.25">
      <c r="A29" s="1"/>
      <c r="B29" s="1"/>
      <c r="C29" s="1"/>
      <c r="D29" s="65" t="s">
        <v>195</v>
      </c>
      <c r="E29" s="164" t="s">
        <v>196</v>
      </c>
      <c r="F29" s="109">
        <v>60</v>
      </c>
      <c r="G29" s="109">
        <v>4</v>
      </c>
      <c r="H29" s="34">
        <f t="shared" si="16"/>
        <v>6.6666666666666666E-2</v>
      </c>
      <c r="I29" s="109">
        <v>6</v>
      </c>
      <c r="J29" s="109">
        <v>1</v>
      </c>
      <c r="K29" s="109">
        <v>1</v>
      </c>
      <c r="L29" s="34">
        <f t="shared" si="17"/>
        <v>0.16666666666666666</v>
      </c>
      <c r="M29" s="109">
        <v>4</v>
      </c>
      <c r="N29" s="109">
        <v>0</v>
      </c>
      <c r="O29" s="158">
        <f t="shared" si="19"/>
        <v>0</v>
      </c>
      <c r="P29" s="109">
        <v>7</v>
      </c>
      <c r="Q29" s="109">
        <v>0</v>
      </c>
      <c r="R29" s="109">
        <v>0</v>
      </c>
      <c r="S29" s="34">
        <f t="shared" si="20"/>
        <v>0</v>
      </c>
      <c r="T29" s="109">
        <v>5</v>
      </c>
      <c r="U29" s="109">
        <v>0</v>
      </c>
      <c r="V29" s="109">
        <v>3</v>
      </c>
      <c r="W29" s="34">
        <f t="shared" si="21"/>
        <v>0</v>
      </c>
      <c r="X29" s="109">
        <v>5</v>
      </c>
      <c r="Y29" s="109">
        <v>1</v>
      </c>
      <c r="Z29" s="109">
        <v>0</v>
      </c>
      <c r="AA29" s="34">
        <f t="shared" si="22"/>
        <v>0.2</v>
      </c>
      <c r="AB29" s="109">
        <v>4</v>
      </c>
      <c r="AC29" s="109">
        <v>0</v>
      </c>
      <c r="AD29" s="109">
        <v>0</v>
      </c>
      <c r="AE29" s="34">
        <f t="shared" si="23"/>
        <v>0</v>
      </c>
      <c r="AF29" s="109">
        <v>5</v>
      </c>
      <c r="AG29" s="109">
        <v>1</v>
      </c>
      <c r="AH29" s="109">
        <v>1</v>
      </c>
      <c r="AI29" s="34">
        <f t="shared" si="24"/>
        <v>0.2</v>
      </c>
      <c r="AJ29" s="109">
        <v>7</v>
      </c>
      <c r="AK29" s="109">
        <v>0</v>
      </c>
      <c r="AL29" s="109">
        <v>2</v>
      </c>
      <c r="AM29" s="34">
        <f t="shared" si="25"/>
        <v>0</v>
      </c>
      <c r="AN29" s="109">
        <v>5</v>
      </c>
      <c r="AO29" s="109">
        <v>0</v>
      </c>
      <c r="AP29" s="109">
        <v>3</v>
      </c>
      <c r="AQ29" s="34">
        <f t="shared" si="26"/>
        <v>0</v>
      </c>
      <c r="AR29" s="109">
        <v>5</v>
      </c>
      <c r="AS29" s="109">
        <v>0</v>
      </c>
      <c r="AT29" s="109">
        <v>1</v>
      </c>
      <c r="AU29" s="34">
        <f t="shared" si="27"/>
        <v>0</v>
      </c>
      <c r="AV29" s="109">
        <v>5</v>
      </c>
      <c r="AW29" s="109">
        <v>0</v>
      </c>
      <c r="AX29" s="109">
        <v>2</v>
      </c>
      <c r="AY29" s="34">
        <f t="shared" si="28"/>
        <v>0</v>
      </c>
      <c r="AZ29" s="109">
        <v>6</v>
      </c>
      <c r="BA29" s="109">
        <v>1</v>
      </c>
      <c r="BB29" s="34">
        <f t="shared" si="29"/>
        <v>0.16666666666666666</v>
      </c>
      <c r="BC29" s="109">
        <v>5</v>
      </c>
      <c r="BD29" s="109">
        <v>0</v>
      </c>
      <c r="BE29" s="34">
        <f t="shared" si="30"/>
        <v>0</v>
      </c>
      <c r="BF29" s="109">
        <v>13</v>
      </c>
      <c r="BG29" s="109">
        <v>4</v>
      </c>
      <c r="BH29" s="98">
        <f t="shared" si="18"/>
        <v>0.30769230769230771</v>
      </c>
    </row>
    <row r="30" spans="1:60" s="16" customFormat="1" ht="18.75" customHeight="1" x14ac:dyDescent="0.25">
      <c r="A30" s="1"/>
      <c r="B30" s="1"/>
      <c r="C30" s="1"/>
      <c r="D30" s="65" t="s">
        <v>247</v>
      </c>
      <c r="E30" s="164"/>
      <c r="F30" s="109">
        <v>85</v>
      </c>
      <c r="G30" s="109">
        <v>23</v>
      </c>
      <c r="H30" s="34">
        <f t="shared" si="16"/>
        <v>0.27058823529411763</v>
      </c>
      <c r="I30" s="109">
        <v>9</v>
      </c>
      <c r="J30" s="109">
        <v>3</v>
      </c>
      <c r="K30" s="109">
        <v>1</v>
      </c>
      <c r="L30" s="34">
        <f t="shared" si="17"/>
        <v>0.33333333333333331</v>
      </c>
      <c r="M30" s="109">
        <v>0</v>
      </c>
      <c r="N30" s="109">
        <v>0</v>
      </c>
      <c r="O30" s="158" t="e">
        <f t="shared" si="19"/>
        <v>#DIV/0!</v>
      </c>
      <c r="P30" s="109">
        <v>11</v>
      </c>
      <c r="Q30" s="109">
        <v>2</v>
      </c>
      <c r="R30" s="109">
        <v>2</v>
      </c>
      <c r="S30" s="34">
        <f t="shared" si="20"/>
        <v>0.18181818181818182</v>
      </c>
      <c r="T30" s="109">
        <v>9</v>
      </c>
      <c r="U30" s="109">
        <v>3</v>
      </c>
      <c r="V30" s="109">
        <v>6</v>
      </c>
      <c r="W30" s="34">
        <f t="shared" si="21"/>
        <v>0.33333333333333331</v>
      </c>
      <c r="X30" s="109">
        <v>7</v>
      </c>
      <c r="Y30" s="109">
        <v>1</v>
      </c>
      <c r="Z30" s="109">
        <v>4</v>
      </c>
      <c r="AA30" s="34">
        <f t="shared" si="22"/>
        <v>0.14285714285714285</v>
      </c>
      <c r="AB30" s="109">
        <v>6</v>
      </c>
      <c r="AC30" s="109">
        <v>1</v>
      </c>
      <c r="AD30" s="109">
        <v>0</v>
      </c>
      <c r="AE30" s="34">
        <f t="shared" si="23"/>
        <v>0.16666666666666666</v>
      </c>
      <c r="AF30" s="109">
        <v>6</v>
      </c>
      <c r="AG30" s="109">
        <v>2</v>
      </c>
      <c r="AH30" s="109">
        <v>5</v>
      </c>
      <c r="AI30" s="34">
        <f t="shared" si="24"/>
        <v>0.33333333333333331</v>
      </c>
      <c r="AJ30" s="109">
        <v>7</v>
      </c>
      <c r="AK30" s="109">
        <v>2</v>
      </c>
      <c r="AL30" s="109">
        <v>4</v>
      </c>
      <c r="AM30" s="34">
        <f t="shared" si="25"/>
        <v>0.2857142857142857</v>
      </c>
      <c r="AN30" s="109">
        <v>8</v>
      </c>
      <c r="AO30" s="109">
        <v>2</v>
      </c>
      <c r="AP30" s="109">
        <v>7</v>
      </c>
      <c r="AQ30" s="34">
        <f t="shared" si="26"/>
        <v>0.25</v>
      </c>
      <c r="AR30" s="109">
        <v>7</v>
      </c>
      <c r="AS30" s="109">
        <v>4</v>
      </c>
      <c r="AT30" s="109">
        <v>5</v>
      </c>
      <c r="AU30" s="34">
        <f t="shared" si="27"/>
        <v>0.5714285714285714</v>
      </c>
      <c r="AV30" s="109">
        <v>6</v>
      </c>
      <c r="AW30" s="109">
        <v>2</v>
      </c>
      <c r="AX30" s="109">
        <v>3</v>
      </c>
      <c r="AY30" s="34">
        <f t="shared" si="28"/>
        <v>0.33333333333333331</v>
      </c>
      <c r="AZ30" s="109">
        <v>10</v>
      </c>
      <c r="BA30" s="109">
        <v>1</v>
      </c>
      <c r="BB30" s="34">
        <f t="shared" si="29"/>
        <v>0.1</v>
      </c>
      <c r="BC30" s="109">
        <v>6</v>
      </c>
      <c r="BD30" s="109">
        <v>1</v>
      </c>
      <c r="BE30" s="34">
        <f t="shared" si="30"/>
        <v>0.16666666666666666</v>
      </c>
      <c r="BF30" s="109">
        <v>22</v>
      </c>
      <c r="BG30" s="109">
        <v>14</v>
      </c>
      <c r="BH30" s="98">
        <f t="shared" si="18"/>
        <v>0.63636363636363635</v>
      </c>
    </row>
    <row r="31" spans="1:60" s="16" customFormat="1" ht="18.75" customHeight="1" x14ac:dyDescent="0.25">
      <c r="A31" s="1"/>
      <c r="B31" s="1"/>
      <c r="C31" s="1"/>
      <c r="D31" s="65" t="s">
        <v>61</v>
      </c>
      <c r="E31" s="164"/>
      <c r="F31" s="109">
        <v>102</v>
      </c>
      <c r="G31" s="109">
        <v>54</v>
      </c>
      <c r="H31" s="34">
        <f t="shared" si="16"/>
        <v>0.52941176470588236</v>
      </c>
      <c r="I31" s="109">
        <v>12</v>
      </c>
      <c r="J31" s="109">
        <v>7</v>
      </c>
      <c r="K31" s="109">
        <v>1</v>
      </c>
      <c r="L31" s="34">
        <f t="shared" si="17"/>
        <v>0.58333333333333337</v>
      </c>
      <c r="M31" s="109">
        <v>7</v>
      </c>
      <c r="N31" s="109">
        <v>3</v>
      </c>
      <c r="O31" s="158">
        <f t="shared" si="19"/>
        <v>0.42857142857142855</v>
      </c>
      <c r="P31" s="109">
        <v>10</v>
      </c>
      <c r="Q31" s="109">
        <v>4</v>
      </c>
      <c r="R31" s="109">
        <v>0</v>
      </c>
      <c r="S31" s="34">
        <f t="shared" si="20"/>
        <v>0.4</v>
      </c>
      <c r="T31" s="109">
        <v>11</v>
      </c>
      <c r="U31" s="109">
        <v>9</v>
      </c>
      <c r="V31" s="109">
        <v>5</v>
      </c>
      <c r="W31" s="34">
        <f t="shared" si="21"/>
        <v>0.81818181818181823</v>
      </c>
      <c r="X31" s="109">
        <v>11</v>
      </c>
      <c r="Y31" s="109">
        <v>7</v>
      </c>
      <c r="Z31" s="109">
        <v>2</v>
      </c>
      <c r="AA31" s="34">
        <f t="shared" si="22"/>
        <v>0.63636363636363635</v>
      </c>
      <c r="AB31" s="109">
        <v>10</v>
      </c>
      <c r="AC31" s="109">
        <v>6</v>
      </c>
      <c r="AD31" s="109">
        <v>2</v>
      </c>
      <c r="AE31" s="34">
        <f t="shared" si="23"/>
        <v>0.6</v>
      </c>
      <c r="AF31" s="109">
        <v>9</v>
      </c>
      <c r="AG31" s="109">
        <v>5</v>
      </c>
      <c r="AH31" s="109">
        <v>3</v>
      </c>
      <c r="AI31" s="34">
        <f t="shared" si="24"/>
        <v>0.55555555555555558</v>
      </c>
      <c r="AJ31" s="109">
        <v>8</v>
      </c>
      <c r="AK31" s="109">
        <v>4</v>
      </c>
      <c r="AL31" s="109">
        <v>0</v>
      </c>
      <c r="AM31" s="34">
        <f t="shared" si="25"/>
        <v>0.5</v>
      </c>
      <c r="AN31" s="109">
        <v>8</v>
      </c>
      <c r="AO31" s="109">
        <v>5</v>
      </c>
      <c r="AP31" s="109">
        <v>5</v>
      </c>
      <c r="AQ31" s="34">
        <f t="shared" si="26"/>
        <v>0.625</v>
      </c>
      <c r="AR31" s="109">
        <v>10</v>
      </c>
      <c r="AS31" s="109">
        <v>7</v>
      </c>
      <c r="AT31" s="109">
        <v>1</v>
      </c>
      <c r="AU31" s="34">
        <f t="shared" si="27"/>
        <v>0.7</v>
      </c>
      <c r="AV31" s="109">
        <v>9</v>
      </c>
      <c r="AW31" s="109">
        <v>8</v>
      </c>
      <c r="AX31" s="109">
        <v>3</v>
      </c>
      <c r="AY31" s="34">
        <f t="shared" si="28"/>
        <v>0.88888888888888884</v>
      </c>
      <c r="AZ31" s="109">
        <v>10</v>
      </c>
      <c r="BA31" s="109">
        <v>6</v>
      </c>
      <c r="BB31" s="34">
        <f t="shared" si="29"/>
        <v>0.6</v>
      </c>
      <c r="BC31" s="109">
        <v>9</v>
      </c>
      <c r="BD31" s="109">
        <v>5</v>
      </c>
      <c r="BE31" s="34">
        <f t="shared" si="30"/>
        <v>0.55555555555555558</v>
      </c>
      <c r="BF31" s="109">
        <v>28</v>
      </c>
      <c r="BG31" s="109">
        <v>14</v>
      </c>
      <c r="BH31" s="98">
        <f t="shared" si="18"/>
        <v>0.5</v>
      </c>
    </row>
    <row r="32" spans="1:60" ht="69.75" customHeight="1" x14ac:dyDescent="0.25">
      <c r="D32" s="65" t="s">
        <v>62</v>
      </c>
      <c r="E32" s="168"/>
      <c r="F32" s="109">
        <v>171</v>
      </c>
      <c r="G32" s="109">
        <v>59</v>
      </c>
      <c r="H32" s="34">
        <f t="shared" si="16"/>
        <v>0.34502923976608185</v>
      </c>
      <c r="I32" s="109">
        <v>21</v>
      </c>
      <c r="J32" s="109">
        <v>6</v>
      </c>
      <c r="K32" s="109">
        <v>7</v>
      </c>
      <c r="L32" s="34">
        <f t="shared" si="17"/>
        <v>0.2857142857142857</v>
      </c>
      <c r="M32" s="109">
        <v>17</v>
      </c>
      <c r="N32" s="109">
        <v>5</v>
      </c>
      <c r="O32" s="158">
        <f t="shared" si="19"/>
        <v>0.29411764705882354</v>
      </c>
      <c r="P32" s="109">
        <v>20</v>
      </c>
      <c r="Q32" s="109">
        <v>8</v>
      </c>
      <c r="R32" s="109">
        <v>2</v>
      </c>
      <c r="S32" s="34">
        <f t="shared" si="20"/>
        <v>0.4</v>
      </c>
      <c r="T32" s="109">
        <v>21</v>
      </c>
      <c r="U32" s="109">
        <v>8</v>
      </c>
      <c r="V32" s="109">
        <v>16</v>
      </c>
      <c r="W32" s="34">
        <f t="shared" si="21"/>
        <v>0.38095238095238093</v>
      </c>
      <c r="X32" s="109">
        <v>19</v>
      </c>
      <c r="Y32" s="109">
        <v>5</v>
      </c>
      <c r="Z32" s="109">
        <v>6</v>
      </c>
      <c r="AA32" s="34">
        <f t="shared" si="22"/>
        <v>0.26315789473684209</v>
      </c>
      <c r="AB32" s="109">
        <v>19</v>
      </c>
      <c r="AC32" s="109">
        <v>4</v>
      </c>
      <c r="AD32" s="109">
        <v>2</v>
      </c>
      <c r="AE32" s="34">
        <f t="shared" si="23"/>
        <v>0.21052631578947367</v>
      </c>
      <c r="AF32" s="109">
        <v>19</v>
      </c>
      <c r="AG32" s="109">
        <v>6</v>
      </c>
      <c r="AH32" s="109">
        <v>7</v>
      </c>
      <c r="AI32" s="34">
        <f t="shared" si="24"/>
        <v>0.31578947368421051</v>
      </c>
      <c r="AJ32" s="109">
        <v>21</v>
      </c>
      <c r="AK32" s="109">
        <v>8</v>
      </c>
      <c r="AL32" s="109">
        <v>4</v>
      </c>
      <c r="AM32" s="34">
        <f t="shared" si="25"/>
        <v>0.38095238095238093</v>
      </c>
      <c r="AN32" s="109">
        <v>20</v>
      </c>
      <c r="AO32" s="109">
        <v>5</v>
      </c>
      <c r="AP32" s="109">
        <v>11</v>
      </c>
      <c r="AQ32" s="34">
        <f t="shared" si="26"/>
        <v>0.25</v>
      </c>
      <c r="AR32" s="109">
        <v>19</v>
      </c>
      <c r="AS32" s="109">
        <v>9</v>
      </c>
      <c r="AT32" s="109">
        <v>6</v>
      </c>
      <c r="AU32" s="34">
        <f t="shared" si="27"/>
        <v>0.47368421052631576</v>
      </c>
      <c r="AV32" s="109">
        <v>20</v>
      </c>
      <c r="AW32" s="109">
        <v>8</v>
      </c>
      <c r="AX32" s="109">
        <v>3</v>
      </c>
      <c r="AY32" s="34">
        <f t="shared" si="28"/>
        <v>0.4</v>
      </c>
      <c r="AZ32" s="109">
        <v>20</v>
      </c>
      <c r="BA32" s="109">
        <v>6</v>
      </c>
      <c r="BB32" s="34">
        <f t="shared" si="29"/>
        <v>0.3</v>
      </c>
      <c r="BC32" s="109">
        <v>19</v>
      </c>
      <c r="BD32" s="109">
        <v>5</v>
      </c>
      <c r="BE32" s="34">
        <f t="shared" si="30"/>
        <v>0.26315789473684209</v>
      </c>
      <c r="BF32" s="109">
        <v>51</v>
      </c>
      <c r="BG32" s="109">
        <v>18</v>
      </c>
      <c r="BH32" s="98">
        <f t="shared" si="18"/>
        <v>0.35294117647058826</v>
      </c>
    </row>
    <row r="33" spans="1:60" s="102" customFormat="1" ht="19.5" customHeight="1" x14ac:dyDescent="0.25">
      <c r="D33" s="65" t="s">
        <v>63</v>
      </c>
      <c r="E33" s="164"/>
      <c r="F33" s="109">
        <v>149</v>
      </c>
      <c r="G33" s="109">
        <v>39</v>
      </c>
      <c r="H33" s="34">
        <f t="shared" si="16"/>
        <v>0.26174496644295303</v>
      </c>
      <c r="I33" s="109">
        <v>14</v>
      </c>
      <c r="J33" s="109">
        <v>5</v>
      </c>
      <c r="K33" s="109">
        <v>4</v>
      </c>
      <c r="L33" s="34">
        <f t="shared" si="17"/>
        <v>0.35714285714285715</v>
      </c>
      <c r="M33" s="109">
        <v>0</v>
      </c>
      <c r="N33" s="109">
        <v>0</v>
      </c>
      <c r="O33" s="158" t="e">
        <f t="shared" si="19"/>
        <v>#DIV/0!</v>
      </c>
      <c r="P33" s="109">
        <v>12</v>
      </c>
      <c r="Q33" s="109">
        <v>1</v>
      </c>
      <c r="R33" s="109">
        <v>0</v>
      </c>
      <c r="S33" s="34">
        <f t="shared" si="20"/>
        <v>8.3333333333333329E-2</v>
      </c>
      <c r="T33" s="109">
        <v>15</v>
      </c>
      <c r="U33" s="109">
        <v>6</v>
      </c>
      <c r="V33" s="109">
        <v>6</v>
      </c>
      <c r="W33" s="34">
        <f t="shared" si="21"/>
        <v>0.4</v>
      </c>
      <c r="X33" s="109">
        <v>13</v>
      </c>
      <c r="Y33" s="109">
        <v>3</v>
      </c>
      <c r="Z33" s="109">
        <v>2</v>
      </c>
      <c r="AA33" s="34">
        <f t="shared" si="22"/>
        <v>0.23076923076923078</v>
      </c>
      <c r="AB33" s="109">
        <v>13</v>
      </c>
      <c r="AC33" s="109">
        <v>3</v>
      </c>
      <c r="AD33" s="109">
        <v>2</v>
      </c>
      <c r="AE33" s="34">
        <f t="shared" si="23"/>
        <v>0.23076923076923078</v>
      </c>
      <c r="AF33" s="109">
        <v>14</v>
      </c>
      <c r="AG33" s="109">
        <v>6</v>
      </c>
      <c r="AH33" s="109">
        <v>6</v>
      </c>
      <c r="AI33" s="34">
        <f t="shared" si="24"/>
        <v>0.42857142857142855</v>
      </c>
      <c r="AJ33" s="109">
        <v>14</v>
      </c>
      <c r="AK33" s="109">
        <v>4</v>
      </c>
      <c r="AL33" s="109">
        <v>2</v>
      </c>
      <c r="AM33" s="34">
        <f t="shared" si="25"/>
        <v>0.2857142857142857</v>
      </c>
      <c r="AN33" s="109">
        <v>13</v>
      </c>
      <c r="AO33" s="109">
        <v>4</v>
      </c>
      <c r="AP33" s="109">
        <v>12</v>
      </c>
      <c r="AQ33" s="34">
        <f t="shared" si="26"/>
        <v>0.30769230769230771</v>
      </c>
      <c r="AR33" s="109">
        <v>13</v>
      </c>
      <c r="AS33" s="109">
        <v>2</v>
      </c>
      <c r="AT33" s="109">
        <v>0</v>
      </c>
      <c r="AU33" s="34">
        <f t="shared" si="27"/>
        <v>0.15384615384615385</v>
      </c>
      <c r="AV33" s="109">
        <v>13</v>
      </c>
      <c r="AW33" s="109">
        <v>3</v>
      </c>
      <c r="AX33" s="109">
        <v>1</v>
      </c>
      <c r="AY33" s="34">
        <f t="shared" si="28"/>
        <v>0.23076923076923078</v>
      </c>
      <c r="AZ33" s="109">
        <v>14</v>
      </c>
      <c r="BA33" s="109">
        <v>2</v>
      </c>
      <c r="BB33" s="34">
        <f t="shared" si="29"/>
        <v>0.14285714285714285</v>
      </c>
      <c r="BC33" s="109">
        <v>13</v>
      </c>
      <c r="BD33" s="109">
        <v>2</v>
      </c>
      <c r="BE33" s="34">
        <f t="shared" si="30"/>
        <v>0.15384615384615385</v>
      </c>
      <c r="BF33" s="109">
        <v>32</v>
      </c>
      <c r="BG33" s="109">
        <v>4</v>
      </c>
      <c r="BH33" s="98">
        <f t="shared" si="18"/>
        <v>0.125</v>
      </c>
    </row>
    <row r="34" spans="1:60" s="16" customFormat="1" ht="18.75" customHeight="1" x14ac:dyDescent="0.25">
      <c r="A34" s="1"/>
      <c r="B34" s="1"/>
      <c r="C34" s="1"/>
      <c r="D34" s="65" t="s">
        <v>64</v>
      </c>
      <c r="E34" s="164"/>
      <c r="F34" s="109">
        <v>176</v>
      </c>
      <c r="G34" s="109">
        <v>82</v>
      </c>
      <c r="H34" s="34">
        <f t="shared" si="16"/>
        <v>0.46590909090909088</v>
      </c>
      <c r="I34" s="109">
        <v>16</v>
      </c>
      <c r="J34" s="109">
        <v>8</v>
      </c>
      <c r="K34" s="109">
        <v>2</v>
      </c>
      <c r="L34" s="34">
        <f t="shared" si="17"/>
        <v>0.5</v>
      </c>
      <c r="M34" s="109">
        <v>8</v>
      </c>
      <c r="N34" s="109">
        <v>0</v>
      </c>
      <c r="O34" s="158">
        <f t="shared" si="19"/>
        <v>0</v>
      </c>
      <c r="P34" s="109">
        <v>16</v>
      </c>
      <c r="Q34" s="109">
        <v>3</v>
      </c>
      <c r="R34" s="109">
        <v>0</v>
      </c>
      <c r="S34" s="34">
        <f t="shared" si="20"/>
        <v>0.1875</v>
      </c>
      <c r="T34" s="109">
        <v>17</v>
      </c>
      <c r="U34" s="109">
        <v>8</v>
      </c>
      <c r="V34" s="109">
        <v>5</v>
      </c>
      <c r="W34" s="34">
        <f t="shared" si="21"/>
        <v>0.47058823529411764</v>
      </c>
      <c r="X34" s="109">
        <v>15</v>
      </c>
      <c r="Y34" s="109">
        <v>8</v>
      </c>
      <c r="Z34" s="109">
        <v>2</v>
      </c>
      <c r="AA34" s="34">
        <f t="shared" si="22"/>
        <v>0.53333333333333333</v>
      </c>
      <c r="AB34" s="109">
        <v>15</v>
      </c>
      <c r="AC34" s="109">
        <v>6</v>
      </c>
      <c r="AD34" s="109">
        <v>1</v>
      </c>
      <c r="AE34" s="34">
        <f t="shared" si="23"/>
        <v>0.4</v>
      </c>
      <c r="AF34" s="109">
        <v>15</v>
      </c>
      <c r="AG34" s="109">
        <v>8</v>
      </c>
      <c r="AH34" s="109">
        <v>4</v>
      </c>
      <c r="AI34" s="34">
        <f t="shared" si="24"/>
        <v>0.53333333333333333</v>
      </c>
      <c r="AJ34" s="109">
        <v>15</v>
      </c>
      <c r="AK34" s="109">
        <v>3</v>
      </c>
      <c r="AL34" s="109">
        <v>0</v>
      </c>
      <c r="AM34" s="34">
        <f t="shared" si="25"/>
        <v>0.2</v>
      </c>
      <c r="AN34" s="109">
        <v>15</v>
      </c>
      <c r="AO34" s="109">
        <v>7</v>
      </c>
      <c r="AP34" s="109">
        <v>1</v>
      </c>
      <c r="AQ34" s="34">
        <f t="shared" si="26"/>
        <v>0.46666666666666667</v>
      </c>
      <c r="AR34" s="109">
        <v>15</v>
      </c>
      <c r="AS34" s="109">
        <v>8</v>
      </c>
      <c r="AT34" s="109">
        <v>2</v>
      </c>
      <c r="AU34" s="34">
        <f t="shared" si="27"/>
        <v>0.53333333333333333</v>
      </c>
      <c r="AV34" s="109">
        <v>15</v>
      </c>
      <c r="AW34" s="109">
        <v>3</v>
      </c>
      <c r="AX34" s="109">
        <v>1</v>
      </c>
      <c r="AY34" s="34">
        <f t="shared" si="28"/>
        <v>0.2</v>
      </c>
      <c r="AZ34" s="109">
        <v>16</v>
      </c>
      <c r="BA34" s="109">
        <v>0</v>
      </c>
      <c r="BB34" s="34">
        <f t="shared" si="29"/>
        <v>0</v>
      </c>
      <c r="BC34" s="109">
        <v>15</v>
      </c>
      <c r="BD34" s="109">
        <v>6</v>
      </c>
      <c r="BE34" s="34">
        <f t="shared" si="30"/>
        <v>0.4</v>
      </c>
      <c r="BF34" s="109">
        <v>44</v>
      </c>
      <c r="BG34" s="109">
        <v>21</v>
      </c>
      <c r="BH34" s="98">
        <f t="shared" si="18"/>
        <v>0.47727272727272729</v>
      </c>
    </row>
    <row r="35" spans="1:60" s="16" customFormat="1" ht="18.75" customHeight="1" x14ac:dyDescent="0.25">
      <c r="A35" s="1"/>
      <c r="B35" s="1"/>
      <c r="C35" s="1"/>
      <c r="D35" s="65" t="s">
        <v>65</v>
      </c>
      <c r="E35" s="164"/>
      <c r="F35" s="109">
        <v>164</v>
      </c>
      <c r="G35" s="109">
        <v>69</v>
      </c>
      <c r="H35" s="34">
        <f t="shared" si="16"/>
        <v>0.42073170731707316</v>
      </c>
      <c r="I35" s="109">
        <v>18</v>
      </c>
      <c r="J35" s="109">
        <v>7</v>
      </c>
      <c r="K35" s="109">
        <v>2</v>
      </c>
      <c r="L35" s="34">
        <f t="shared" si="17"/>
        <v>0.3888888888888889</v>
      </c>
      <c r="M35" s="109">
        <v>4</v>
      </c>
      <c r="N35" s="109">
        <v>2</v>
      </c>
      <c r="O35" s="158">
        <f t="shared" si="19"/>
        <v>0.5</v>
      </c>
      <c r="P35" s="109">
        <v>21</v>
      </c>
      <c r="Q35" s="109">
        <v>12</v>
      </c>
      <c r="R35" s="109">
        <v>0</v>
      </c>
      <c r="S35" s="34">
        <f t="shared" si="20"/>
        <v>0.5714285714285714</v>
      </c>
      <c r="T35" s="109">
        <v>16</v>
      </c>
      <c r="U35" s="109">
        <v>10</v>
      </c>
      <c r="V35" s="109">
        <v>11</v>
      </c>
      <c r="W35" s="34">
        <f t="shared" si="21"/>
        <v>0.625</v>
      </c>
      <c r="X35" s="109">
        <v>12</v>
      </c>
      <c r="Y35" s="109">
        <v>9</v>
      </c>
      <c r="Z35" s="109">
        <v>2</v>
      </c>
      <c r="AA35" s="34">
        <f t="shared" si="22"/>
        <v>0.75</v>
      </c>
      <c r="AB35" s="109">
        <v>11</v>
      </c>
      <c r="AC35" s="109">
        <v>5</v>
      </c>
      <c r="AD35" s="109">
        <v>1</v>
      </c>
      <c r="AE35" s="34">
        <f t="shared" si="23"/>
        <v>0.45454545454545453</v>
      </c>
      <c r="AF35" s="109">
        <v>13</v>
      </c>
      <c r="AG35" s="109">
        <v>5</v>
      </c>
      <c r="AH35" s="109">
        <v>3</v>
      </c>
      <c r="AI35" s="34">
        <f t="shared" si="24"/>
        <v>0.38461538461538464</v>
      </c>
      <c r="AJ35" s="109">
        <v>20</v>
      </c>
      <c r="AK35" s="109">
        <v>7</v>
      </c>
      <c r="AL35" s="109">
        <v>9</v>
      </c>
      <c r="AM35" s="34">
        <f t="shared" si="25"/>
        <v>0.35</v>
      </c>
      <c r="AN35" s="109">
        <v>12</v>
      </c>
      <c r="AO35" s="109">
        <v>7</v>
      </c>
      <c r="AP35" s="109">
        <v>5</v>
      </c>
      <c r="AQ35" s="34">
        <f t="shared" si="26"/>
        <v>0.58333333333333337</v>
      </c>
      <c r="AR35" s="109">
        <v>13</v>
      </c>
      <c r="AS35" s="109">
        <v>7</v>
      </c>
      <c r="AT35" s="109">
        <v>4</v>
      </c>
      <c r="AU35" s="34">
        <f t="shared" si="27"/>
        <v>0.53846153846153844</v>
      </c>
      <c r="AV35" s="109">
        <v>12</v>
      </c>
      <c r="AW35" s="109">
        <v>4</v>
      </c>
      <c r="AX35" s="109">
        <v>5</v>
      </c>
      <c r="AY35" s="34">
        <f t="shared" si="28"/>
        <v>0.33333333333333331</v>
      </c>
      <c r="AZ35" s="109">
        <v>17</v>
      </c>
      <c r="BA35" s="109">
        <v>4</v>
      </c>
      <c r="BB35" s="34">
        <f t="shared" si="29"/>
        <v>0.23529411764705882</v>
      </c>
      <c r="BC35" s="109">
        <v>13</v>
      </c>
      <c r="BD35" s="109">
        <v>3</v>
      </c>
      <c r="BE35" s="34">
        <f t="shared" si="30"/>
        <v>0.23076923076923078</v>
      </c>
      <c r="BF35" s="109">
        <v>42</v>
      </c>
      <c r="BG35" s="109">
        <v>26</v>
      </c>
      <c r="BH35" s="98">
        <f t="shared" si="18"/>
        <v>0.61904761904761907</v>
      </c>
    </row>
    <row r="36" spans="1:60" s="16" customFormat="1" ht="19.5" customHeight="1" x14ac:dyDescent="0.25">
      <c r="A36" s="1"/>
      <c r="B36" s="1"/>
      <c r="C36" s="1"/>
      <c r="D36" s="65" t="s">
        <v>255</v>
      </c>
      <c r="E36" s="169"/>
      <c r="F36" s="109">
        <v>137</v>
      </c>
      <c r="G36" s="109">
        <v>30</v>
      </c>
      <c r="H36" s="34">
        <f t="shared" si="16"/>
        <v>0.21897810218978103</v>
      </c>
      <c r="I36" s="109">
        <v>17</v>
      </c>
      <c r="J36" s="109">
        <v>2</v>
      </c>
      <c r="K36" s="109">
        <v>5</v>
      </c>
      <c r="L36" s="34">
        <f t="shared" si="17"/>
        <v>0.11764705882352941</v>
      </c>
      <c r="M36" s="109">
        <v>4</v>
      </c>
      <c r="N36" s="109">
        <v>1</v>
      </c>
      <c r="O36" s="158">
        <f t="shared" si="19"/>
        <v>0.25</v>
      </c>
      <c r="P36" s="109">
        <v>17</v>
      </c>
      <c r="Q36" s="109">
        <v>6</v>
      </c>
      <c r="R36" s="109">
        <v>5</v>
      </c>
      <c r="S36" s="34">
        <f t="shared" si="20"/>
        <v>0.35294117647058826</v>
      </c>
      <c r="T36" s="109">
        <v>16</v>
      </c>
      <c r="U36" s="109">
        <v>2</v>
      </c>
      <c r="V36" s="109">
        <v>8</v>
      </c>
      <c r="W36" s="34">
        <f t="shared" si="21"/>
        <v>0.125</v>
      </c>
      <c r="X36" s="109">
        <v>14</v>
      </c>
      <c r="Y36" s="109">
        <v>4</v>
      </c>
      <c r="Z36" s="109">
        <v>7</v>
      </c>
      <c r="AA36" s="34">
        <f t="shared" si="22"/>
        <v>0.2857142857142857</v>
      </c>
      <c r="AB36" s="109">
        <v>9</v>
      </c>
      <c r="AC36" s="109">
        <v>1</v>
      </c>
      <c r="AD36" s="109">
        <v>0</v>
      </c>
      <c r="AE36" s="34">
        <f t="shared" si="23"/>
        <v>0.1111111111111111</v>
      </c>
      <c r="AF36" s="109">
        <v>9</v>
      </c>
      <c r="AG36" s="109">
        <v>1</v>
      </c>
      <c r="AH36" s="109">
        <v>7</v>
      </c>
      <c r="AI36" s="34">
        <f t="shared" si="24"/>
        <v>0.1111111111111111</v>
      </c>
      <c r="AJ36" s="109">
        <v>11</v>
      </c>
      <c r="AK36" s="109">
        <v>2</v>
      </c>
      <c r="AL36" s="109">
        <v>9</v>
      </c>
      <c r="AM36" s="34">
        <f t="shared" si="25"/>
        <v>0.18181818181818182</v>
      </c>
      <c r="AN36" s="109">
        <v>13</v>
      </c>
      <c r="AO36" s="109">
        <v>3</v>
      </c>
      <c r="AP36" s="109">
        <v>10</v>
      </c>
      <c r="AQ36" s="34">
        <f t="shared" si="26"/>
        <v>0.23076923076923078</v>
      </c>
      <c r="AR36" s="109">
        <v>10</v>
      </c>
      <c r="AS36" s="109">
        <v>3</v>
      </c>
      <c r="AT36" s="109">
        <v>7</v>
      </c>
      <c r="AU36" s="34">
        <f t="shared" si="27"/>
        <v>0.3</v>
      </c>
      <c r="AV36" s="109">
        <v>10</v>
      </c>
      <c r="AW36" s="109">
        <v>3</v>
      </c>
      <c r="AX36" s="109">
        <v>7</v>
      </c>
      <c r="AY36" s="34">
        <f t="shared" si="28"/>
        <v>0.3</v>
      </c>
      <c r="AZ36" s="109">
        <v>16</v>
      </c>
      <c r="BA36" s="109">
        <v>1</v>
      </c>
      <c r="BB36" s="34">
        <f t="shared" si="29"/>
        <v>6.25E-2</v>
      </c>
      <c r="BC36" s="109">
        <v>9</v>
      </c>
      <c r="BD36" s="109">
        <v>1</v>
      </c>
      <c r="BE36" s="34">
        <f t="shared" si="30"/>
        <v>0.1111111111111111</v>
      </c>
      <c r="BF36" s="109">
        <v>30</v>
      </c>
      <c r="BG36" s="109">
        <v>1</v>
      </c>
      <c r="BH36" s="98">
        <f t="shared" si="18"/>
        <v>3.3333333333333333E-2</v>
      </c>
    </row>
    <row r="37" spans="1:60" s="16" customFormat="1" ht="18.75" customHeight="1" x14ac:dyDescent="0.25">
      <c r="A37" s="1"/>
      <c r="B37" s="1"/>
      <c r="C37" s="1"/>
      <c r="D37" s="65" t="s">
        <v>130</v>
      </c>
      <c r="E37" s="164"/>
      <c r="F37" s="109">
        <v>33</v>
      </c>
      <c r="G37" s="109">
        <v>0</v>
      </c>
      <c r="H37" s="34">
        <f t="shared" si="16"/>
        <v>0</v>
      </c>
      <c r="I37" s="109">
        <v>6</v>
      </c>
      <c r="J37" s="109">
        <v>1</v>
      </c>
      <c r="K37" s="109">
        <v>0</v>
      </c>
      <c r="L37" s="34">
        <f t="shared" si="17"/>
        <v>0.16666666666666666</v>
      </c>
      <c r="M37" s="109">
        <v>0</v>
      </c>
      <c r="N37" s="109">
        <v>0</v>
      </c>
      <c r="O37" s="158" t="e">
        <f t="shared" si="19"/>
        <v>#DIV/0!</v>
      </c>
      <c r="P37" s="109">
        <v>4</v>
      </c>
      <c r="Q37" s="109">
        <v>2</v>
      </c>
      <c r="R37" s="109">
        <v>0</v>
      </c>
      <c r="S37" s="34">
        <f t="shared" si="20"/>
        <v>0.5</v>
      </c>
      <c r="T37" s="109">
        <v>3</v>
      </c>
      <c r="U37" s="109">
        <v>0</v>
      </c>
      <c r="V37" s="109">
        <v>1</v>
      </c>
      <c r="W37" s="34">
        <f t="shared" si="21"/>
        <v>0</v>
      </c>
      <c r="X37" s="109">
        <v>2</v>
      </c>
      <c r="Y37" s="109">
        <v>0</v>
      </c>
      <c r="Z37" s="109">
        <v>1</v>
      </c>
      <c r="AA37" s="34">
        <f t="shared" si="22"/>
        <v>0</v>
      </c>
      <c r="AB37" s="109">
        <v>1</v>
      </c>
      <c r="AC37" s="109">
        <v>0</v>
      </c>
      <c r="AD37" s="109">
        <v>0</v>
      </c>
      <c r="AE37" s="34">
        <f t="shared" si="23"/>
        <v>0</v>
      </c>
      <c r="AF37" s="109">
        <v>1</v>
      </c>
      <c r="AG37" s="109">
        <v>0</v>
      </c>
      <c r="AH37" s="109">
        <v>1</v>
      </c>
      <c r="AI37" s="34">
        <f t="shared" si="24"/>
        <v>0</v>
      </c>
      <c r="AJ37" s="109">
        <v>1</v>
      </c>
      <c r="AK37" s="109">
        <v>0</v>
      </c>
      <c r="AL37" s="109">
        <v>1</v>
      </c>
      <c r="AM37" s="34">
        <f t="shared" si="25"/>
        <v>0</v>
      </c>
      <c r="AN37" s="109">
        <v>2</v>
      </c>
      <c r="AO37" s="109">
        <v>0</v>
      </c>
      <c r="AP37" s="109">
        <v>1</v>
      </c>
      <c r="AQ37" s="34">
        <f t="shared" si="26"/>
        <v>0</v>
      </c>
      <c r="AR37" s="109">
        <v>1</v>
      </c>
      <c r="AS37" s="109">
        <v>0</v>
      </c>
      <c r="AT37" s="109">
        <v>1</v>
      </c>
      <c r="AU37" s="34">
        <f t="shared" si="27"/>
        <v>0</v>
      </c>
      <c r="AV37" s="109">
        <v>2</v>
      </c>
      <c r="AW37" s="109">
        <v>0</v>
      </c>
      <c r="AX37" s="109">
        <v>1</v>
      </c>
      <c r="AY37" s="34">
        <f t="shared" si="28"/>
        <v>0</v>
      </c>
      <c r="AZ37" s="109">
        <v>2</v>
      </c>
      <c r="BA37" s="109">
        <v>0</v>
      </c>
      <c r="BB37" s="34">
        <f t="shared" si="29"/>
        <v>0</v>
      </c>
      <c r="BC37" s="109">
        <v>1</v>
      </c>
      <c r="BD37" s="109">
        <v>0</v>
      </c>
      <c r="BE37" s="34">
        <f t="shared" si="30"/>
        <v>0</v>
      </c>
      <c r="BF37" s="109">
        <v>4</v>
      </c>
      <c r="BG37" s="109">
        <v>0</v>
      </c>
      <c r="BH37" s="98">
        <f t="shared" si="18"/>
        <v>0</v>
      </c>
    </row>
    <row r="38" spans="1:60" s="16" customFormat="1" ht="18.75" customHeight="1" x14ac:dyDescent="0.25">
      <c r="A38" s="1"/>
      <c r="B38" s="1"/>
      <c r="C38" s="1"/>
      <c r="D38" s="65" t="s">
        <v>127</v>
      </c>
      <c r="E38" s="164"/>
      <c r="F38" s="109">
        <v>89</v>
      </c>
      <c r="G38" s="109">
        <v>16</v>
      </c>
      <c r="H38" s="34">
        <f t="shared" si="16"/>
        <v>0.1797752808988764</v>
      </c>
      <c r="I38" s="109">
        <v>15</v>
      </c>
      <c r="J38" s="109">
        <v>1</v>
      </c>
      <c r="K38" s="109">
        <v>1</v>
      </c>
      <c r="L38" s="34">
        <f t="shared" si="17"/>
        <v>6.6666666666666666E-2</v>
      </c>
      <c r="M38" s="109">
        <v>11</v>
      </c>
      <c r="N38" s="109">
        <v>1</v>
      </c>
      <c r="O38" s="158">
        <f t="shared" si="19"/>
        <v>9.0909090909090912E-2</v>
      </c>
      <c r="P38" s="109">
        <v>10</v>
      </c>
      <c r="Q38" s="109">
        <v>0</v>
      </c>
      <c r="R38" s="109">
        <v>0</v>
      </c>
      <c r="S38" s="34">
        <f t="shared" si="20"/>
        <v>0</v>
      </c>
      <c r="T38" s="109">
        <v>10</v>
      </c>
      <c r="U38" s="109">
        <v>1</v>
      </c>
      <c r="V38" s="109">
        <v>6</v>
      </c>
      <c r="W38" s="34">
        <f t="shared" si="21"/>
        <v>0.1</v>
      </c>
      <c r="X38" s="109">
        <v>10</v>
      </c>
      <c r="Y38" s="109">
        <v>1</v>
      </c>
      <c r="Z38" s="109">
        <v>0</v>
      </c>
      <c r="AA38" s="34">
        <f t="shared" si="22"/>
        <v>0.1</v>
      </c>
      <c r="AB38" s="109">
        <v>8</v>
      </c>
      <c r="AC38" s="109">
        <v>1</v>
      </c>
      <c r="AD38" s="109">
        <v>0</v>
      </c>
      <c r="AE38" s="34">
        <f t="shared" si="23"/>
        <v>0.125</v>
      </c>
      <c r="AF38" s="109">
        <v>9</v>
      </c>
      <c r="AG38" s="109">
        <v>1</v>
      </c>
      <c r="AH38" s="109">
        <v>6</v>
      </c>
      <c r="AI38" s="34">
        <f t="shared" si="24"/>
        <v>0.1111111111111111</v>
      </c>
      <c r="AJ38" s="109">
        <v>10</v>
      </c>
      <c r="AK38" s="109">
        <v>0</v>
      </c>
      <c r="AL38" s="109">
        <v>0</v>
      </c>
      <c r="AM38" s="34">
        <f t="shared" si="25"/>
        <v>0</v>
      </c>
      <c r="AN38" s="109">
        <v>9</v>
      </c>
      <c r="AO38" s="109">
        <v>1</v>
      </c>
      <c r="AP38" s="109">
        <v>4</v>
      </c>
      <c r="AQ38" s="34">
        <f t="shared" si="26"/>
        <v>0.1111111111111111</v>
      </c>
      <c r="AR38" s="109">
        <v>8</v>
      </c>
      <c r="AS38" s="109">
        <v>2</v>
      </c>
      <c r="AT38" s="109">
        <v>0</v>
      </c>
      <c r="AU38" s="34">
        <f t="shared" si="27"/>
        <v>0.25</v>
      </c>
      <c r="AV38" s="109">
        <v>8</v>
      </c>
      <c r="AW38" s="109">
        <v>2</v>
      </c>
      <c r="AX38" s="109">
        <v>0</v>
      </c>
      <c r="AY38" s="34">
        <f t="shared" si="28"/>
        <v>0.25</v>
      </c>
      <c r="AZ38" s="109">
        <v>10</v>
      </c>
      <c r="BA38" s="109">
        <v>0</v>
      </c>
      <c r="BB38" s="34">
        <f t="shared" si="29"/>
        <v>0</v>
      </c>
      <c r="BC38" s="109">
        <v>8</v>
      </c>
      <c r="BD38" s="109">
        <v>3</v>
      </c>
      <c r="BE38" s="34">
        <f t="shared" si="30"/>
        <v>0.375</v>
      </c>
      <c r="BF38" s="109">
        <v>17</v>
      </c>
      <c r="BG38" s="109">
        <v>2</v>
      </c>
      <c r="BH38" s="98">
        <f t="shared" si="18"/>
        <v>0.11764705882352941</v>
      </c>
    </row>
    <row r="39" spans="1:60" s="16" customFormat="1" ht="75.75" customHeight="1" x14ac:dyDescent="0.25">
      <c r="A39" s="1"/>
      <c r="B39" s="1"/>
      <c r="C39" s="1"/>
      <c r="D39" s="65" t="s">
        <v>258</v>
      </c>
      <c r="E39" s="170" t="s">
        <v>262</v>
      </c>
      <c r="F39" s="109">
        <v>100</v>
      </c>
      <c r="G39" s="109">
        <v>20</v>
      </c>
      <c r="H39" s="34">
        <f t="shared" si="16"/>
        <v>0.2</v>
      </c>
      <c r="I39" s="109">
        <v>14</v>
      </c>
      <c r="J39" s="109">
        <v>4</v>
      </c>
      <c r="K39" s="109">
        <v>1</v>
      </c>
      <c r="L39" s="34">
        <f t="shared" si="17"/>
        <v>0.2857142857142857</v>
      </c>
      <c r="M39" s="109">
        <v>9</v>
      </c>
      <c r="N39" s="109">
        <v>0</v>
      </c>
      <c r="O39" s="158">
        <f t="shared" si="19"/>
        <v>0</v>
      </c>
      <c r="P39" s="109">
        <v>9</v>
      </c>
      <c r="Q39" s="109">
        <v>2</v>
      </c>
      <c r="R39" s="109">
        <v>0</v>
      </c>
      <c r="S39" s="34">
        <f t="shared" si="20"/>
        <v>0.22222222222222221</v>
      </c>
      <c r="T39" s="109">
        <v>11</v>
      </c>
      <c r="U39" s="109">
        <v>3</v>
      </c>
      <c r="V39" s="109">
        <v>8</v>
      </c>
      <c r="W39" s="34">
        <f t="shared" si="21"/>
        <v>0.27272727272727271</v>
      </c>
      <c r="X39" s="109">
        <v>9</v>
      </c>
      <c r="Y39" s="109">
        <v>2</v>
      </c>
      <c r="Z39" s="109">
        <v>3</v>
      </c>
      <c r="AA39" s="34">
        <f t="shared" si="22"/>
        <v>0.22222222222222221</v>
      </c>
      <c r="AB39" s="109">
        <v>10</v>
      </c>
      <c r="AC39" s="109">
        <v>1</v>
      </c>
      <c r="AD39" s="109">
        <v>0</v>
      </c>
      <c r="AE39" s="34">
        <f t="shared" si="23"/>
        <v>0.1</v>
      </c>
      <c r="AF39" s="109">
        <v>9</v>
      </c>
      <c r="AG39" s="109">
        <v>2</v>
      </c>
      <c r="AH39" s="109">
        <v>2</v>
      </c>
      <c r="AI39" s="34">
        <f t="shared" si="24"/>
        <v>0.22222222222222221</v>
      </c>
      <c r="AJ39" s="109">
        <v>8</v>
      </c>
      <c r="AK39" s="109">
        <v>0</v>
      </c>
      <c r="AL39" s="109">
        <v>1</v>
      </c>
      <c r="AM39" s="34">
        <f t="shared" si="25"/>
        <v>0</v>
      </c>
      <c r="AN39" s="109">
        <v>7</v>
      </c>
      <c r="AO39" s="109">
        <v>1</v>
      </c>
      <c r="AP39" s="109">
        <v>7</v>
      </c>
      <c r="AQ39" s="34">
        <f t="shared" si="26"/>
        <v>0.14285714285714285</v>
      </c>
      <c r="AR39" s="109">
        <v>7</v>
      </c>
      <c r="AS39" s="109">
        <v>2</v>
      </c>
      <c r="AT39" s="109">
        <v>0</v>
      </c>
      <c r="AU39" s="34">
        <f t="shared" si="27"/>
        <v>0.2857142857142857</v>
      </c>
      <c r="AV39" s="109">
        <v>6</v>
      </c>
      <c r="AW39" s="109">
        <v>1</v>
      </c>
      <c r="AX39" s="109">
        <v>1</v>
      </c>
      <c r="AY39" s="34">
        <f t="shared" si="28"/>
        <v>0.16666666666666666</v>
      </c>
      <c r="AZ39" s="109">
        <v>11</v>
      </c>
      <c r="BA39" s="109">
        <v>0</v>
      </c>
      <c r="BB39" s="34">
        <f t="shared" si="29"/>
        <v>0</v>
      </c>
      <c r="BC39" s="109">
        <v>9</v>
      </c>
      <c r="BD39" s="109">
        <v>2</v>
      </c>
      <c r="BE39" s="34">
        <f t="shared" si="30"/>
        <v>0.22222222222222221</v>
      </c>
      <c r="BF39" s="109">
        <v>22</v>
      </c>
      <c r="BG39" s="109">
        <v>1</v>
      </c>
      <c r="BH39" s="98">
        <f t="shared" si="18"/>
        <v>4.5454545454545456E-2</v>
      </c>
    </row>
    <row r="40" spans="1:60" s="16" customFormat="1" ht="18.75" customHeight="1" x14ac:dyDescent="0.25">
      <c r="A40" s="1"/>
      <c r="B40" s="1"/>
      <c r="C40" s="1"/>
      <c r="D40" s="65" t="s">
        <v>133</v>
      </c>
      <c r="E40" s="164"/>
      <c r="F40" s="109">
        <v>96</v>
      </c>
      <c r="G40" s="109">
        <v>26</v>
      </c>
      <c r="H40" s="34">
        <f t="shared" si="16"/>
        <v>0.27083333333333331</v>
      </c>
      <c r="I40" s="109">
        <v>11</v>
      </c>
      <c r="J40" s="109">
        <v>4</v>
      </c>
      <c r="K40" s="109">
        <v>4</v>
      </c>
      <c r="L40" s="34">
        <f t="shared" si="17"/>
        <v>0.36363636363636365</v>
      </c>
      <c r="M40" s="109">
        <v>11</v>
      </c>
      <c r="N40" s="109">
        <v>4</v>
      </c>
      <c r="O40" s="158">
        <f t="shared" si="19"/>
        <v>0.36363636363636365</v>
      </c>
      <c r="P40" s="109">
        <v>11</v>
      </c>
      <c r="Q40" s="109">
        <v>4</v>
      </c>
      <c r="R40" s="109">
        <v>0</v>
      </c>
      <c r="S40" s="34">
        <f t="shared" si="20"/>
        <v>0.36363636363636365</v>
      </c>
      <c r="T40" s="109">
        <v>11</v>
      </c>
      <c r="U40" s="109">
        <v>5</v>
      </c>
      <c r="V40" s="109">
        <v>5</v>
      </c>
      <c r="W40" s="34">
        <f t="shared" si="21"/>
        <v>0.45454545454545453</v>
      </c>
      <c r="X40" s="109">
        <v>11</v>
      </c>
      <c r="Y40" s="109">
        <v>4</v>
      </c>
      <c r="Z40" s="109">
        <v>3</v>
      </c>
      <c r="AA40" s="34">
        <f t="shared" si="22"/>
        <v>0.36363636363636365</v>
      </c>
      <c r="AB40" s="109">
        <v>10</v>
      </c>
      <c r="AC40" s="109">
        <v>3</v>
      </c>
      <c r="AD40" s="109">
        <v>1</v>
      </c>
      <c r="AE40" s="34">
        <f t="shared" si="23"/>
        <v>0.3</v>
      </c>
      <c r="AF40" s="109">
        <v>10</v>
      </c>
      <c r="AG40" s="109">
        <v>3</v>
      </c>
      <c r="AH40" s="109">
        <v>4</v>
      </c>
      <c r="AI40" s="34">
        <f t="shared" si="24"/>
        <v>0.3</v>
      </c>
      <c r="AJ40" s="109">
        <v>10</v>
      </c>
      <c r="AK40" s="109">
        <v>1</v>
      </c>
      <c r="AL40" s="109">
        <v>3</v>
      </c>
      <c r="AM40" s="34">
        <f t="shared" si="25"/>
        <v>0.1</v>
      </c>
      <c r="AN40" s="109">
        <v>10</v>
      </c>
      <c r="AO40" s="109">
        <v>3</v>
      </c>
      <c r="AP40" s="109">
        <v>5</v>
      </c>
      <c r="AQ40" s="34">
        <f t="shared" si="26"/>
        <v>0.3</v>
      </c>
      <c r="AR40" s="109">
        <v>10</v>
      </c>
      <c r="AS40" s="109">
        <v>2</v>
      </c>
      <c r="AT40" s="109">
        <v>3</v>
      </c>
      <c r="AU40" s="34">
        <f t="shared" si="27"/>
        <v>0.2</v>
      </c>
      <c r="AV40" s="109">
        <v>10</v>
      </c>
      <c r="AW40" s="109">
        <v>1</v>
      </c>
      <c r="AX40" s="109">
        <v>2</v>
      </c>
      <c r="AY40" s="34">
        <f t="shared" si="28"/>
        <v>0.1</v>
      </c>
      <c r="AZ40" s="109">
        <v>11</v>
      </c>
      <c r="BA40" s="109">
        <v>2</v>
      </c>
      <c r="BB40" s="34">
        <f t="shared" si="29"/>
        <v>0.18181818181818182</v>
      </c>
      <c r="BC40" s="109">
        <v>10</v>
      </c>
      <c r="BD40" s="109">
        <v>0</v>
      </c>
      <c r="BE40" s="34">
        <f t="shared" si="30"/>
        <v>0</v>
      </c>
      <c r="BF40" s="109">
        <v>35</v>
      </c>
      <c r="BG40" s="109">
        <v>7</v>
      </c>
      <c r="BH40" s="98">
        <f t="shared" si="18"/>
        <v>0.2</v>
      </c>
    </row>
    <row r="41" spans="1:60" s="16" customFormat="1" ht="18.75" customHeight="1" x14ac:dyDescent="0.25">
      <c r="A41" s="1"/>
      <c r="B41" s="1"/>
      <c r="C41" s="1"/>
      <c r="D41" s="65" t="s">
        <v>66</v>
      </c>
      <c r="E41" s="164"/>
      <c r="F41" s="109">
        <v>49</v>
      </c>
      <c r="G41" s="109">
        <v>34</v>
      </c>
      <c r="H41" s="34">
        <f t="shared" si="16"/>
        <v>0.69387755102040816</v>
      </c>
      <c r="I41" s="109">
        <v>7</v>
      </c>
      <c r="J41" s="109">
        <v>3</v>
      </c>
      <c r="K41" s="109">
        <v>2</v>
      </c>
      <c r="L41" s="34">
        <f t="shared" si="17"/>
        <v>0.42857142857142855</v>
      </c>
      <c r="M41" s="109">
        <v>6</v>
      </c>
      <c r="N41" s="109">
        <v>3</v>
      </c>
      <c r="O41" s="158">
        <f t="shared" si="19"/>
        <v>0.5</v>
      </c>
      <c r="P41" s="109">
        <v>7</v>
      </c>
      <c r="Q41" s="109">
        <v>3</v>
      </c>
      <c r="R41" s="109">
        <v>0</v>
      </c>
      <c r="S41" s="34">
        <f t="shared" si="20"/>
        <v>0.42857142857142855</v>
      </c>
      <c r="T41" s="109">
        <v>7</v>
      </c>
      <c r="U41" s="109">
        <v>4</v>
      </c>
      <c r="V41" s="109">
        <v>4</v>
      </c>
      <c r="W41" s="34">
        <f t="shared" si="21"/>
        <v>0.5714285714285714</v>
      </c>
      <c r="X41" s="109">
        <v>7</v>
      </c>
      <c r="Y41" s="109">
        <v>2</v>
      </c>
      <c r="Z41" s="109">
        <v>0</v>
      </c>
      <c r="AA41" s="34">
        <f t="shared" si="22"/>
        <v>0.2857142857142857</v>
      </c>
      <c r="AB41" s="109">
        <v>7</v>
      </c>
      <c r="AC41" s="109">
        <v>2</v>
      </c>
      <c r="AD41" s="109">
        <v>0</v>
      </c>
      <c r="AE41" s="34">
        <f t="shared" si="23"/>
        <v>0.2857142857142857</v>
      </c>
      <c r="AF41" s="109">
        <v>7</v>
      </c>
      <c r="AG41" s="109">
        <v>2</v>
      </c>
      <c r="AH41" s="109">
        <v>2</v>
      </c>
      <c r="AI41" s="34">
        <f t="shared" si="24"/>
        <v>0.2857142857142857</v>
      </c>
      <c r="AJ41" s="109">
        <v>7</v>
      </c>
      <c r="AK41" s="109">
        <v>4</v>
      </c>
      <c r="AL41" s="109">
        <v>0</v>
      </c>
      <c r="AM41" s="34">
        <f t="shared" si="25"/>
        <v>0.5714285714285714</v>
      </c>
      <c r="AN41" s="109">
        <v>7</v>
      </c>
      <c r="AO41" s="109">
        <v>3</v>
      </c>
      <c r="AP41" s="109">
        <v>1</v>
      </c>
      <c r="AQ41" s="34">
        <f t="shared" si="26"/>
        <v>0.42857142857142855</v>
      </c>
      <c r="AR41" s="109">
        <v>7</v>
      </c>
      <c r="AS41" s="109">
        <v>2</v>
      </c>
      <c r="AT41" s="109">
        <v>1</v>
      </c>
      <c r="AU41" s="34">
        <f t="shared" si="27"/>
        <v>0.2857142857142857</v>
      </c>
      <c r="AV41" s="109">
        <v>7</v>
      </c>
      <c r="AW41" s="109">
        <v>2</v>
      </c>
      <c r="AX41" s="109">
        <v>0</v>
      </c>
      <c r="AY41" s="34">
        <f t="shared" si="28"/>
        <v>0.2857142857142857</v>
      </c>
      <c r="AZ41" s="109">
        <v>7</v>
      </c>
      <c r="BA41" s="109">
        <v>2</v>
      </c>
      <c r="BB41" s="34">
        <f t="shared" si="29"/>
        <v>0.2857142857142857</v>
      </c>
      <c r="BC41" s="109">
        <v>7</v>
      </c>
      <c r="BD41" s="109">
        <v>2</v>
      </c>
      <c r="BE41" s="34">
        <f t="shared" si="30"/>
        <v>0.2857142857142857</v>
      </c>
      <c r="BF41" s="109">
        <v>14</v>
      </c>
      <c r="BG41" s="109">
        <v>14</v>
      </c>
      <c r="BH41" s="98">
        <f t="shared" si="18"/>
        <v>1</v>
      </c>
    </row>
    <row r="42" spans="1:60" s="16" customFormat="1" ht="18.75" customHeight="1" x14ac:dyDescent="0.25">
      <c r="A42" s="1"/>
      <c r="B42" s="1"/>
      <c r="C42" s="1"/>
      <c r="D42" s="65" t="s">
        <v>67</v>
      </c>
      <c r="E42" s="164"/>
      <c r="F42" s="109">
        <v>129</v>
      </c>
      <c r="G42" s="109">
        <v>57</v>
      </c>
      <c r="H42" s="34">
        <f t="shared" si="16"/>
        <v>0.44186046511627908</v>
      </c>
      <c r="I42" s="109">
        <v>15</v>
      </c>
      <c r="J42" s="109">
        <v>6</v>
      </c>
      <c r="K42" s="109">
        <v>6</v>
      </c>
      <c r="L42" s="34">
        <f t="shared" si="17"/>
        <v>0.4</v>
      </c>
      <c r="M42" s="109">
        <v>2</v>
      </c>
      <c r="N42" s="109">
        <v>0</v>
      </c>
      <c r="O42" s="158">
        <f t="shared" si="19"/>
        <v>0</v>
      </c>
      <c r="P42" s="109">
        <v>13</v>
      </c>
      <c r="Q42" s="109">
        <v>3</v>
      </c>
      <c r="R42" s="109">
        <v>1</v>
      </c>
      <c r="S42" s="34">
        <f t="shared" si="20"/>
        <v>0.23076923076923078</v>
      </c>
      <c r="T42" s="109">
        <v>14</v>
      </c>
      <c r="U42" s="109">
        <v>8</v>
      </c>
      <c r="V42" s="109">
        <v>3</v>
      </c>
      <c r="W42" s="34">
        <f t="shared" si="21"/>
        <v>0.5714285714285714</v>
      </c>
      <c r="X42" s="109">
        <v>14</v>
      </c>
      <c r="Y42" s="109">
        <v>5</v>
      </c>
      <c r="Z42" s="109">
        <v>0</v>
      </c>
      <c r="AA42" s="34">
        <f t="shared" si="22"/>
        <v>0.35714285714285715</v>
      </c>
      <c r="AB42" s="109">
        <v>14</v>
      </c>
      <c r="AC42" s="109">
        <v>6</v>
      </c>
      <c r="AD42" s="109">
        <v>1</v>
      </c>
      <c r="AE42" s="34">
        <f t="shared" si="23"/>
        <v>0.42857142857142855</v>
      </c>
      <c r="AF42" s="109">
        <v>12</v>
      </c>
      <c r="AG42" s="109">
        <v>6</v>
      </c>
      <c r="AH42" s="109">
        <v>7</v>
      </c>
      <c r="AI42" s="34">
        <f t="shared" si="24"/>
        <v>0.5</v>
      </c>
      <c r="AJ42" s="109">
        <v>13</v>
      </c>
      <c r="AK42" s="109">
        <v>3</v>
      </c>
      <c r="AL42" s="109">
        <v>0</v>
      </c>
      <c r="AM42" s="34">
        <f t="shared" si="25"/>
        <v>0.23076923076923078</v>
      </c>
      <c r="AN42" s="109">
        <v>11</v>
      </c>
      <c r="AO42" s="109">
        <v>4</v>
      </c>
      <c r="AP42" s="109">
        <v>5</v>
      </c>
      <c r="AQ42" s="34">
        <f t="shared" si="26"/>
        <v>0.36363636363636365</v>
      </c>
      <c r="AR42" s="109">
        <v>14</v>
      </c>
      <c r="AS42" s="109">
        <v>8</v>
      </c>
      <c r="AT42" s="109">
        <v>1</v>
      </c>
      <c r="AU42" s="34">
        <f t="shared" si="27"/>
        <v>0.5714285714285714</v>
      </c>
      <c r="AV42" s="109">
        <v>13</v>
      </c>
      <c r="AW42" s="109">
        <v>6</v>
      </c>
      <c r="AX42" s="109">
        <v>1</v>
      </c>
      <c r="AY42" s="34">
        <f t="shared" si="28"/>
        <v>0.46153846153846156</v>
      </c>
      <c r="AZ42" s="109">
        <v>13</v>
      </c>
      <c r="BA42" s="109">
        <v>4</v>
      </c>
      <c r="BB42" s="34">
        <f t="shared" si="29"/>
        <v>0.30769230769230771</v>
      </c>
      <c r="BC42" s="109">
        <v>12</v>
      </c>
      <c r="BD42" s="109">
        <v>2</v>
      </c>
      <c r="BE42" s="34">
        <f t="shared" si="30"/>
        <v>0.16666666666666666</v>
      </c>
      <c r="BF42" s="109">
        <v>32</v>
      </c>
      <c r="BG42" s="109">
        <v>15</v>
      </c>
      <c r="BH42" s="98">
        <f t="shared" si="18"/>
        <v>0.46875</v>
      </c>
    </row>
    <row r="43" spans="1:60" s="16" customFormat="1" ht="19.5" customHeight="1" x14ac:dyDescent="0.25">
      <c r="A43" s="1"/>
      <c r="B43" s="1"/>
      <c r="C43" s="1"/>
      <c r="D43" s="65" t="s">
        <v>68</v>
      </c>
      <c r="E43" s="164"/>
      <c r="F43" s="68">
        <v>103</v>
      </c>
      <c r="G43" s="68">
        <v>22</v>
      </c>
      <c r="H43" s="34">
        <f t="shared" si="16"/>
        <v>0.21359223300970873</v>
      </c>
      <c r="I43" s="68">
        <v>12</v>
      </c>
      <c r="J43" s="68">
        <v>2</v>
      </c>
      <c r="K43" s="68">
        <v>3</v>
      </c>
      <c r="L43" s="34">
        <f>J43/I43</f>
        <v>0.16666666666666666</v>
      </c>
      <c r="M43" s="68">
        <v>7</v>
      </c>
      <c r="N43" s="68">
        <v>1</v>
      </c>
      <c r="O43" s="158">
        <f>N43/M43</f>
        <v>0.14285714285714285</v>
      </c>
      <c r="P43" s="68">
        <v>10</v>
      </c>
      <c r="Q43" s="68">
        <v>2</v>
      </c>
      <c r="R43" s="68">
        <v>0</v>
      </c>
      <c r="S43" s="34">
        <f>Q43/P43</f>
        <v>0.2</v>
      </c>
      <c r="T43" s="68">
        <v>10</v>
      </c>
      <c r="U43" s="68">
        <v>2</v>
      </c>
      <c r="V43" s="68">
        <v>1</v>
      </c>
      <c r="W43" s="34">
        <f>U43/T43</f>
        <v>0.2</v>
      </c>
      <c r="X43" s="68">
        <v>10</v>
      </c>
      <c r="Y43" s="68">
        <v>2</v>
      </c>
      <c r="Z43" s="68">
        <v>1</v>
      </c>
      <c r="AA43" s="34">
        <f>Y43/X43</f>
        <v>0.2</v>
      </c>
      <c r="AB43" s="68">
        <v>10</v>
      </c>
      <c r="AC43" s="68">
        <v>3</v>
      </c>
      <c r="AD43" s="68">
        <v>1</v>
      </c>
      <c r="AE43" s="34">
        <f>AC43/AB43</f>
        <v>0.3</v>
      </c>
      <c r="AF43" s="68">
        <v>10</v>
      </c>
      <c r="AG43" s="68">
        <v>2</v>
      </c>
      <c r="AH43" s="68">
        <v>3</v>
      </c>
      <c r="AI43" s="34">
        <f>AG43/AF43</f>
        <v>0.2</v>
      </c>
      <c r="AJ43" s="68">
        <v>10</v>
      </c>
      <c r="AK43" s="68">
        <v>1</v>
      </c>
      <c r="AL43" s="68">
        <v>0</v>
      </c>
      <c r="AM43" s="34">
        <f>AK43/AJ43</f>
        <v>0.1</v>
      </c>
      <c r="AN43" s="68">
        <v>10</v>
      </c>
      <c r="AO43" s="68">
        <v>1</v>
      </c>
      <c r="AP43" s="68">
        <v>8</v>
      </c>
      <c r="AQ43" s="34">
        <f>AO43/AN43</f>
        <v>0.1</v>
      </c>
      <c r="AR43" s="68">
        <v>10</v>
      </c>
      <c r="AS43" s="68">
        <v>2</v>
      </c>
      <c r="AT43" s="68">
        <v>0</v>
      </c>
      <c r="AU43" s="34">
        <f>AS43/AR43</f>
        <v>0.2</v>
      </c>
      <c r="AV43" s="68">
        <v>10</v>
      </c>
      <c r="AW43" s="68">
        <v>2</v>
      </c>
      <c r="AX43" s="68">
        <v>2</v>
      </c>
      <c r="AY43" s="34">
        <f>AW43/AV43</f>
        <v>0.2</v>
      </c>
      <c r="AZ43" s="68">
        <v>10</v>
      </c>
      <c r="BA43" s="68">
        <v>1</v>
      </c>
      <c r="BB43" s="34">
        <f>BA43/AZ43</f>
        <v>0.1</v>
      </c>
      <c r="BC43" s="68">
        <v>9</v>
      </c>
      <c r="BD43" s="68">
        <v>1</v>
      </c>
      <c r="BE43" s="34">
        <f>BD43/BC43</f>
        <v>0.1111111111111111</v>
      </c>
      <c r="BF43" s="68">
        <v>23</v>
      </c>
      <c r="BG43" s="68">
        <v>3</v>
      </c>
      <c r="BH43" s="98">
        <f>BG43/BF43</f>
        <v>0.13043478260869565</v>
      </c>
    </row>
    <row r="44" spans="1:60" s="16" customFormat="1" ht="18.75" customHeight="1" x14ac:dyDescent="0.25">
      <c r="A44" s="1"/>
      <c r="B44" s="1"/>
      <c r="C44" s="1"/>
      <c r="D44" s="65" t="s">
        <v>69</v>
      </c>
      <c r="E44" s="164"/>
      <c r="F44" s="109">
        <f>13+9+11+8+9+9</f>
        <v>59</v>
      </c>
      <c r="G44" s="109">
        <f>3+8+5+1+1</f>
        <v>18</v>
      </c>
      <c r="H44" s="34">
        <f t="shared" si="16"/>
        <v>0.30508474576271188</v>
      </c>
      <c r="I44" s="109">
        <f>1+1+1+1+1+1</f>
        <v>6</v>
      </c>
      <c r="J44" s="109">
        <f>0+1+1</f>
        <v>2</v>
      </c>
      <c r="K44" s="109">
        <f>0+1</f>
        <v>1</v>
      </c>
      <c r="L44" s="34">
        <f t="shared" si="17"/>
        <v>0.33333333333333331</v>
      </c>
      <c r="M44" s="109">
        <f>1+1+0</f>
        <v>2</v>
      </c>
      <c r="N44" s="109">
        <f>0+1</f>
        <v>1</v>
      </c>
      <c r="O44" s="158">
        <f t="shared" si="19"/>
        <v>0.5</v>
      </c>
      <c r="P44" s="109">
        <f>1+1+1+1+1</f>
        <v>5</v>
      </c>
      <c r="Q44" s="109">
        <f>1+1</f>
        <v>2</v>
      </c>
      <c r="R44" s="109">
        <f>0+1</f>
        <v>1</v>
      </c>
      <c r="S44" s="34">
        <f t="shared" si="20"/>
        <v>0.4</v>
      </c>
      <c r="T44" s="109">
        <f>1+1+1+1+1+1</f>
        <v>6</v>
      </c>
      <c r="U44" s="109">
        <v>0</v>
      </c>
      <c r="V44" s="109">
        <f>1+1+1+1+1</f>
        <v>5</v>
      </c>
      <c r="W44" s="34">
        <f t="shared" si="21"/>
        <v>0</v>
      </c>
      <c r="X44" s="109">
        <f>1+1+1+1+1+1</f>
        <v>6</v>
      </c>
      <c r="Y44" s="109">
        <f>1+1+1</f>
        <v>3</v>
      </c>
      <c r="Z44" s="109">
        <f>0+1+1+1</f>
        <v>3</v>
      </c>
      <c r="AA44" s="34">
        <f t="shared" si="22"/>
        <v>0.5</v>
      </c>
      <c r="AB44" s="109">
        <f>1+1+1+1+1+1</f>
        <v>6</v>
      </c>
      <c r="AC44" s="109">
        <v>0</v>
      </c>
      <c r="AD44" s="109">
        <f>0+1</f>
        <v>1</v>
      </c>
      <c r="AE44" s="34">
        <f t="shared" si="23"/>
        <v>0</v>
      </c>
      <c r="AF44" s="109">
        <f>1+1+1+1+1+1</f>
        <v>6</v>
      </c>
      <c r="AG44" s="109">
        <f>0+1+1</f>
        <v>2</v>
      </c>
      <c r="AH44" s="109">
        <f>1+1+1+1</f>
        <v>4</v>
      </c>
      <c r="AI44" s="34">
        <f t="shared" si="24"/>
        <v>0.33333333333333331</v>
      </c>
      <c r="AJ44" s="109">
        <f>2+1+1+1+1+1</f>
        <v>7</v>
      </c>
      <c r="AK44" s="109">
        <f>1+1</f>
        <v>2</v>
      </c>
      <c r="AL44" s="109">
        <f>1+1+1</f>
        <v>3</v>
      </c>
      <c r="AM44" s="34">
        <f t="shared" si="25"/>
        <v>0.2857142857142857</v>
      </c>
      <c r="AN44" s="109">
        <f>1+1+1+1+1+0</f>
        <v>5</v>
      </c>
      <c r="AO44" s="109">
        <f>0+1</f>
        <v>1</v>
      </c>
      <c r="AP44" s="109">
        <f>1+1+1+1</f>
        <v>4</v>
      </c>
      <c r="AQ44" s="34">
        <f t="shared" si="26"/>
        <v>0.2</v>
      </c>
      <c r="AR44" s="109">
        <f>1+1+1+1+1</f>
        <v>5</v>
      </c>
      <c r="AS44" s="109">
        <f>0+1</f>
        <v>1</v>
      </c>
      <c r="AT44" s="109">
        <f>0+1+1</f>
        <v>2</v>
      </c>
      <c r="AU44" s="34">
        <f t="shared" si="27"/>
        <v>0.2</v>
      </c>
      <c r="AV44" s="109">
        <f>1+1+1+1</f>
        <v>4</v>
      </c>
      <c r="AW44" s="109">
        <f>0+1+1</f>
        <v>2</v>
      </c>
      <c r="AX44" s="109">
        <f>1+1+1</f>
        <v>3</v>
      </c>
      <c r="AY44" s="34">
        <f t="shared" si="28"/>
        <v>0.5</v>
      </c>
      <c r="AZ44" s="109">
        <f>1+1+1+1+1+1</f>
        <v>6</v>
      </c>
      <c r="BA44" s="109">
        <f>0+1+1</f>
        <v>2</v>
      </c>
      <c r="BB44" s="34">
        <f t="shared" si="29"/>
        <v>0.33333333333333331</v>
      </c>
      <c r="BC44" s="109">
        <f>1+1+1+1+1</f>
        <v>5</v>
      </c>
      <c r="BD44" s="109">
        <v>0</v>
      </c>
      <c r="BE44" s="34">
        <f t="shared" si="30"/>
        <v>0</v>
      </c>
      <c r="BF44" s="109">
        <f>2+1+3+2+1</f>
        <v>9</v>
      </c>
      <c r="BG44" s="109">
        <f>0+1</f>
        <v>1</v>
      </c>
      <c r="BH44" s="98">
        <f t="shared" si="18"/>
        <v>0.1111111111111111</v>
      </c>
    </row>
    <row r="45" spans="1:60" s="16" customFormat="1" ht="18.75" customHeight="1" x14ac:dyDescent="0.25">
      <c r="A45" s="1"/>
      <c r="B45" s="1"/>
      <c r="C45" s="1"/>
      <c r="D45" s="65" t="s">
        <v>189</v>
      </c>
      <c r="E45" s="164"/>
      <c r="F45" s="109">
        <v>61</v>
      </c>
      <c r="G45" s="109">
        <v>42</v>
      </c>
      <c r="H45" s="34">
        <f t="shared" si="16"/>
        <v>0.68852459016393441</v>
      </c>
      <c r="I45" s="109">
        <v>8</v>
      </c>
      <c r="J45" s="109">
        <v>7</v>
      </c>
      <c r="K45" s="109">
        <v>2</v>
      </c>
      <c r="L45" s="34">
        <f t="shared" si="17"/>
        <v>0.875</v>
      </c>
      <c r="M45" s="109">
        <v>0</v>
      </c>
      <c r="N45" s="109">
        <v>0</v>
      </c>
      <c r="O45" s="158" t="e">
        <f t="shared" si="19"/>
        <v>#DIV/0!</v>
      </c>
      <c r="P45" s="109">
        <v>4</v>
      </c>
      <c r="Q45" s="109">
        <v>4</v>
      </c>
      <c r="R45" s="109">
        <v>0</v>
      </c>
      <c r="S45" s="34">
        <f t="shared" si="20"/>
        <v>1</v>
      </c>
      <c r="T45" s="109">
        <v>7</v>
      </c>
      <c r="U45" s="109">
        <v>5</v>
      </c>
      <c r="V45" s="109">
        <v>2</v>
      </c>
      <c r="W45" s="34">
        <f t="shared" si="21"/>
        <v>0.7142857142857143</v>
      </c>
      <c r="X45" s="109">
        <v>6</v>
      </c>
      <c r="Y45" s="109">
        <v>4</v>
      </c>
      <c r="Z45" s="109">
        <v>0</v>
      </c>
      <c r="AA45" s="34">
        <f t="shared" si="22"/>
        <v>0.66666666666666663</v>
      </c>
      <c r="AB45" s="109">
        <v>6</v>
      </c>
      <c r="AC45" s="109">
        <v>3</v>
      </c>
      <c r="AD45" s="109">
        <v>0</v>
      </c>
      <c r="AE45" s="34">
        <f t="shared" si="23"/>
        <v>0.5</v>
      </c>
      <c r="AF45" s="109">
        <v>7</v>
      </c>
      <c r="AG45" s="109">
        <v>5</v>
      </c>
      <c r="AH45" s="109">
        <v>0</v>
      </c>
      <c r="AI45" s="34">
        <f t="shared" si="24"/>
        <v>0.7142857142857143</v>
      </c>
      <c r="AJ45" s="109">
        <v>5</v>
      </c>
      <c r="AK45" s="109">
        <v>2</v>
      </c>
      <c r="AL45" s="109">
        <v>0</v>
      </c>
      <c r="AM45" s="34">
        <f t="shared" si="25"/>
        <v>0.4</v>
      </c>
      <c r="AN45" s="109">
        <v>1</v>
      </c>
      <c r="AO45" s="109">
        <v>3</v>
      </c>
      <c r="AP45" s="109">
        <v>1</v>
      </c>
      <c r="AQ45" s="34">
        <f t="shared" si="26"/>
        <v>3</v>
      </c>
      <c r="AR45" s="109">
        <v>6</v>
      </c>
      <c r="AS45" s="109">
        <v>4</v>
      </c>
      <c r="AT45" s="109">
        <v>2</v>
      </c>
      <c r="AU45" s="34">
        <f t="shared" si="27"/>
        <v>0.66666666666666663</v>
      </c>
      <c r="AV45" s="109">
        <v>8</v>
      </c>
      <c r="AW45" s="109">
        <v>6</v>
      </c>
      <c r="AX45" s="109">
        <v>2</v>
      </c>
      <c r="AY45" s="34">
        <f t="shared" si="28"/>
        <v>0.75</v>
      </c>
      <c r="AZ45" s="109">
        <v>7</v>
      </c>
      <c r="BA45" s="109">
        <v>3</v>
      </c>
      <c r="BB45" s="34">
        <f t="shared" si="29"/>
        <v>0.42857142857142855</v>
      </c>
      <c r="BC45" s="109">
        <v>5</v>
      </c>
      <c r="BD45" s="109">
        <v>2</v>
      </c>
      <c r="BE45" s="34">
        <f t="shared" si="30"/>
        <v>0.4</v>
      </c>
      <c r="BF45" s="109">
        <v>18</v>
      </c>
      <c r="BG45" s="109">
        <v>8</v>
      </c>
      <c r="BH45" s="98">
        <f t="shared" si="18"/>
        <v>0.44444444444444442</v>
      </c>
    </row>
    <row r="46" spans="1:60" s="16" customFormat="1" ht="18.75" customHeight="1" x14ac:dyDescent="0.25">
      <c r="A46" s="1"/>
      <c r="B46" s="1"/>
      <c r="C46" s="1"/>
      <c r="D46" s="65" t="s">
        <v>152</v>
      </c>
      <c r="E46" s="164"/>
      <c r="F46" s="109">
        <v>88</v>
      </c>
      <c r="G46" s="109">
        <v>59</v>
      </c>
      <c r="H46" s="34">
        <f t="shared" si="16"/>
        <v>0.67045454545454541</v>
      </c>
      <c r="I46" s="109">
        <v>11</v>
      </c>
      <c r="J46" s="109">
        <v>9</v>
      </c>
      <c r="K46" s="109">
        <v>2</v>
      </c>
      <c r="L46" s="34">
        <f t="shared" si="17"/>
        <v>0.81818181818181823</v>
      </c>
      <c r="M46" s="109">
        <v>8</v>
      </c>
      <c r="N46" s="109">
        <v>0</v>
      </c>
      <c r="O46" s="158">
        <f t="shared" si="19"/>
        <v>0</v>
      </c>
      <c r="P46" s="109">
        <v>10</v>
      </c>
      <c r="Q46" s="109">
        <v>3</v>
      </c>
      <c r="R46" s="109">
        <v>0</v>
      </c>
      <c r="S46" s="34">
        <f t="shared" si="20"/>
        <v>0.3</v>
      </c>
      <c r="T46" s="109">
        <v>9</v>
      </c>
      <c r="U46" s="109">
        <v>8</v>
      </c>
      <c r="V46" s="109">
        <v>7</v>
      </c>
      <c r="W46" s="34">
        <f t="shared" si="21"/>
        <v>0.88888888888888884</v>
      </c>
      <c r="X46" s="109">
        <v>10</v>
      </c>
      <c r="Y46" s="109">
        <v>7</v>
      </c>
      <c r="Z46" s="109">
        <v>2</v>
      </c>
      <c r="AA46" s="34">
        <f t="shared" si="22"/>
        <v>0.7</v>
      </c>
      <c r="AB46" s="109">
        <v>9</v>
      </c>
      <c r="AC46" s="109">
        <v>5</v>
      </c>
      <c r="AD46" s="109">
        <v>1</v>
      </c>
      <c r="AE46" s="34">
        <f t="shared" si="23"/>
        <v>0.55555555555555558</v>
      </c>
      <c r="AF46" s="109">
        <v>9</v>
      </c>
      <c r="AG46" s="109">
        <v>7</v>
      </c>
      <c r="AH46" s="109">
        <v>3</v>
      </c>
      <c r="AI46" s="34">
        <f t="shared" si="24"/>
        <v>0.77777777777777779</v>
      </c>
      <c r="AJ46" s="109">
        <v>9</v>
      </c>
      <c r="AK46" s="109">
        <v>4</v>
      </c>
      <c r="AL46" s="109">
        <v>1</v>
      </c>
      <c r="AM46" s="34">
        <f t="shared" si="25"/>
        <v>0.44444444444444442</v>
      </c>
      <c r="AN46" s="109">
        <v>9</v>
      </c>
      <c r="AO46" s="109">
        <v>2</v>
      </c>
      <c r="AP46" s="109">
        <v>4</v>
      </c>
      <c r="AQ46" s="34">
        <f t="shared" si="26"/>
        <v>0.22222222222222221</v>
      </c>
      <c r="AR46" s="109">
        <v>9</v>
      </c>
      <c r="AS46" s="109">
        <v>2</v>
      </c>
      <c r="AT46" s="109">
        <v>2</v>
      </c>
      <c r="AU46" s="34">
        <f t="shared" si="27"/>
        <v>0.22222222222222221</v>
      </c>
      <c r="AV46" s="109">
        <v>9</v>
      </c>
      <c r="AW46" s="109">
        <v>7</v>
      </c>
      <c r="AX46" s="109">
        <v>1</v>
      </c>
      <c r="AY46" s="34">
        <f t="shared" si="28"/>
        <v>0.77777777777777779</v>
      </c>
      <c r="AZ46" s="109">
        <v>10</v>
      </c>
      <c r="BA46" s="109">
        <v>0</v>
      </c>
      <c r="BB46" s="34">
        <f t="shared" si="29"/>
        <v>0</v>
      </c>
      <c r="BC46" s="109">
        <v>9</v>
      </c>
      <c r="BD46" s="109">
        <v>4</v>
      </c>
      <c r="BE46" s="34">
        <f t="shared" si="30"/>
        <v>0.44444444444444442</v>
      </c>
      <c r="BF46" s="109">
        <v>19</v>
      </c>
      <c r="BG46" s="109">
        <v>2</v>
      </c>
      <c r="BH46" s="98">
        <f t="shared" si="18"/>
        <v>0.10526315789473684</v>
      </c>
    </row>
    <row r="47" spans="1:60" s="16" customFormat="1" ht="18.75" customHeight="1" x14ac:dyDescent="0.25">
      <c r="A47" s="1"/>
      <c r="B47" s="1"/>
      <c r="C47" s="1"/>
      <c r="D47" s="65" t="s">
        <v>159</v>
      </c>
      <c r="E47" s="164"/>
      <c r="F47" s="109">
        <v>203</v>
      </c>
      <c r="G47" s="109">
        <v>78</v>
      </c>
      <c r="H47" s="34">
        <f t="shared" si="16"/>
        <v>0.38423645320197042</v>
      </c>
      <c r="I47" s="109">
        <v>28</v>
      </c>
      <c r="J47" s="109">
        <v>12</v>
      </c>
      <c r="K47" s="109">
        <v>1</v>
      </c>
      <c r="L47" s="34">
        <f t="shared" si="17"/>
        <v>0.42857142857142855</v>
      </c>
      <c r="M47" s="109">
        <v>0</v>
      </c>
      <c r="N47" s="109">
        <v>0</v>
      </c>
      <c r="O47" s="158" t="e">
        <f t="shared" si="19"/>
        <v>#DIV/0!</v>
      </c>
      <c r="P47" s="109">
        <v>25</v>
      </c>
      <c r="Q47" s="109">
        <v>12</v>
      </c>
      <c r="R47" s="109">
        <v>1</v>
      </c>
      <c r="S47" s="34">
        <f t="shared" si="20"/>
        <v>0.48</v>
      </c>
      <c r="T47" s="109">
        <v>24</v>
      </c>
      <c r="U47" s="109">
        <v>10</v>
      </c>
      <c r="V47" s="109">
        <v>13</v>
      </c>
      <c r="W47" s="34">
        <f t="shared" si="21"/>
        <v>0.41666666666666669</v>
      </c>
      <c r="X47" s="109">
        <v>22</v>
      </c>
      <c r="Y47" s="109">
        <v>6</v>
      </c>
      <c r="Z47" s="109">
        <v>1</v>
      </c>
      <c r="AA47" s="34">
        <f t="shared" si="22"/>
        <v>0.27272727272727271</v>
      </c>
      <c r="AB47" s="109">
        <v>22</v>
      </c>
      <c r="AC47" s="109">
        <v>7</v>
      </c>
      <c r="AD47" s="109">
        <v>1</v>
      </c>
      <c r="AE47" s="34">
        <f t="shared" si="23"/>
        <v>0.31818181818181818</v>
      </c>
      <c r="AF47" s="109">
        <v>21</v>
      </c>
      <c r="AG47" s="109">
        <v>9</v>
      </c>
      <c r="AH47" s="109">
        <v>3</v>
      </c>
      <c r="AI47" s="34">
        <f t="shared" si="24"/>
        <v>0.42857142857142855</v>
      </c>
      <c r="AJ47" s="109">
        <v>20</v>
      </c>
      <c r="AK47" s="109">
        <v>8</v>
      </c>
      <c r="AL47" s="109">
        <v>1</v>
      </c>
      <c r="AM47" s="34">
        <f t="shared" si="25"/>
        <v>0.4</v>
      </c>
      <c r="AN47" s="109">
        <v>23</v>
      </c>
      <c r="AO47" s="109">
        <v>6</v>
      </c>
      <c r="AP47" s="109">
        <v>9</v>
      </c>
      <c r="AQ47" s="34">
        <f t="shared" si="26"/>
        <v>0.2608695652173913</v>
      </c>
      <c r="AR47" s="109">
        <v>19</v>
      </c>
      <c r="AS47" s="109">
        <v>9</v>
      </c>
      <c r="AT47" s="109">
        <v>1</v>
      </c>
      <c r="AU47" s="34">
        <f t="shared" si="27"/>
        <v>0.47368421052631576</v>
      </c>
      <c r="AV47" s="109">
        <v>19</v>
      </c>
      <c r="AW47" s="109">
        <v>8</v>
      </c>
      <c r="AX47" s="109">
        <v>5</v>
      </c>
      <c r="AY47" s="34">
        <f t="shared" si="28"/>
        <v>0.42105263157894735</v>
      </c>
      <c r="AZ47" s="109">
        <v>21</v>
      </c>
      <c r="BA47" s="109">
        <v>4</v>
      </c>
      <c r="BB47" s="34">
        <f t="shared" si="29"/>
        <v>0.19047619047619047</v>
      </c>
      <c r="BC47" s="109">
        <v>21</v>
      </c>
      <c r="BD47" s="109">
        <v>4</v>
      </c>
      <c r="BE47" s="34">
        <f t="shared" si="30"/>
        <v>0.19047619047619047</v>
      </c>
      <c r="BF47" s="109">
        <v>52</v>
      </c>
      <c r="BG47" s="109">
        <v>20</v>
      </c>
      <c r="BH47" s="98">
        <f t="shared" si="18"/>
        <v>0.38461538461538464</v>
      </c>
    </row>
    <row r="48" spans="1:60" s="16" customFormat="1" ht="19.5" customHeight="1" x14ac:dyDescent="0.25">
      <c r="A48" s="1"/>
      <c r="B48" s="1"/>
      <c r="C48" s="1"/>
      <c r="D48" s="65" t="s">
        <v>71</v>
      </c>
      <c r="E48" s="164"/>
      <c r="F48" s="68">
        <v>188</v>
      </c>
      <c r="G48" s="68">
        <v>50</v>
      </c>
      <c r="H48" s="34">
        <f t="shared" si="16"/>
        <v>0.26595744680851063</v>
      </c>
      <c r="I48" s="68">
        <v>10</v>
      </c>
      <c r="J48" s="68">
        <v>5</v>
      </c>
      <c r="K48" s="68">
        <v>10</v>
      </c>
      <c r="L48" s="34">
        <f>J48/I48</f>
        <v>0.5</v>
      </c>
      <c r="M48" s="68">
        <v>8</v>
      </c>
      <c r="N48" s="68">
        <v>4</v>
      </c>
      <c r="O48" s="158">
        <f>N48/M48</f>
        <v>0.5</v>
      </c>
      <c r="P48" s="68">
        <v>8</v>
      </c>
      <c r="Q48" s="68">
        <v>4</v>
      </c>
      <c r="R48" s="68">
        <v>8</v>
      </c>
      <c r="S48" s="34">
        <f>Q48/P48</f>
        <v>0.5</v>
      </c>
      <c r="T48" s="68">
        <v>8</v>
      </c>
      <c r="U48" s="68">
        <v>4</v>
      </c>
      <c r="V48" s="68">
        <v>8</v>
      </c>
      <c r="W48" s="34">
        <f>U48/T48</f>
        <v>0.5</v>
      </c>
      <c r="X48" s="68">
        <v>8</v>
      </c>
      <c r="Y48" s="68">
        <v>4</v>
      </c>
      <c r="Z48" s="68">
        <v>8</v>
      </c>
      <c r="AA48" s="34">
        <f>Y48/X48</f>
        <v>0.5</v>
      </c>
      <c r="AB48" s="68">
        <v>8</v>
      </c>
      <c r="AC48" s="68">
        <v>4</v>
      </c>
      <c r="AD48" s="68">
        <v>8</v>
      </c>
      <c r="AE48" s="34">
        <f>AC48/AB48</f>
        <v>0.5</v>
      </c>
      <c r="AF48" s="68">
        <v>8</v>
      </c>
      <c r="AG48" s="68">
        <v>4</v>
      </c>
      <c r="AH48" s="68">
        <v>8</v>
      </c>
      <c r="AI48" s="34">
        <f>AG48/AF48</f>
        <v>0.5</v>
      </c>
      <c r="AJ48" s="68">
        <v>8</v>
      </c>
      <c r="AK48" s="68">
        <v>2</v>
      </c>
      <c r="AL48" s="68">
        <v>8</v>
      </c>
      <c r="AM48" s="34">
        <f>AK48/AJ48</f>
        <v>0.25</v>
      </c>
      <c r="AN48" s="68">
        <v>8</v>
      </c>
      <c r="AO48" s="68">
        <v>2</v>
      </c>
      <c r="AP48" s="68">
        <v>8</v>
      </c>
      <c r="AQ48" s="34">
        <f>AO48/AN48</f>
        <v>0.25</v>
      </c>
      <c r="AR48" s="68">
        <v>8</v>
      </c>
      <c r="AS48" s="68">
        <v>2</v>
      </c>
      <c r="AT48" s="68">
        <v>8</v>
      </c>
      <c r="AU48" s="34">
        <f>AS48/AR48</f>
        <v>0.25</v>
      </c>
      <c r="AV48" s="68">
        <v>8</v>
      </c>
      <c r="AW48" s="68">
        <v>2</v>
      </c>
      <c r="AX48" s="68">
        <v>8</v>
      </c>
      <c r="AY48" s="34">
        <f>AW48/AV48</f>
        <v>0.25</v>
      </c>
      <c r="AZ48" s="68">
        <v>8</v>
      </c>
      <c r="BA48" s="68">
        <v>2</v>
      </c>
      <c r="BB48" s="34">
        <f>BA48/AZ48</f>
        <v>0.25</v>
      </c>
      <c r="BC48" s="68">
        <v>8</v>
      </c>
      <c r="BD48" s="68">
        <v>2</v>
      </c>
      <c r="BE48" s="34">
        <f>BD48/BC48</f>
        <v>0.25</v>
      </c>
      <c r="BF48" s="68">
        <v>8</v>
      </c>
      <c r="BG48" s="68">
        <v>8</v>
      </c>
      <c r="BH48" s="98">
        <f>BG48/BF48</f>
        <v>1</v>
      </c>
    </row>
    <row r="49" spans="1:60" s="16" customFormat="1" ht="18.75" customHeight="1" x14ac:dyDescent="0.25">
      <c r="A49" s="1"/>
      <c r="B49" s="1"/>
      <c r="C49" s="1"/>
      <c r="D49" s="65" t="s">
        <v>167</v>
      </c>
      <c r="E49" s="164"/>
      <c r="F49" s="109">
        <v>150</v>
      </c>
      <c r="G49" s="109"/>
      <c r="H49" s="34">
        <f t="shared" si="16"/>
        <v>0</v>
      </c>
      <c r="I49" s="109">
        <v>15</v>
      </c>
      <c r="J49" s="109">
        <v>10</v>
      </c>
      <c r="K49" s="109">
        <v>0</v>
      </c>
      <c r="L49" s="34">
        <f t="shared" si="17"/>
        <v>0.66666666666666663</v>
      </c>
      <c r="M49" s="109">
        <v>0</v>
      </c>
      <c r="N49" s="109">
        <v>0</v>
      </c>
      <c r="O49" s="158" t="e">
        <f t="shared" si="19"/>
        <v>#DIV/0!</v>
      </c>
      <c r="P49" s="109">
        <v>15</v>
      </c>
      <c r="Q49" s="109">
        <v>10</v>
      </c>
      <c r="R49" s="109">
        <v>0</v>
      </c>
      <c r="S49" s="34">
        <f t="shared" si="20"/>
        <v>0.66666666666666663</v>
      </c>
      <c r="T49" s="109">
        <v>15</v>
      </c>
      <c r="U49" s="109">
        <v>10</v>
      </c>
      <c r="V49" s="109">
        <v>15</v>
      </c>
      <c r="W49" s="34">
        <f t="shared" si="21"/>
        <v>0.66666666666666663</v>
      </c>
      <c r="X49" s="109">
        <v>15</v>
      </c>
      <c r="Y49" s="109">
        <v>12</v>
      </c>
      <c r="Z49" s="109">
        <v>1</v>
      </c>
      <c r="AA49" s="34">
        <f t="shared" si="22"/>
        <v>0.8</v>
      </c>
      <c r="AB49" s="109">
        <v>15</v>
      </c>
      <c r="AC49" s="109">
        <v>6</v>
      </c>
      <c r="AD49" s="109">
        <v>0</v>
      </c>
      <c r="AE49" s="34">
        <f t="shared" si="23"/>
        <v>0.4</v>
      </c>
      <c r="AF49" s="109">
        <v>15</v>
      </c>
      <c r="AG49" s="109">
        <v>4</v>
      </c>
      <c r="AH49" s="109">
        <v>2</v>
      </c>
      <c r="AI49" s="34">
        <f t="shared" si="24"/>
        <v>0.26666666666666666</v>
      </c>
      <c r="AJ49" s="109">
        <v>15</v>
      </c>
      <c r="AK49" s="109">
        <v>3</v>
      </c>
      <c r="AL49" s="109">
        <v>4</v>
      </c>
      <c r="AM49" s="34">
        <f t="shared" si="25"/>
        <v>0.2</v>
      </c>
      <c r="AN49" s="109">
        <v>15</v>
      </c>
      <c r="AO49" s="109">
        <v>10</v>
      </c>
      <c r="AP49" s="109">
        <v>4</v>
      </c>
      <c r="AQ49" s="34">
        <f t="shared" si="26"/>
        <v>0.66666666666666663</v>
      </c>
      <c r="AR49" s="109">
        <v>15</v>
      </c>
      <c r="AS49" s="109">
        <v>5</v>
      </c>
      <c r="AT49" s="109">
        <v>1</v>
      </c>
      <c r="AU49" s="34">
        <f t="shared" si="27"/>
        <v>0.33333333333333331</v>
      </c>
      <c r="AV49" s="109">
        <v>15</v>
      </c>
      <c r="AW49" s="109">
        <v>8</v>
      </c>
      <c r="AX49" s="109">
        <v>3</v>
      </c>
      <c r="AY49" s="34">
        <f t="shared" si="28"/>
        <v>0.53333333333333333</v>
      </c>
      <c r="AZ49" s="109">
        <v>15</v>
      </c>
      <c r="BA49" s="109">
        <v>7</v>
      </c>
      <c r="BB49" s="34">
        <f t="shared" si="29"/>
        <v>0.46666666666666667</v>
      </c>
      <c r="BC49" s="109">
        <v>15</v>
      </c>
      <c r="BD49" s="109">
        <v>5</v>
      </c>
      <c r="BE49" s="34">
        <f t="shared" si="30"/>
        <v>0.33333333333333331</v>
      </c>
      <c r="BF49" s="109">
        <v>30</v>
      </c>
      <c r="BG49" s="109">
        <v>18</v>
      </c>
      <c r="BH49" s="98">
        <f t="shared" si="18"/>
        <v>0.6</v>
      </c>
    </row>
    <row r="50" spans="1:60" s="52" customFormat="1" ht="18.75" customHeight="1" x14ac:dyDescent="0.25">
      <c r="A50" s="51"/>
      <c r="B50" s="51"/>
      <c r="C50" s="51"/>
      <c r="D50" s="65" t="s">
        <v>169</v>
      </c>
      <c r="E50" s="164"/>
      <c r="F50" s="109">
        <v>92</v>
      </c>
      <c r="G50" s="109">
        <v>33</v>
      </c>
      <c r="H50" s="34">
        <f t="shared" si="16"/>
        <v>0.35869565217391303</v>
      </c>
      <c r="I50" s="109">
        <v>10</v>
      </c>
      <c r="J50" s="109">
        <v>7</v>
      </c>
      <c r="K50" s="109">
        <v>3</v>
      </c>
      <c r="L50" s="34">
        <f t="shared" si="17"/>
        <v>0.7</v>
      </c>
      <c r="M50" s="109">
        <v>5</v>
      </c>
      <c r="N50" s="109">
        <v>3</v>
      </c>
      <c r="O50" s="158">
        <f t="shared" si="19"/>
        <v>0.6</v>
      </c>
      <c r="P50" s="109">
        <v>8</v>
      </c>
      <c r="Q50" s="109">
        <v>4</v>
      </c>
      <c r="R50" s="109">
        <v>1</v>
      </c>
      <c r="S50" s="34">
        <f t="shared" si="20"/>
        <v>0.5</v>
      </c>
      <c r="T50" s="109">
        <v>9</v>
      </c>
      <c r="U50" s="109">
        <v>3</v>
      </c>
      <c r="V50" s="109">
        <v>1</v>
      </c>
      <c r="W50" s="34">
        <f t="shared" si="21"/>
        <v>0.33333333333333331</v>
      </c>
      <c r="X50" s="109">
        <v>10</v>
      </c>
      <c r="Y50" s="109">
        <v>6</v>
      </c>
      <c r="Z50" s="109">
        <v>0</v>
      </c>
      <c r="AA50" s="34">
        <f t="shared" si="22"/>
        <v>0.6</v>
      </c>
      <c r="AB50" s="109">
        <v>8</v>
      </c>
      <c r="AC50" s="109">
        <v>5</v>
      </c>
      <c r="AD50" s="109">
        <v>0</v>
      </c>
      <c r="AE50" s="34">
        <f t="shared" si="23"/>
        <v>0.625</v>
      </c>
      <c r="AF50" s="109">
        <v>9</v>
      </c>
      <c r="AG50" s="109">
        <v>4</v>
      </c>
      <c r="AH50" s="109">
        <v>1</v>
      </c>
      <c r="AI50" s="34">
        <f t="shared" si="24"/>
        <v>0.44444444444444442</v>
      </c>
      <c r="AJ50" s="109">
        <v>9</v>
      </c>
      <c r="AK50" s="109">
        <v>2</v>
      </c>
      <c r="AL50" s="109">
        <v>1</v>
      </c>
      <c r="AM50" s="34">
        <f t="shared" si="25"/>
        <v>0.22222222222222221</v>
      </c>
      <c r="AN50" s="109">
        <v>6</v>
      </c>
      <c r="AO50" s="109">
        <v>1</v>
      </c>
      <c r="AP50" s="109">
        <v>2</v>
      </c>
      <c r="AQ50" s="34">
        <f t="shared" si="26"/>
        <v>0.16666666666666666</v>
      </c>
      <c r="AR50" s="109">
        <v>8</v>
      </c>
      <c r="AS50" s="109">
        <v>3</v>
      </c>
      <c r="AT50" s="109">
        <v>1</v>
      </c>
      <c r="AU50" s="34">
        <f t="shared" si="27"/>
        <v>0.375</v>
      </c>
      <c r="AV50" s="109">
        <v>9</v>
      </c>
      <c r="AW50" s="109">
        <v>4</v>
      </c>
      <c r="AX50" s="109">
        <v>2</v>
      </c>
      <c r="AY50" s="34">
        <f t="shared" si="28"/>
        <v>0.44444444444444442</v>
      </c>
      <c r="AZ50" s="109">
        <v>10</v>
      </c>
      <c r="BA50" s="109">
        <v>5</v>
      </c>
      <c r="BB50" s="34">
        <f t="shared" si="29"/>
        <v>0.5</v>
      </c>
      <c r="BC50" s="109">
        <v>9</v>
      </c>
      <c r="BD50" s="109">
        <v>3</v>
      </c>
      <c r="BE50" s="34">
        <f t="shared" si="30"/>
        <v>0.33333333333333331</v>
      </c>
      <c r="BF50" s="109">
        <v>26</v>
      </c>
      <c r="BG50" s="109">
        <v>13</v>
      </c>
      <c r="BH50" s="98">
        <f t="shared" si="18"/>
        <v>0.5</v>
      </c>
    </row>
    <row r="51" spans="1:60" s="140" customFormat="1" ht="72.75" customHeight="1" x14ac:dyDescent="0.25">
      <c r="A51" s="139"/>
      <c r="B51" s="139"/>
      <c r="C51" s="139"/>
      <c r="D51" s="65" t="s">
        <v>72</v>
      </c>
      <c r="E51" s="171" t="s">
        <v>306</v>
      </c>
      <c r="F51" s="176">
        <v>108</v>
      </c>
      <c r="G51" s="176">
        <v>21</v>
      </c>
      <c r="H51" s="177">
        <f t="shared" si="16"/>
        <v>0.19444444444444445</v>
      </c>
      <c r="I51" s="176">
        <v>10</v>
      </c>
      <c r="J51" s="176">
        <v>3</v>
      </c>
      <c r="K51" s="176">
        <v>0</v>
      </c>
      <c r="L51" s="177">
        <f>J51/I51</f>
        <v>0.3</v>
      </c>
      <c r="M51" s="176">
        <v>2</v>
      </c>
      <c r="N51" s="176">
        <v>0</v>
      </c>
      <c r="O51" s="158">
        <f>N51/M51</f>
        <v>0</v>
      </c>
      <c r="P51" s="176">
        <v>10</v>
      </c>
      <c r="Q51" s="176">
        <v>3</v>
      </c>
      <c r="R51" s="176">
        <v>0</v>
      </c>
      <c r="S51" s="177">
        <f>Q51/P51</f>
        <v>0.3</v>
      </c>
      <c r="T51" s="176">
        <v>10</v>
      </c>
      <c r="U51" s="176">
        <v>2</v>
      </c>
      <c r="V51" s="176">
        <v>1</v>
      </c>
      <c r="W51" s="177">
        <f>U51/T51</f>
        <v>0.2</v>
      </c>
      <c r="X51" s="176">
        <v>10</v>
      </c>
      <c r="Y51" s="176">
        <v>4</v>
      </c>
      <c r="Z51" s="176">
        <v>3</v>
      </c>
      <c r="AA51" s="177">
        <f>Y51/X51</f>
        <v>0.4</v>
      </c>
      <c r="AB51" s="176">
        <v>10</v>
      </c>
      <c r="AC51" s="176">
        <v>1</v>
      </c>
      <c r="AD51" s="176">
        <v>0</v>
      </c>
      <c r="AE51" s="177">
        <f>AC51/AB51</f>
        <v>0.1</v>
      </c>
      <c r="AF51" s="176">
        <v>10</v>
      </c>
      <c r="AG51" s="176">
        <v>3</v>
      </c>
      <c r="AH51" s="176">
        <v>7</v>
      </c>
      <c r="AI51" s="177">
        <f>AG51/AF51</f>
        <v>0.3</v>
      </c>
      <c r="AJ51" s="176">
        <v>10</v>
      </c>
      <c r="AK51" s="176">
        <v>2</v>
      </c>
      <c r="AL51" s="176">
        <v>0</v>
      </c>
      <c r="AM51" s="177">
        <f>AK51/AJ51</f>
        <v>0.2</v>
      </c>
      <c r="AN51" s="176">
        <v>10</v>
      </c>
      <c r="AO51" s="176">
        <v>4</v>
      </c>
      <c r="AP51" s="176">
        <v>6</v>
      </c>
      <c r="AQ51" s="177">
        <f>AO51/AN51</f>
        <v>0.4</v>
      </c>
      <c r="AR51" s="176">
        <v>10</v>
      </c>
      <c r="AS51" s="176">
        <v>3</v>
      </c>
      <c r="AT51" s="176">
        <v>2</v>
      </c>
      <c r="AU51" s="177">
        <f>AS51/AR51</f>
        <v>0.3</v>
      </c>
      <c r="AV51" s="176">
        <v>10</v>
      </c>
      <c r="AW51" s="176">
        <v>1</v>
      </c>
      <c r="AX51" s="176">
        <v>0</v>
      </c>
      <c r="AY51" s="177">
        <f>AW51/AV51</f>
        <v>0.1</v>
      </c>
      <c r="AZ51" s="176">
        <v>10</v>
      </c>
      <c r="BA51" s="176">
        <v>1</v>
      </c>
      <c r="BB51" s="177">
        <f>BA51/AZ51</f>
        <v>0.1</v>
      </c>
      <c r="BC51" s="176">
        <v>10</v>
      </c>
      <c r="BD51" s="176">
        <v>1</v>
      </c>
      <c r="BE51" s="177">
        <f>BD51/BC51</f>
        <v>0.1</v>
      </c>
      <c r="BF51" s="176">
        <v>29</v>
      </c>
      <c r="BG51" s="176">
        <v>8</v>
      </c>
      <c r="BH51" s="178">
        <f>BG51/BF51</f>
        <v>0.27586206896551724</v>
      </c>
    </row>
    <row r="52" spans="1:60" s="16" customFormat="1" ht="19.5" customHeight="1" x14ac:dyDescent="0.25">
      <c r="D52" s="65" t="s">
        <v>73</v>
      </c>
      <c r="E52" s="172"/>
      <c r="F52" s="109">
        <v>158</v>
      </c>
      <c r="G52" s="109">
        <v>27</v>
      </c>
      <c r="H52" s="34">
        <f t="shared" si="16"/>
        <v>0.17088607594936708</v>
      </c>
      <c r="I52" s="109">
        <v>15</v>
      </c>
      <c r="J52" s="109">
        <v>4</v>
      </c>
      <c r="K52" s="109">
        <v>3</v>
      </c>
      <c r="L52" s="34">
        <f t="shared" si="17"/>
        <v>0.26666666666666666</v>
      </c>
      <c r="M52" s="109">
        <v>0</v>
      </c>
      <c r="N52" s="109"/>
      <c r="O52" s="158" t="e">
        <f t="shared" si="19"/>
        <v>#DIV/0!</v>
      </c>
      <c r="P52" s="109">
        <v>15</v>
      </c>
      <c r="Q52" s="109">
        <v>2</v>
      </c>
      <c r="R52" s="109">
        <v>0</v>
      </c>
      <c r="S52" s="34">
        <f t="shared" si="20"/>
        <v>0.13333333333333333</v>
      </c>
      <c r="T52" s="109">
        <v>15</v>
      </c>
      <c r="U52" s="109">
        <v>2</v>
      </c>
      <c r="V52" s="109">
        <v>11</v>
      </c>
      <c r="W52" s="34">
        <f t="shared" si="21"/>
        <v>0.13333333333333333</v>
      </c>
      <c r="X52" s="109">
        <v>15</v>
      </c>
      <c r="Y52" s="109">
        <v>1</v>
      </c>
      <c r="Z52" s="109">
        <v>1</v>
      </c>
      <c r="AA52" s="34">
        <f t="shared" si="22"/>
        <v>6.6666666666666666E-2</v>
      </c>
      <c r="AB52" s="109">
        <v>15</v>
      </c>
      <c r="AC52" s="109">
        <v>3</v>
      </c>
      <c r="AD52" s="109">
        <v>1</v>
      </c>
      <c r="AE52" s="34">
        <f t="shared" si="23"/>
        <v>0.2</v>
      </c>
      <c r="AF52" s="109">
        <v>15</v>
      </c>
      <c r="AG52" s="109">
        <v>4</v>
      </c>
      <c r="AH52" s="109">
        <v>3</v>
      </c>
      <c r="AI52" s="34">
        <f t="shared" si="24"/>
        <v>0.26666666666666666</v>
      </c>
      <c r="AJ52" s="109">
        <v>15</v>
      </c>
      <c r="AK52" s="109">
        <v>1</v>
      </c>
      <c r="AL52" s="109"/>
      <c r="AM52" s="34">
        <f t="shared" si="25"/>
        <v>6.6666666666666666E-2</v>
      </c>
      <c r="AN52" s="109">
        <v>15</v>
      </c>
      <c r="AO52" s="109"/>
      <c r="AP52" s="109">
        <v>9</v>
      </c>
      <c r="AQ52" s="34">
        <f t="shared" si="26"/>
        <v>0</v>
      </c>
      <c r="AR52" s="109">
        <v>15</v>
      </c>
      <c r="AS52" s="109">
        <v>1</v>
      </c>
      <c r="AT52" s="109">
        <v>0</v>
      </c>
      <c r="AU52" s="34">
        <f t="shared" si="27"/>
        <v>6.6666666666666666E-2</v>
      </c>
      <c r="AV52" s="109">
        <v>15</v>
      </c>
      <c r="AW52" s="109">
        <v>3</v>
      </c>
      <c r="AX52" s="109">
        <v>2</v>
      </c>
      <c r="AY52" s="34">
        <f t="shared" si="28"/>
        <v>0.2</v>
      </c>
      <c r="AZ52" s="109">
        <v>15</v>
      </c>
      <c r="BA52" s="109">
        <v>3</v>
      </c>
      <c r="BB52" s="34">
        <f t="shared" si="29"/>
        <v>0.2</v>
      </c>
      <c r="BC52" s="109">
        <v>15</v>
      </c>
      <c r="BD52" s="109">
        <v>3</v>
      </c>
      <c r="BE52" s="34">
        <f t="shared" si="30"/>
        <v>0.2</v>
      </c>
      <c r="BF52" s="109">
        <v>35</v>
      </c>
      <c r="BG52" s="109">
        <v>9</v>
      </c>
      <c r="BH52" s="98">
        <f t="shared" si="18"/>
        <v>0.25714285714285712</v>
      </c>
    </row>
    <row r="53" spans="1:60" s="16" customFormat="1" ht="108" customHeight="1" x14ac:dyDescent="0.25">
      <c r="A53" s="1"/>
      <c r="B53" s="1"/>
      <c r="C53" s="1"/>
      <c r="D53" s="65" t="s">
        <v>74</v>
      </c>
      <c r="E53" s="164"/>
      <c r="F53" s="109">
        <v>86</v>
      </c>
      <c r="G53" s="109">
        <v>3</v>
      </c>
      <c r="H53" s="34">
        <f t="shared" si="16"/>
        <v>3.4883720930232558E-2</v>
      </c>
      <c r="I53" s="109">
        <v>9</v>
      </c>
      <c r="J53" s="109">
        <v>0</v>
      </c>
      <c r="K53" s="109">
        <v>0</v>
      </c>
      <c r="L53" s="34">
        <f t="shared" si="17"/>
        <v>0</v>
      </c>
      <c r="M53" s="109">
        <v>1</v>
      </c>
      <c r="N53" s="109">
        <v>0</v>
      </c>
      <c r="O53" s="158">
        <f t="shared" si="19"/>
        <v>0</v>
      </c>
      <c r="P53" s="109">
        <v>10</v>
      </c>
      <c r="Q53" s="109">
        <v>0</v>
      </c>
      <c r="R53" s="109">
        <v>0</v>
      </c>
      <c r="S53" s="34">
        <f t="shared" si="20"/>
        <v>0</v>
      </c>
      <c r="T53" s="109">
        <v>9</v>
      </c>
      <c r="U53" s="109">
        <v>0</v>
      </c>
      <c r="V53" s="109">
        <v>6</v>
      </c>
      <c r="W53" s="34">
        <f t="shared" si="21"/>
        <v>0</v>
      </c>
      <c r="X53" s="109">
        <v>9</v>
      </c>
      <c r="Y53" s="109">
        <v>1</v>
      </c>
      <c r="Z53" s="109">
        <v>3</v>
      </c>
      <c r="AA53" s="34">
        <f t="shared" si="22"/>
        <v>0.1111111111111111</v>
      </c>
      <c r="AB53" s="109">
        <v>9</v>
      </c>
      <c r="AC53" s="109">
        <v>0</v>
      </c>
      <c r="AD53" s="109">
        <v>3</v>
      </c>
      <c r="AE53" s="34">
        <f t="shared" si="23"/>
        <v>0</v>
      </c>
      <c r="AF53" s="109">
        <v>9</v>
      </c>
      <c r="AG53" s="109">
        <v>1</v>
      </c>
      <c r="AH53" s="109">
        <v>5</v>
      </c>
      <c r="AI53" s="34">
        <f t="shared" si="24"/>
        <v>0.1111111111111111</v>
      </c>
      <c r="AJ53" s="109">
        <v>9</v>
      </c>
      <c r="AK53" s="109">
        <v>0</v>
      </c>
      <c r="AL53" s="109">
        <v>4</v>
      </c>
      <c r="AM53" s="34">
        <f t="shared" si="25"/>
        <v>0</v>
      </c>
      <c r="AN53" s="109">
        <v>9</v>
      </c>
      <c r="AO53" s="109">
        <v>1</v>
      </c>
      <c r="AP53" s="109">
        <v>6</v>
      </c>
      <c r="AQ53" s="34">
        <f t="shared" si="26"/>
        <v>0.1111111111111111</v>
      </c>
      <c r="AR53" s="109">
        <v>9</v>
      </c>
      <c r="AS53" s="109">
        <v>0</v>
      </c>
      <c r="AT53" s="109">
        <v>2</v>
      </c>
      <c r="AU53" s="34">
        <f t="shared" si="27"/>
        <v>0</v>
      </c>
      <c r="AV53" s="109">
        <v>9</v>
      </c>
      <c r="AW53" s="109">
        <v>1</v>
      </c>
      <c r="AX53" s="109">
        <v>2</v>
      </c>
      <c r="AY53" s="34">
        <f t="shared" si="28"/>
        <v>0.1111111111111111</v>
      </c>
      <c r="AZ53" s="109">
        <v>9</v>
      </c>
      <c r="BA53" s="109">
        <v>0</v>
      </c>
      <c r="BB53" s="34">
        <f t="shared" si="29"/>
        <v>0</v>
      </c>
      <c r="BC53" s="109">
        <v>9</v>
      </c>
      <c r="BD53" s="109">
        <v>0</v>
      </c>
      <c r="BE53" s="34">
        <f t="shared" si="30"/>
        <v>0</v>
      </c>
      <c r="BF53" s="109">
        <v>25</v>
      </c>
      <c r="BG53" s="109">
        <v>0</v>
      </c>
      <c r="BH53" s="98">
        <f t="shared" si="18"/>
        <v>0</v>
      </c>
    </row>
    <row r="54" spans="1:60" s="16" customFormat="1" ht="18.75" customHeight="1" x14ac:dyDescent="0.25">
      <c r="A54" s="1"/>
      <c r="B54" s="1"/>
      <c r="C54" s="1"/>
      <c r="D54" s="65" t="s">
        <v>147</v>
      </c>
      <c r="E54" s="164"/>
      <c r="F54" s="109">
        <v>10</v>
      </c>
      <c r="G54" s="109">
        <v>6</v>
      </c>
      <c r="H54" s="34">
        <f t="shared" si="16"/>
        <v>0.6</v>
      </c>
      <c r="I54" s="109">
        <v>1</v>
      </c>
      <c r="J54" s="109">
        <v>0</v>
      </c>
      <c r="K54" s="109">
        <v>1</v>
      </c>
      <c r="L54" s="34">
        <f t="shared" si="17"/>
        <v>0</v>
      </c>
      <c r="M54" s="109">
        <v>1</v>
      </c>
      <c r="N54" s="109">
        <v>0</v>
      </c>
      <c r="O54" s="158">
        <f t="shared" si="19"/>
        <v>0</v>
      </c>
      <c r="P54" s="109">
        <v>1</v>
      </c>
      <c r="Q54" s="109">
        <v>1</v>
      </c>
      <c r="R54" s="109">
        <v>0</v>
      </c>
      <c r="S54" s="34">
        <f t="shared" si="20"/>
        <v>1</v>
      </c>
      <c r="T54" s="109">
        <v>1</v>
      </c>
      <c r="U54" s="109">
        <v>1</v>
      </c>
      <c r="V54" s="109">
        <v>1</v>
      </c>
      <c r="W54" s="34">
        <f t="shared" si="21"/>
        <v>1</v>
      </c>
      <c r="X54" s="109">
        <v>1</v>
      </c>
      <c r="Y54" s="109">
        <v>1</v>
      </c>
      <c r="Z54" s="109">
        <v>0</v>
      </c>
      <c r="AA54" s="34">
        <f t="shared" si="22"/>
        <v>1</v>
      </c>
      <c r="AB54" s="109">
        <v>1</v>
      </c>
      <c r="AC54" s="109">
        <v>1</v>
      </c>
      <c r="AD54" s="109">
        <v>1</v>
      </c>
      <c r="AE54" s="34">
        <f t="shared" si="23"/>
        <v>1</v>
      </c>
      <c r="AF54" s="109">
        <v>1</v>
      </c>
      <c r="AG54" s="109">
        <v>0</v>
      </c>
      <c r="AH54" s="109">
        <v>0</v>
      </c>
      <c r="AI54" s="34">
        <f t="shared" si="24"/>
        <v>0</v>
      </c>
      <c r="AJ54" s="109">
        <v>1</v>
      </c>
      <c r="AK54" s="109">
        <v>1</v>
      </c>
      <c r="AL54" s="109">
        <v>1</v>
      </c>
      <c r="AM54" s="34">
        <f t="shared" si="25"/>
        <v>1</v>
      </c>
      <c r="AN54" s="109">
        <v>1</v>
      </c>
      <c r="AO54" s="109">
        <v>0</v>
      </c>
      <c r="AP54" s="109">
        <v>1</v>
      </c>
      <c r="AQ54" s="34">
        <f t="shared" si="26"/>
        <v>0</v>
      </c>
      <c r="AR54" s="109">
        <v>1</v>
      </c>
      <c r="AS54" s="109">
        <v>1</v>
      </c>
      <c r="AT54" s="109">
        <v>0</v>
      </c>
      <c r="AU54" s="34">
        <f t="shared" si="27"/>
        <v>1</v>
      </c>
      <c r="AV54" s="109">
        <v>1</v>
      </c>
      <c r="AW54" s="109">
        <v>0</v>
      </c>
      <c r="AX54" s="109">
        <v>0</v>
      </c>
      <c r="AY54" s="34">
        <f t="shared" si="28"/>
        <v>0</v>
      </c>
      <c r="AZ54" s="109">
        <v>1</v>
      </c>
      <c r="BA54" s="109">
        <v>0</v>
      </c>
      <c r="BB54" s="34">
        <f t="shared" si="29"/>
        <v>0</v>
      </c>
      <c r="BC54" s="109">
        <v>1</v>
      </c>
      <c r="BD54" s="109">
        <v>0</v>
      </c>
      <c r="BE54" s="34">
        <f t="shared" si="30"/>
        <v>0</v>
      </c>
      <c r="BF54" s="109">
        <v>3</v>
      </c>
      <c r="BG54" s="109">
        <v>0</v>
      </c>
      <c r="BH54" s="98">
        <f t="shared" si="18"/>
        <v>0</v>
      </c>
    </row>
    <row r="55" spans="1:60" s="16" customFormat="1" ht="18.75" customHeight="1" x14ac:dyDescent="0.25">
      <c r="A55" s="1"/>
      <c r="B55" s="1"/>
      <c r="C55" s="1"/>
      <c r="D55" s="65" t="s">
        <v>75</v>
      </c>
      <c r="E55" s="164"/>
      <c r="F55" s="109">
        <v>61</v>
      </c>
      <c r="G55" s="109">
        <v>6</v>
      </c>
      <c r="H55" s="34">
        <f t="shared" si="16"/>
        <v>9.8360655737704916E-2</v>
      </c>
      <c r="I55" s="109">
        <v>8</v>
      </c>
      <c r="J55" s="109">
        <v>0</v>
      </c>
      <c r="K55" s="109">
        <v>0</v>
      </c>
      <c r="L55" s="34">
        <f t="shared" si="17"/>
        <v>0</v>
      </c>
      <c r="M55" s="109">
        <v>4</v>
      </c>
      <c r="N55" s="109">
        <v>0</v>
      </c>
      <c r="O55" s="158">
        <f t="shared" si="19"/>
        <v>0</v>
      </c>
      <c r="P55" s="109">
        <v>6</v>
      </c>
      <c r="Q55" s="109">
        <v>0</v>
      </c>
      <c r="R55" s="109">
        <v>0</v>
      </c>
      <c r="S55" s="34">
        <f t="shared" si="20"/>
        <v>0</v>
      </c>
      <c r="T55" s="109">
        <v>8</v>
      </c>
      <c r="U55" s="109">
        <v>1</v>
      </c>
      <c r="V55" s="109">
        <v>2</v>
      </c>
      <c r="W55" s="34">
        <f t="shared" si="21"/>
        <v>0.125</v>
      </c>
      <c r="X55" s="109">
        <v>6</v>
      </c>
      <c r="Y55" s="109">
        <v>1</v>
      </c>
      <c r="Z55" s="109">
        <v>0</v>
      </c>
      <c r="AA55" s="34">
        <f t="shared" si="22"/>
        <v>0.16666666666666666</v>
      </c>
      <c r="AB55" s="109">
        <v>6</v>
      </c>
      <c r="AC55" s="109">
        <v>0</v>
      </c>
      <c r="AD55" s="109">
        <v>0</v>
      </c>
      <c r="AE55" s="34">
        <f t="shared" si="23"/>
        <v>0</v>
      </c>
      <c r="AF55" s="109">
        <v>6</v>
      </c>
      <c r="AG55" s="109">
        <v>1</v>
      </c>
      <c r="AH55" s="109">
        <v>2</v>
      </c>
      <c r="AI55" s="34">
        <f t="shared" si="24"/>
        <v>0.16666666666666666</v>
      </c>
      <c r="AJ55" s="109">
        <v>6</v>
      </c>
      <c r="AK55" s="109">
        <v>0</v>
      </c>
      <c r="AL55" s="109">
        <v>0</v>
      </c>
      <c r="AM55" s="34">
        <f t="shared" si="25"/>
        <v>0</v>
      </c>
      <c r="AN55" s="109">
        <v>6</v>
      </c>
      <c r="AO55" s="109">
        <v>1</v>
      </c>
      <c r="AP55" s="109">
        <v>2</v>
      </c>
      <c r="AQ55" s="34">
        <f t="shared" si="26"/>
        <v>0.16666666666666666</v>
      </c>
      <c r="AR55" s="109">
        <v>6</v>
      </c>
      <c r="AS55" s="109">
        <v>3</v>
      </c>
      <c r="AT55" s="109">
        <v>1</v>
      </c>
      <c r="AU55" s="34">
        <f t="shared" si="27"/>
        <v>0.5</v>
      </c>
      <c r="AV55" s="109">
        <v>6</v>
      </c>
      <c r="AW55" s="109">
        <v>1</v>
      </c>
      <c r="AX55" s="109">
        <v>0</v>
      </c>
      <c r="AY55" s="34">
        <f t="shared" si="28"/>
        <v>0.16666666666666666</v>
      </c>
      <c r="AZ55" s="109">
        <v>7</v>
      </c>
      <c r="BA55" s="109">
        <v>0</v>
      </c>
      <c r="BB55" s="34">
        <f t="shared" si="29"/>
        <v>0</v>
      </c>
      <c r="BC55" s="109">
        <v>6</v>
      </c>
      <c r="BD55" s="109">
        <v>0</v>
      </c>
      <c r="BE55" s="34">
        <f t="shared" si="30"/>
        <v>0</v>
      </c>
      <c r="BF55" s="109">
        <v>14</v>
      </c>
      <c r="BG55" s="109">
        <v>4</v>
      </c>
      <c r="BH55" s="98">
        <f t="shared" si="18"/>
        <v>0.2857142857142857</v>
      </c>
    </row>
    <row r="56" spans="1:60" s="16" customFormat="1" ht="18.75" customHeight="1" x14ac:dyDescent="0.25">
      <c r="A56" s="1"/>
      <c r="B56" s="1"/>
      <c r="C56" s="1"/>
      <c r="D56" s="65" t="s">
        <v>185</v>
      </c>
      <c r="E56" s="164"/>
      <c r="F56" s="109">
        <v>48</v>
      </c>
      <c r="G56" s="109">
        <v>19</v>
      </c>
      <c r="H56" s="34">
        <f t="shared" si="16"/>
        <v>0.39583333333333331</v>
      </c>
      <c r="I56" s="109">
        <v>6</v>
      </c>
      <c r="J56" s="109">
        <v>3</v>
      </c>
      <c r="K56" s="109">
        <v>1</v>
      </c>
      <c r="L56" s="34">
        <f t="shared" si="17"/>
        <v>0.5</v>
      </c>
      <c r="M56" s="109">
        <v>4</v>
      </c>
      <c r="N56" s="109">
        <v>2</v>
      </c>
      <c r="O56" s="158">
        <f t="shared" si="19"/>
        <v>0.5</v>
      </c>
      <c r="P56" s="109">
        <v>5</v>
      </c>
      <c r="Q56" s="109">
        <v>2</v>
      </c>
      <c r="R56" s="109">
        <v>0</v>
      </c>
      <c r="S56" s="34">
        <f t="shared" si="20"/>
        <v>0.4</v>
      </c>
      <c r="T56" s="109">
        <v>6</v>
      </c>
      <c r="U56" s="109">
        <v>4</v>
      </c>
      <c r="V56" s="109">
        <v>2</v>
      </c>
      <c r="W56" s="34">
        <f t="shared" si="21"/>
        <v>0.66666666666666663</v>
      </c>
      <c r="X56" s="109">
        <v>4</v>
      </c>
      <c r="Y56" s="109">
        <v>2</v>
      </c>
      <c r="Z56" s="109">
        <v>0</v>
      </c>
      <c r="AA56" s="34">
        <f t="shared" si="22"/>
        <v>0.5</v>
      </c>
      <c r="AB56" s="109">
        <v>4</v>
      </c>
      <c r="AC56" s="109">
        <v>2</v>
      </c>
      <c r="AD56" s="109">
        <v>1</v>
      </c>
      <c r="AE56" s="34">
        <f t="shared" si="23"/>
        <v>0.5</v>
      </c>
      <c r="AF56" s="109">
        <v>5</v>
      </c>
      <c r="AG56" s="109">
        <v>3</v>
      </c>
      <c r="AH56" s="109">
        <v>4</v>
      </c>
      <c r="AI56" s="34">
        <f t="shared" si="24"/>
        <v>0.6</v>
      </c>
      <c r="AJ56" s="109">
        <v>6</v>
      </c>
      <c r="AK56" s="109">
        <v>2</v>
      </c>
      <c r="AL56" s="109">
        <v>0</v>
      </c>
      <c r="AM56" s="34">
        <f t="shared" si="25"/>
        <v>0.33333333333333331</v>
      </c>
      <c r="AN56" s="109">
        <v>4</v>
      </c>
      <c r="AO56" s="109">
        <v>2</v>
      </c>
      <c r="AP56" s="109">
        <v>2</v>
      </c>
      <c r="AQ56" s="34">
        <f t="shared" si="26"/>
        <v>0.5</v>
      </c>
      <c r="AR56" s="109">
        <v>4</v>
      </c>
      <c r="AS56" s="109">
        <v>0</v>
      </c>
      <c r="AT56" s="109">
        <v>0</v>
      </c>
      <c r="AU56" s="34">
        <f t="shared" si="27"/>
        <v>0</v>
      </c>
      <c r="AV56" s="109">
        <v>4</v>
      </c>
      <c r="AW56" s="109">
        <v>2</v>
      </c>
      <c r="AX56" s="109">
        <v>0</v>
      </c>
      <c r="AY56" s="34">
        <f t="shared" si="28"/>
        <v>0.5</v>
      </c>
      <c r="AZ56" s="109">
        <v>4</v>
      </c>
      <c r="BA56" s="109">
        <v>2</v>
      </c>
      <c r="BB56" s="34">
        <f t="shared" si="29"/>
        <v>0.5</v>
      </c>
      <c r="BC56" s="109">
        <v>3</v>
      </c>
      <c r="BD56" s="109">
        <v>1</v>
      </c>
      <c r="BE56" s="34">
        <f t="shared" si="30"/>
        <v>0.33333333333333331</v>
      </c>
      <c r="BF56" s="109">
        <v>12</v>
      </c>
      <c r="BG56" s="109">
        <v>2</v>
      </c>
      <c r="BH56" s="98">
        <f t="shared" si="18"/>
        <v>0.16666666666666666</v>
      </c>
    </row>
    <row r="57" spans="1:60" s="16" customFormat="1" ht="18.75" customHeight="1" x14ac:dyDescent="0.25">
      <c r="A57" s="1"/>
      <c r="B57" s="1"/>
      <c r="C57" s="1"/>
      <c r="D57" s="65" t="s">
        <v>219</v>
      </c>
      <c r="E57" s="165"/>
      <c r="F57" s="109">
        <v>107</v>
      </c>
      <c r="G57" s="109">
        <v>57</v>
      </c>
      <c r="H57" s="34">
        <f t="shared" si="16"/>
        <v>0.53271028037383172</v>
      </c>
      <c r="I57" s="109">
        <v>11</v>
      </c>
      <c r="J57" s="109">
        <v>5</v>
      </c>
      <c r="K57" s="109">
        <v>1</v>
      </c>
      <c r="L57" s="34">
        <f t="shared" si="17"/>
        <v>0.45454545454545453</v>
      </c>
      <c r="M57" s="109">
        <v>4</v>
      </c>
      <c r="N57" s="109">
        <v>0</v>
      </c>
      <c r="O57" s="158">
        <f t="shared" si="19"/>
        <v>0</v>
      </c>
      <c r="P57" s="109">
        <v>12</v>
      </c>
      <c r="Q57" s="109">
        <v>5</v>
      </c>
      <c r="R57" s="109">
        <v>0</v>
      </c>
      <c r="S57" s="34">
        <f t="shared" si="20"/>
        <v>0.41666666666666669</v>
      </c>
      <c r="T57" s="109">
        <v>12</v>
      </c>
      <c r="U57" s="109">
        <v>7</v>
      </c>
      <c r="V57" s="109">
        <v>6</v>
      </c>
      <c r="W57" s="34">
        <f t="shared" si="21"/>
        <v>0.58333333333333337</v>
      </c>
      <c r="X57" s="109">
        <v>10</v>
      </c>
      <c r="Y57" s="109">
        <v>5</v>
      </c>
      <c r="Z57" s="109">
        <v>2</v>
      </c>
      <c r="AA57" s="34">
        <f t="shared" si="22"/>
        <v>0.5</v>
      </c>
      <c r="AB57" s="109">
        <v>10</v>
      </c>
      <c r="AC57" s="109">
        <v>6</v>
      </c>
      <c r="AD57" s="109">
        <v>0</v>
      </c>
      <c r="AE57" s="34">
        <f t="shared" si="23"/>
        <v>0.6</v>
      </c>
      <c r="AF57" s="109">
        <v>10</v>
      </c>
      <c r="AG57" s="109">
        <v>4</v>
      </c>
      <c r="AH57" s="109">
        <v>6</v>
      </c>
      <c r="AI57" s="34">
        <f t="shared" si="24"/>
        <v>0.4</v>
      </c>
      <c r="AJ57" s="109">
        <v>10</v>
      </c>
      <c r="AK57" s="109">
        <v>6</v>
      </c>
      <c r="AL57" s="109">
        <v>0</v>
      </c>
      <c r="AM57" s="34">
        <f t="shared" si="25"/>
        <v>0.6</v>
      </c>
      <c r="AN57" s="109">
        <v>10</v>
      </c>
      <c r="AO57" s="109">
        <v>5</v>
      </c>
      <c r="AP57" s="109">
        <v>5</v>
      </c>
      <c r="AQ57" s="34">
        <f t="shared" si="26"/>
        <v>0.5</v>
      </c>
      <c r="AR57" s="109">
        <v>10</v>
      </c>
      <c r="AS57" s="109">
        <v>5</v>
      </c>
      <c r="AT57" s="109">
        <v>3</v>
      </c>
      <c r="AU57" s="34">
        <f t="shared" si="27"/>
        <v>0.5</v>
      </c>
      <c r="AV57" s="109">
        <v>10</v>
      </c>
      <c r="AW57" s="109">
        <v>5</v>
      </c>
      <c r="AX57" s="109">
        <v>3</v>
      </c>
      <c r="AY57" s="34">
        <f t="shared" si="28"/>
        <v>0.5</v>
      </c>
      <c r="AZ57" s="109">
        <v>10</v>
      </c>
      <c r="BA57" s="109">
        <v>5</v>
      </c>
      <c r="BB57" s="34">
        <f t="shared" si="29"/>
        <v>0.5</v>
      </c>
      <c r="BC57" s="109">
        <v>10</v>
      </c>
      <c r="BD57" s="109">
        <v>2</v>
      </c>
      <c r="BE57" s="34">
        <f t="shared" si="30"/>
        <v>0.2</v>
      </c>
      <c r="BF57" s="109">
        <v>26</v>
      </c>
      <c r="BG57" s="109">
        <v>12</v>
      </c>
      <c r="BH57" s="98">
        <f t="shared" si="18"/>
        <v>0.46153846153846156</v>
      </c>
    </row>
    <row r="58" spans="1:60" s="16" customFormat="1" ht="18.75" customHeight="1" x14ac:dyDescent="0.25">
      <c r="A58" s="1"/>
      <c r="B58" s="1"/>
      <c r="C58" s="1"/>
      <c r="D58" s="65" t="s">
        <v>76</v>
      </c>
      <c r="E58" s="164"/>
      <c r="F58" s="109">
        <v>104</v>
      </c>
      <c r="G58" s="109">
        <v>24</v>
      </c>
      <c r="H58" s="34">
        <f t="shared" si="16"/>
        <v>0.23076923076923078</v>
      </c>
      <c r="I58" s="109">
        <v>13</v>
      </c>
      <c r="J58" s="109">
        <v>4</v>
      </c>
      <c r="K58" s="109">
        <v>2</v>
      </c>
      <c r="L58" s="34">
        <f t="shared" si="17"/>
        <v>0.30769230769230771</v>
      </c>
      <c r="M58" s="109">
        <v>0</v>
      </c>
      <c r="N58" s="109">
        <v>0</v>
      </c>
      <c r="O58" s="158" t="e">
        <f t="shared" si="19"/>
        <v>#DIV/0!</v>
      </c>
      <c r="P58" s="109">
        <v>12</v>
      </c>
      <c r="Q58" s="109">
        <v>2</v>
      </c>
      <c r="R58" s="109">
        <v>0</v>
      </c>
      <c r="S58" s="34">
        <f t="shared" si="20"/>
        <v>0.16666666666666666</v>
      </c>
      <c r="T58" s="109">
        <v>11</v>
      </c>
      <c r="U58" s="109">
        <v>3</v>
      </c>
      <c r="V58" s="109">
        <v>3</v>
      </c>
      <c r="W58" s="34">
        <f t="shared" si="21"/>
        <v>0.27272727272727271</v>
      </c>
      <c r="X58" s="109">
        <v>11</v>
      </c>
      <c r="Y58" s="109">
        <v>3</v>
      </c>
      <c r="Z58" s="109">
        <v>1</v>
      </c>
      <c r="AA58" s="34">
        <f t="shared" si="22"/>
        <v>0.27272727272727271</v>
      </c>
      <c r="AB58" s="109">
        <v>11</v>
      </c>
      <c r="AC58" s="109">
        <v>2</v>
      </c>
      <c r="AD58" s="109">
        <v>3</v>
      </c>
      <c r="AE58" s="34">
        <f t="shared" si="23"/>
        <v>0.18181818181818182</v>
      </c>
      <c r="AF58" s="109">
        <v>11</v>
      </c>
      <c r="AG58" s="109">
        <v>3</v>
      </c>
      <c r="AH58" s="109">
        <v>4</v>
      </c>
      <c r="AI58" s="34">
        <f t="shared" si="24"/>
        <v>0.27272727272727271</v>
      </c>
      <c r="AJ58" s="109">
        <v>11</v>
      </c>
      <c r="AK58" s="109">
        <v>1</v>
      </c>
      <c r="AL58" s="109">
        <v>0</v>
      </c>
      <c r="AM58" s="34">
        <f t="shared" si="25"/>
        <v>9.0909090909090912E-2</v>
      </c>
      <c r="AN58" s="109">
        <v>11</v>
      </c>
      <c r="AO58" s="109">
        <v>2</v>
      </c>
      <c r="AP58" s="109">
        <v>10</v>
      </c>
      <c r="AQ58" s="34">
        <f t="shared" si="26"/>
        <v>0.18181818181818182</v>
      </c>
      <c r="AR58" s="109">
        <v>11</v>
      </c>
      <c r="AS58" s="109">
        <v>1</v>
      </c>
      <c r="AT58" s="109">
        <v>0</v>
      </c>
      <c r="AU58" s="34">
        <f t="shared" si="27"/>
        <v>9.0909090909090912E-2</v>
      </c>
      <c r="AV58" s="109">
        <v>11</v>
      </c>
      <c r="AW58" s="109">
        <v>2</v>
      </c>
      <c r="AX58" s="109">
        <v>0</v>
      </c>
      <c r="AY58" s="34">
        <f t="shared" si="28"/>
        <v>0.18181818181818182</v>
      </c>
      <c r="AZ58" s="109">
        <v>11</v>
      </c>
      <c r="BA58" s="109">
        <v>2</v>
      </c>
      <c r="BB58" s="34">
        <f t="shared" si="29"/>
        <v>0.18181818181818182</v>
      </c>
      <c r="BC58" s="109">
        <v>11</v>
      </c>
      <c r="BD58" s="109">
        <v>1</v>
      </c>
      <c r="BE58" s="34">
        <f t="shared" si="30"/>
        <v>9.0909090909090912E-2</v>
      </c>
      <c r="BF58" s="109">
        <v>23</v>
      </c>
      <c r="BG58" s="109">
        <v>4</v>
      </c>
      <c r="BH58" s="98">
        <f t="shared" si="18"/>
        <v>0.17391304347826086</v>
      </c>
    </row>
    <row r="59" spans="1:60" s="16" customFormat="1" ht="18.75" customHeight="1" x14ac:dyDescent="0.25">
      <c r="A59" s="1"/>
      <c r="B59" s="1"/>
      <c r="C59" s="1"/>
      <c r="D59" s="65" t="s">
        <v>77</v>
      </c>
      <c r="E59" s="164"/>
      <c r="F59" s="109">
        <v>61</v>
      </c>
      <c r="G59" s="109">
        <v>36</v>
      </c>
      <c r="H59" s="34">
        <f t="shared" si="16"/>
        <v>0.5901639344262295</v>
      </c>
      <c r="I59" s="109">
        <v>8</v>
      </c>
      <c r="J59" s="109">
        <v>4</v>
      </c>
      <c r="K59" s="109">
        <v>2</v>
      </c>
      <c r="L59" s="34">
        <f t="shared" si="17"/>
        <v>0.5</v>
      </c>
      <c r="M59" s="109">
        <v>5</v>
      </c>
      <c r="N59" s="109">
        <v>3</v>
      </c>
      <c r="O59" s="158">
        <f t="shared" si="19"/>
        <v>0.6</v>
      </c>
      <c r="P59" s="109">
        <v>7</v>
      </c>
      <c r="Q59" s="109">
        <v>4</v>
      </c>
      <c r="R59" s="109">
        <v>0</v>
      </c>
      <c r="S59" s="34">
        <f t="shared" si="20"/>
        <v>0.5714285714285714</v>
      </c>
      <c r="T59" s="109">
        <v>7</v>
      </c>
      <c r="U59" s="109">
        <v>3</v>
      </c>
      <c r="V59" s="109">
        <v>4</v>
      </c>
      <c r="W59" s="34">
        <f t="shared" si="21"/>
        <v>0.42857142857142855</v>
      </c>
      <c r="X59" s="109">
        <v>7</v>
      </c>
      <c r="Y59" s="109">
        <v>4</v>
      </c>
      <c r="Z59" s="109">
        <v>1</v>
      </c>
      <c r="AA59" s="34">
        <f t="shared" si="22"/>
        <v>0.5714285714285714</v>
      </c>
      <c r="AB59" s="109">
        <v>6</v>
      </c>
      <c r="AC59" s="109">
        <v>2</v>
      </c>
      <c r="AD59" s="109">
        <v>0</v>
      </c>
      <c r="AE59" s="34">
        <f t="shared" si="23"/>
        <v>0.33333333333333331</v>
      </c>
      <c r="AF59" s="109">
        <v>6</v>
      </c>
      <c r="AG59" s="109">
        <v>3</v>
      </c>
      <c r="AH59" s="109">
        <v>2</v>
      </c>
      <c r="AI59" s="34">
        <f t="shared" si="24"/>
        <v>0.5</v>
      </c>
      <c r="AJ59" s="109">
        <v>6</v>
      </c>
      <c r="AK59" s="109">
        <v>1</v>
      </c>
      <c r="AL59" s="109">
        <v>1</v>
      </c>
      <c r="AM59" s="34">
        <f t="shared" si="25"/>
        <v>0.16666666666666666</v>
      </c>
      <c r="AN59" s="109">
        <v>7</v>
      </c>
      <c r="AO59" s="109">
        <v>2</v>
      </c>
      <c r="AP59" s="109">
        <v>2</v>
      </c>
      <c r="AQ59" s="34">
        <f t="shared" si="26"/>
        <v>0.2857142857142857</v>
      </c>
      <c r="AR59" s="109">
        <v>6</v>
      </c>
      <c r="AS59" s="109">
        <v>1</v>
      </c>
      <c r="AT59" s="109">
        <v>0</v>
      </c>
      <c r="AU59" s="34">
        <f t="shared" si="27"/>
        <v>0.16666666666666666</v>
      </c>
      <c r="AV59" s="109">
        <v>6</v>
      </c>
      <c r="AW59" s="109">
        <v>3</v>
      </c>
      <c r="AX59" s="109">
        <v>1</v>
      </c>
      <c r="AY59" s="34">
        <f t="shared" si="28"/>
        <v>0.5</v>
      </c>
      <c r="AZ59" s="109">
        <v>6</v>
      </c>
      <c r="BA59" s="109">
        <v>0</v>
      </c>
      <c r="BB59" s="34">
        <f t="shared" si="29"/>
        <v>0</v>
      </c>
      <c r="BC59" s="109">
        <v>6</v>
      </c>
      <c r="BD59" s="109">
        <v>1</v>
      </c>
      <c r="BE59" s="34">
        <f t="shared" si="30"/>
        <v>0.16666666666666666</v>
      </c>
      <c r="BF59" s="109">
        <v>13</v>
      </c>
      <c r="BG59" s="109">
        <v>5</v>
      </c>
      <c r="BH59" s="98">
        <f t="shared" si="18"/>
        <v>0.38461538461538464</v>
      </c>
    </row>
    <row r="60" spans="1:60" ht="18.75" customHeight="1" x14ac:dyDescent="0.25">
      <c r="D60" s="65" t="s">
        <v>198</v>
      </c>
      <c r="F60" s="109">
        <v>83</v>
      </c>
      <c r="G60" s="109">
        <v>51</v>
      </c>
      <c r="H60" s="34">
        <f t="shared" si="16"/>
        <v>0.61445783132530118</v>
      </c>
      <c r="I60" s="109">
        <v>9</v>
      </c>
      <c r="J60" s="109">
        <v>6</v>
      </c>
      <c r="K60" s="109">
        <v>3</v>
      </c>
      <c r="L60" s="34">
        <f t="shared" si="17"/>
        <v>0.66666666666666663</v>
      </c>
      <c r="M60" s="109">
        <v>0</v>
      </c>
      <c r="N60" s="109">
        <v>0</v>
      </c>
      <c r="O60" s="158" t="e">
        <f t="shared" si="19"/>
        <v>#DIV/0!</v>
      </c>
      <c r="P60" s="109">
        <v>9</v>
      </c>
      <c r="Q60" s="109">
        <v>7</v>
      </c>
      <c r="R60" s="109">
        <v>0</v>
      </c>
      <c r="S60" s="34">
        <f t="shared" si="20"/>
        <v>0.77777777777777779</v>
      </c>
      <c r="T60" s="109">
        <v>11</v>
      </c>
      <c r="U60" s="109">
        <v>7</v>
      </c>
      <c r="V60" s="109">
        <v>5</v>
      </c>
      <c r="W60" s="34">
        <f t="shared" si="21"/>
        <v>0.63636363636363635</v>
      </c>
      <c r="X60" s="109">
        <v>8</v>
      </c>
      <c r="Y60" s="109">
        <v>4</v>
      </c>
      <c r="Z60" s="109">
        <v>1</v>
      </c>
      <c r="AA60" s="34">
        <f t="shared" si="22"/>
        <v>0.5</v>
      </c>
      <c r="AB60" s="109">
        <v>7</v>
      </c>
      <c r="AC60" s="109">
        <v>3</v>
      </c>
      <c r="AD60" s="109">
        <v>0</v>
      </c>
      <c r="AE60" s="34">
        <f t="shared" si="23"/>
        <v>0.42857142857142855</v>
      </c>
      <c r="AF60" s="109">
        <v>8</v>
      </c>
      <c r="AG60" s="109">
        <v>3</v>
      </c>
      <c r="AH60" s="109">
        <v>1</v>
      </c>
      <c r="AI60" s="34">
        <f t="shared" si="24"/>
        <v>0.375</v>
      </c>
      <c r="AJ60" s="109">
        <v>9</v>
      </c>
      <c r="AK60" s="109">
        <v>6</v>
      </c>
      <c r="AL60" s="109">
        <v>1</v>
      </c>
      <c r="AM60" s="34">
        <f t="shared" si="25"/>
        <v>0.66666666666666663</v>
      </c>
      <c r="AN60" s="109">
        <v>7</v>
      </c>
      <c r="AO60" s="109">
        <v>4</v>
      </c>
      <c r="AP60" s="109">
        <v>5</v>
      </c>
      <c r="AQ60" s="34">
        <f t="shared" si="26"/>
        <v>0.5714285714285714</v>
      </c>
      <c r="AR60" s="109">
        <v>7</v>
      </c>
      <c r="AS60" s="109">
        <v>3</v>
      </c>
      <c r="AT60" s="109">
        <v>1</v>
      </c>
      <c r="AU60" s="34">
        <f t="shared" si="27"/>
        <v>0.42857142857142855</v>
      </c>
      <c r="AV60" s="109">
        <v>8</v>
      </c>
      <c r="AW60" s="109">
        <v>5</v>
      </c>
      <c r="AX60" s="109">
        <v>2</v>
      </c>
      <c r="AY60" s="34">
        <f t="shared" si="28"/>
        <v>0.625</v>
      </c>
      <c r="AZ60" s="109">
        <v>8</v>
      </c>
      <c r="BA60" s="109">
        <v>1</v>
      </c>
      <c r="BB60" s="34">
        <f t="shared" si="29"/>
        <v>0.125</v>
      </c>
      <c r="BC60" s="109">
        <v>7</v>
      </c>
      <c r="BD60" s="109">
        <v>1</v>
      </c>
      <c r="BE60" s="34">
        <f t="shared" si="30"/>
        <v>0.14285714285714285</v>
      </c>
      <c r="BF60" s="109">
        <v>19</v>
      </c>
      <c r="BG60" s="109">
        <v>7</v>
      </c>
      <c r="BH60" s="98">
        <f t="shared" si="18"/>
        <v>0.36842105263157893</v>
      </c>
    </row>
    <row r="61" spans="1:60" s="16" customFormat="1" ht="18.75" customHeight="1" x14ac:dyDescent="0.25">
      <c r="A61" s="1"/>
      <c r="B61" s="1"/>
      <c r="C61" s="1"/>
      <c r="D61" s="65" t="s">
        <v>203</v>
      </c>
      <c r="E61" s="164" t="s">
        <v>206</v>
      </c>
      <c r="F61" s="109">
        <v>156</v>
      </c>
      <c r="G61" s="109">
        <v>40</v>
      </c>
      <c r="H61" s="34">
        <f t="shared" si="16"/>
        <v>0.25641025641025639</v>
      </c>
      <c r="I61" s="109">
        <v>20</v>
      </c>
      <c r="J61" s="109">
        <v>4</v>
      </c>
      <c r="K61" s="109">
        <v>1</v>
      </c>
      <c r="L61" s="34">
        <f t="shared" si="17"/>
        <v>0.2</v>
      </c>
      <c r="M61" s="109">
        <v>5</v>
      </c>
      <c r="N61" s="109">
        <v>1</v>
      </c>
      <c r="O61" s="158">
        <f t="shared" si="19"/>
        <v>0.2</v>
      </c>
      <c r="P61" s="109">
        <v>20</v>
      </c>
      <c r="Q61" s="109">
        <v>9</v>
      </c>
      <c r="R61" s="109">
        <v>1</v>
      </c>
      <c r="S61" s="34">
        <f t="shared" si="20"/>
        <v>0.45</v>
      </c>
      <c r="T61" s="109">
        <v>18</v>
      </c>
      <c r="U61" s="109">
        <v>8</v>
      </c>
      <c r="V61" s="109">
        <v>9</v>
      </c>
      <c r="W61" s="34">
        <f t="shared" si="21"/>
        <v>0.44444444444444442</v>
      </c>
      <c r="X61" s="109">
        <v>16</v>
      </c>
      <c r="Y61" s="109">
        <v>3</v>
      </c>
      <c r="Z61" s="109">
        <v>1</v>
      </c>
      <c r="AA61" s="34">
        <f t="shared" si="22"/>
        <v>0.1875</v>
      </c>
      <c r="AB61" s="109">
        <v>14</v>
      </c>
      <c r="AC61" s="109">
        <v>4</v>
      </c>
      <c r="AD61" s="109">
        <v>0</v>
      </c>
      <c r="AE61" s="34">
        <f t="shared" si="23"/>
        <v>0.2857142857142857</v>
      </c>
      <c r="AF61" s="109">
        <v>16</v>
      </c>
      <c r="AG61" s="109">
        <v>7</v>
      </c>
      <c r="AH61" s="109">
        <v>4</v>
      </c>
      <c r="AI61" s="34">
        <f t="shared" si="24"/>
        <v>0.4375</v>
      </c>
      <c r="AJ61" s="109">
        <v>14</v>
      </c>
      <c r="AK61" s="109">
        <v>4</v>
      </c>
      <c r="AL61" s="109">
        <v>3</v>
      </c>
      <c r="AM61" s="34">
        <f t="shared" si="25"/>
        <v>0.2857142857142857</v>
      </c>
      <c r="AN61" s="109">
        <v>16</v>
      </c>
      <c r="AO61" s="109">
        <v>3</v>
      </c>
      <c r="AP61" s="109">
        <v>4</v>
      </c>
      <c r="AQ61" s="34">
        <f t="shared" si="26"/>
        <v>0.1875</v>
      </c>
      <c r="AR61" s="109">
        <v>17</v>
      </c>
      <c r="AS61" s="109">
        <v>6</v>
      </c>
      <c r="AT61" s="109">
        <v>3</v>
      </c>
      <c r="AU61" s="34">
        <f t="shared" si="27"/>
        <v>0.35294117647058826</v>
      </c>
      <c r="AV61" s="109">
        <v>15</v>
      </c>
      <c r="AW61" s="109">
        <v>8</v>
      </c>
      <c r="AX61" s="109">
        <v>2</v>
      </c>
      <c r="AY61" s="34">
        <f t="shared" si="28"/>
        <v>0.53333333333333333</v>
      </c>
      <c r="AZ61" s="109">
        <v>19</v>
      </c>
      <c r="BA61" s="109">
        <v>3</v>
      </c>
      <c r="BB61" s="34">
        <f t="shared" si="29"/>
        <v>0.15789473684210525</v>
      </c>
      <c r="BC61" s="109">
        <v>13</v>
      </c>
      <c r="BD61" s="109">
        <v>1</v>
      </c>
      <c r="BE61" s="34">
        <f t="shared" si="30"/>
        <v>7.6923076923076927E-2</v>
      </c>
      <c r="BF61" s="109">
        <v>32</v>
      </c>
      <c r="BG61" s="109">
        <v>3</v>
      </c>
      <c r="BH61" s="98">
        <f t="shared" si="18"/>
        <v>9.375E-2</v>
      </c>
    </row>
    <row r="62" spans="1:60" s="16" customFormat="1" ht="18.75" customHeight="1" x14ac:dyDescent="0.25">
      <c r="A62" s="1"/>
      <c r="B62" s="1"/>
      <c r="C62" s="1"/>
      <c r="D62" s="65" t="s">
        <v>78</v>
      </c>
      <c r="E62" s="164"/>
      <c r="F62" s="109">
        <v>61</v>
      </c>
      <c r="G62" s="109">
        <v>2</v>
      </c>
      <c r="H62" s="34">
        <f t="shared" si="16"/>
        <v>3.2786885245901641E-2</v>
      </c>
      <c r="I62" s="109">
        <v>6</v>
      </c>
      <c r="J62" s="109">
        <v>0</v>
      </c>
      <c r="K62" s="109">
        <v>2</v>
      </c>
      <c r="L62" s="34">
        <f t="shared" si="17"/>
        <v>0</v>
      </c>
      <c r="M62" s="109">
        <v>6</v>
      </c>
      <c r="N62" s="109">
        <v>0</v>
      </c>
      <c r="O62" s="158">
        <f t="shared" si="19"/>
        <v>0</v>
      </c>
      <c r="P62" s="109">
        <v>7</v>
      </c>
      <c r="Q62" s="109">
        <v>0</v>
      </c>
      <c r="R62" s="109">
        <v>2</v>
      </c>
      <c r="S62" s="34">
        <f t="shared" si="20"/>
        <v>0</v>
      </c>
      <c r="T62" s="109">
        <v>6</v>
      </c>
      <c r="U62" s="109">
        <v>0</v>
      </c>
      <c r="V62" s="109">
        <v>4</v>
      </c>
      <c r="W62" s="34">
        <f t="shared" si="21"/>
        <v>0</v>
      </c>
      <c r="X62" s="109">
        <v>6</v>
      </c>
      <c r="Y62" s="109">
        <v>0</v>
      </c>
      <c r="Z62" s="109">
        <v>1</v>
      </c>
      <c r="AA62" s="34">
        <f t="shared" si="22"/>
        <v>0</v>
      </c>
      <c r="AB62" s="109">
        <v>6</v>
      </c>
      <c r="AC62" s="109">
        <v>0</v>
      </c>
      <c r="AD62" s="109">
        <v>1</v>
      </c>
      <c r="AE62" s="34">
        <f t="shared" si="23"/>
        <v>0</v>
      </c>
      <c r="AF62" s="109">
        <v>6</v>
      </c>
      <c r="AG62" s="109">
        <v>1</v>
      </c>
      <c r="AH62" s="109">
        <v>2</v>
      </c>
      <c r="AI62" s="34">
        <f t="shared" si="24"/>
        <v>0.16666666666666666</v>
      </c>
      <c r="AJ62" s="109">
        <v>6</v>
      </c>
      <c r="AK62" s="109">
        <v>0</v>
      </c>
      <c r="AL62" s="109">
        <v>3</v>
      </c>
      <c r="AM62" s="34">
        <f t="shared" si="25"/>
        <v>0</v>
      </c>
      <c r="AN62" s="109">
        <v>6</v>
      </c>
      <c r="AO62" s="109">
        <v>0</v>
      </c>
      <c r="AP62" s="109">
        <v>3</v>
      </c>
      <c r="AQ62" s="34">
        <f t="shared" si="26"/>
        <v>0</v>
      </c>
      <c r="AR62" s="109">
        <v>6</v>
      </c>
      <c r="AS62" s="109">
        <v>1</v>
      </c>
      <c r="AT62" s="109">
        <v>1</v>
      </c>
      <c r="AU62" s="34">
        <f t="shared" si="27"/>
        <v>0.16666666666666666</v>
      </c>
      <c r="AV62" s="109">
        <v>6</v>
      </c>
      <c r="AW62" s="109">
        <v>0</v>
      </c>
      <c r="AX62" s="109">
        <v>1</v>
      </c>
      <c r="AY62" s="34">
        <f t="shared" si="28"/>
        <v>0</v>
      </c>
      <c r="AZ62" s="109">
        <v>6</v>
      </c>
      <c r="BA62" s="109">
        <v>0</v>
      </c>
      <c r="BB62" s="34">
        <f t="shared" si="29"/>
        <v>0</v>
      </c>
      <c r="BC62" s="109">
        <v>6</v>
      </c>
      <c r="BD62" s="109">
        <v>0</v>
      </c>
      <c r="BE62" s="34">
        <f t="shared" si="30"/>
        <v>0</v>
      </c>
      <c r="BF62" s="109">
        <v>20</v>
      </c>
      <c r="BG62" s="109">
        <v>1</v>
      </c>
      <c r="BH62" s="98">
        <f t="shared" si="18"/>
        <v>0.05</v>
      </c>
    </row>
    <row r="63" spans="1:60" s="16" customFormat="1" ht="18.75" customHeight="1" x14ac:dyDescent="0.25">
      <c r="A63" s="1"/>
      <c r="B63" s="1"/>
      <c r="C63" s="1"/>
      <c r="D63" s="65" t="s">
        <v>212</v>
      </c>
      <c r="E63" s="164"/>
      <c r="F63" s="109">
        <v>98</v>
      </c>
      <c r="G63" s="109">
        <v>30</v>
      </c>
      <c r="H63" s="34">
        <f t="shared" si="16"/>
        <v>0.30612244897959184</v>
      </c>
      <c r="I63" s="109">
        <v>11</v>
      </c>
      <c r="J63" s="109">
        <v>3</v>
      </c>
      <c r="K63" s="109">
        <v>0</v>
      </c>
      <c r="L63" s="34">
        <f t="shared" si="17"/>
        <v>0.27272727272727271</v>
      </c>
      <c r="M63" s="109">
        <v>3</v>
      </c>
      <c r="N63" s="109">
        <v>1</v>
      </c>
      <c r="O63" s="158">
        <f t="shared" si="19"/>
        <v>0.33333333333333331</v>
      </c>
      <c r="P63" s="109">
        <v>12</v>
      </c>
      <c r="Q63" s="109">
        <v>4</v>
      </c>
      <c r="R63" s="109">
        <v>0</v>
      </c>
      <c r="S63" s="34">
        <f t="shared" si="20"/>
        <v>0.33333333333333331</v>
      </c>
      <c r="T63" s="109">
        <v>12</v>
      </c>
      <c r="U63" s="109">
        <v>4</v>
      </c>
      <c r="V63" s="109">
        <v>4</v>
      </c>
      <c r="W63" s="34">
        <f t="shared" si="21"/>
        <v>0.33333333333333331</v>
      </c>
      <c r="X63" s="109">
        <v>10</v>
      </c>
      <c r="Y63" s="109">
        <v>3</v>
      </c>
      <c r="Z63" s="109">
        <v>1</v>
      </c>
      <c r="AA63" s="34">
        <f t="shared" si="22"/>
        <v>0.3</v>
      </c>
      <c r="AB63" s="109">
        <v>10</v>
      </c>
      <c r="AC63" s="109">
        <v>1</v>
      </c>
      <c r="AD63" s="109">
        <v>0</v>
      </c>
      <c r="AE63" s="34">
        <f t="shared" si="23"/>
        <v>0.1</v>
      </c>
      <c r="AF63" s="109">
        <v>10</v>
      </c>
      <c r="AG63" s="109">
        <v>2</v>
      </c>
      <c r="AH63" s="109">
        <v>0</v>
      </c>
      <c r="AI63" s="34">
        <f t="shared" si="24"/>
        <v>0.2</v>
      </c>
      <c r="AJ63" s="109">
        <v>12</v>
      </c>
      <c r="AK63" s="109">
        <v>4</v>
      </c>
      <c r="AL63" s="109">
        <v>0</v>
      </c>
      <c r="AM63" s="34">
        <f t="shared" si="25"/>
        <v>0.33333333333333331</v>
      </c>
      <c r="AN63" s="109">
        <v>10</v>
      </c>
      <c r="AO63" s="109">
        <v>3</v>
      </c>
      <c r="AP63" s="109">
        <v>1</v>
      </c>
      <c r="AQ63" s="34">
        <f t="shared" si="26"/>
        <v>0.3</v>
      </c>
      <c r="AR63" s="109">
        <v>10</v>
      </c>
      <c r="AS63" s="109">
        <v>2</v>
      </c>
      <c r="AT63" s="109">
        <v>2</v>
      </c>
      <c r="AU63" s="34">
        <f t="shared" si="27"/>
        <v>0.2</v>
      </c>
      <c r="AV63" s="109">
        <v>11</v>
      </c>
      <c r="AW63" s="109">
        <v>3</v>
      </c>
      <c r="AX63" s="109">
        <v>3</v>
      </c>
      <c r="AY63" s="34">
        <f t="shared" si="28"/>
        <v>0.27272727272727271</v>
      </c>
      <c r="AZ63" s="109">
        <v>11</v>
      </c>
      <c r="BA63" s="109">
        <v>2</v>
      </c>
      <c r="BB63" s="34">
        <f t="shared" si="29"/>
        <v>0.18181818181818182</v>
      </c>
      <c r="BC63" s="109">
        <v>10</v>
      </c>
      <c r="BD63" s="109">
        <v>4</v>
      </c>
      <c r="BE63" s="34">
        <f t="shared" si="30"/>
        <v>0.4</v>
      </c>
      <c r="BF63" s="109">
        <v>23</v>
      </c>
      <c r="BG63" s="109">
        <v>9</v>
      </c>
      <c r="BH63" s="98">
        <f t="shared" si="18"/>
        <v>0.39130434782608697</v>
      </c>
    </row>
    <row r="64" spans="1:60" s="16" customFormat="1" ht="18.75" customHeight="1" x14ac:dyDescent="0.25">
      <c r="A64" s="1"/>
      <c r="B64" s="1"/>
      <c r="C64" s="1"/>
      <c r="D64" s="65" t="s">
        <v>221</v>
      </c>
      <c r="E64" s="175" t="s">
        <v>223</v>
      </c>
      <c r="F64" s="109">
        <v>62</v>
      </c>
      <c r="G64" s="109">
        <v>22</v>
      </c>
      <c r="H64" s="34">
        <f t="shared" si="16"/>
        <v>0.35483870967741937</v>
      </c>
      <c r="I64" s="109">
        <v>8</v>
      </c>
      <c r="J64" s="109">
        <v>3</v>
      </c>
      <c r="K64" s="109">
        <v>0</v>
      </c>
      <c r="L64" s="34">
        <f t="shared" si="17"/>
        <v>0.375</v>
      </c>
      <c r="M64" s="109">
        <v>3</v>
      </c>
      <c r="N64" s="109">
        <v>2</v>
      </c>
      <c r="O64" s="158">
        <f t="shared" si="19"/>
        <v>0.66666666666666663</v>
      </c>
      <c r="P64" s="109">
        <v>8</v>
      </c>
      <c r="Q64" s="109">
        <v>2</v>
      </c>
      <c r="R64" s="109">
        <v>0</v>
      </c>
      <c r="S64" s="34">
        <f t="shared" si="20"/>
        <v>0.25</v>
      </c>
      <c r="T64" s="109">
        <v>7</v>
      </c>
      <c r="U64" s="109">
        <v>3</v>
      </c>
      <c r="V64" s="109">
        <v>0</v>
      </c>
      <c r="W64" s="34">
        <f t="shared" si="21"/>
        <v>0.42857142857142855</v>
      </c>
      <c r="X64" s="109">
        <v>7</v>
      </c>
      <c r="Y64" s="109">
        <v>3</v>
      </c>
      <c r="Z64" s="109">
        <v>0</v>
      </c>
      <c r="AA64" s="34">
        <f t="shared" si="22"/>
        <v>0.42857142857142855</v>
      </c>
      <c r="AB64" s="109">
        <v>7</v>
      </c>
      <c r="AC64" s="109">
        <v>1</v>
      </c>
      <c r="AD64" s="109">
        <v>0</v>
      </c>
      <c r="AE64" s="34">
        <f t="shared" si="23"/>
        <v>0.14285714285714285</v>
      </c>
      <c r="AF64" s="109">
        <v>7</v>
      </c>
      <c r="AG64" s="109">
        <v>1</v>
      </c>
      <c r="AH64" s="109">
        <v>5</v>
      </c>
      <c r="AI64" s="34">
        <f t="shared" si="24"/>
        <v>0.14285714285714285</v>
      </c>
      <c r="AJ64" s="109">
        <v>7</v>
      </c>
      <c r="AK64" s="109">
        <v>0</v>
      </c>
      <c r="AL64" s="109">
        <v>0</v>
      </c>
      <c r="AM64" s="34">
        <f t="shared" si="25"/>
        <v>0</v>
      </c>
      <c r="AN64" s="109">
        <v>7</v>
      </c>
      <c r="AO64" s="109">
        <v>2</v>
      </c>
      <c r="AP64" s="109">
        <v>6</v>
      </c>
      <c r="AQ64" s="34">
        <f t="shared" si="26"/>
        <v>0.2857142857142857</v>
      </c>
      <c r="AR64" s="109">
        <v>7</v>
      </c>
      <c r="AS64" s="109">
        <v>2</v>
      </c>
      <c r="AT64" s="109">
        <v>0</v>
      </c>
      <c r="AU64" s="34">
        <f t="shared" si="27"/>
        <v>0.2857142857142857</v>
      </c>
      <c r="AV64" s="109">
        <v>7</v>
      </c>
      <c r="AW64" s="109">
        <v>1</v>
      </c>
      <c r="AX64" s="109">
        <v>0</v>
      </c>
      <c r="AY64" s="34">
        <f t="shared" si="28"/>
        <v>0.14285714285714285</v>
      </c>
      <c r="AZ64" s="109">
        <v>8</v>
      </c>
      <c r="BA64" s="109">
        <v>1</v>
      </c>
      <c r="BB64" s="34">
        <f t="shared" si="29"/>
        <v>0.125</v>
      </c>
      <c r="BC64" s="109">
        <v>7</v>
      </c>
      <c r="BD64" s="109">
        <v>1</v>
      </c>
      <c r="BE64" s="34">
        <f t="shared" si="30"/>
        <v>0.14285714285714285</v>
      </c>
      <c r="BF64" s="109">
        <v>15</v>
      </c>
      <c r="BG64" s="109">
        <v>4</v>
      </c>
      <c r="BH64" s="98">
        <f t="shared" si="18"/>
        <v>0.26666666666666666</v>
      </c>
    </row>
    <row r="65" spans="1:60" s="63" customFormat="1" ht="18.75" customHeight="1" x14ac:dyDescent="0.25">
      <c r="A65" s="61"/>
      <c r="B65" s="61"/>
      <c r="C65" s="61"/>
      <c r="D65" s="65" t="s">
        <v>225</v>
      </c>
      <c r="E65" s="164"/>
      <c r="F65" s="109">
        <v>131</v>
      </c>
      <c r="G65" s="109">
        <v>26</v>
      </c>
      <c r="H65" s="34">
        <f t="shared" si="16"/>
        <v>0.19847328244274809</v>
      </c>
      <c r="I65" s="109">
        <v>16</v>
      </c>
      <c r="J65" s="109">
        <v>5</v>
      </c>
      <c r="K65" s="109">
        <v>0</v>
      </c>
      <c r="L65" s="34">
        <f t="shared" si="17"/>
        <v>0.3125</v>
      </c>
      <c r="M65" s="109">
        <v>9</v>
      </c>
      <c r="N65" s="109">
        <v>0</v>
      </c>
      <c r="O65" s="158">
        <f t="shared" si="19"/>
        <v>0</v>
      </c>
      <c r="P65" s="109">
        <v>15</v>
      </c>
      <c r="Q65" s="109">
        <v>4</v>
      </c>
      <c r="R65" s="109">
        <v>0</v>
      </c>
      <c r="S65" s="34">
        <f t="shared" si="20"/>
        <v>0.26666666666666666</v>
      </c>
      <c r="T65" s="109">
        <v>14</v>
      </c>
      <c r="U65" s="109">
        <v>2</v>
      </c>
      <c r="V65" s="109">
        <v>8</v>
      </c>
      <c r="W65" s="34">
        <f t="shared" si="21"/>
        <v>0.14285714285714285</v>
      </c>
      <c r="X65" s="109">
        <v>12</v>
      </c>
      <c r="Y65" s="109">
        <v>3</v>
      </c>
      <c r="Z65" s="109">
        <v>3</v>
      </c>
      <c r="AA65" s="34">
        <f t="shared" si="22"/>
        <v>0.25</v>
      </c>
      <c r="AB65" s="109">
        <v>12</v>
      </c>
      <c r="AC65" s="109">
        <v>3</v>
      </c>
      <c r="AD65" s="109">
        <v>0</v>
      </c>
      <c r="AE65" s="34">
        <f t="shared" si="23"/>
        <v>0.25</v>
      </c>
      <c r="AF65" s="109">
        <v>12</v>
      </c>
      <c r="AG65" s="109">
        <v>2</v>
      </c>
      <c r="AH65" s="109">
        <v>5</v>
      </c>
      <c r="AI65" s="34">
        <f t="shared" si="24"/>
        <v>0.16666666666666666</v>
      </c>
      <c r="AJ65" s="109">
        <v>12</v>
      </c>
      <c r="AK65" s="109">
        <v>1</v>
      </c>
      <c r="AL65" s="109">
        <v>3</v>
      </c>
      <c r="AM65" s="34">
        <f t="shared" si="25"/>
        <v>8.3333333333333329E-2</v>
      </c>
      <c r="AN65" s="109">
        <v>12</v>
      </c>
      <c r="AO65" s="109">
        <v>4</v>
      </c>
      <c r="AP65" s="109">
        <v>7</v>
      </c>
      <c r="AQ65" s="34">
        <f t="shared" si="26"/>
        <v>0.33333333333333331</v>
      </c>
      <c r="AR65" s="109">
        <v>12</v>
      </c>
      <c r="AS65" s="109">
        <v>2</v>
      </c>
      <c r="AT65" s="109">
        <v>0</v>
      </c>
      <c r="AU65" s="34">
        <f t="shared" si="27"/>
        <v>0.16666666666666666</v>
      </c>
      <c r="AV65" s="109">
        <v>12</v>
      </c>
      <c r="AW65" s="109">
        <v>2</v>
      </c>
      <c r="AX65" s="109">
        <v>2</v>
      </c>
      <c r="AY65" s="34">
        <f t="shared" si="28"/>
        <v>0.16666666666666666</v>
      </c>
      <c r="AZ65" s="109">
        <v>14</v>
      </c>
      <c r="BA65" s="109">
        <v>4</v>
      </c>
      <c r="BB65" s="34">
        <f t="shared" si="29"/>
        <v>0.2857142857142857</v>
      </c>
      <c r="BC65" s="109">
        <v>12</v>
      </c>
      <c r="BD65" s="109">
        <v>4</v>
      </c>
      <c r="BE65" s="34">
        <f t="shared" si="30"/>
        <v>0.33333333333333331</v>
      </c>
      <c r="BF65" s="109">
        <v>33</v>
      </c>
      <c r="BG65" s="109">
        <v>5</v>
      </c>
      <c r="BH65" s="98">
        <f t="shared" si="18"/>
        <v>0.15151515151515152</v>
      </c>
    </row>
    <row r="66" spans="1:60" ht="18.75" x14ac:dyDescent="0.25">
      <c r="D66" s="65" t="s">
        <v>79</v>
      </c>
      <c r="F66" s="109">
        <v>107</v>
      </c>
      <c r="G66" s="109">
        <v>63</v>
      </c>
      <c r="H66" s="34">
        <f t="shared" si="16"/>
        <v>0.58878504672897192</v>
      </c>
      <c r="I66" s="109">
        <v>12</v>
      </c>
      <c r="J66" s="109">
        <v>5</v>
      </c>
      <c r="K66" s="109">
        <v>1</v>
      </c>
      <c r="L66" s="34">
        <f t="shared" si="17"/>
        <v>0.41666666666666669</v>
      </c>
      <c r="M66" s="109">
        <v>10</v>
      </c>
      <c r="N66" s="109">
        <v>4</v>
      </c>
      <c r="O66" s="158">
        <f t="shared" si="19"/>
        <v>0.4</v>
      </c>
      <c r="P66" s="109">
        <v>11</v>
      </c>
      <c r="Q66" s="109">
        <v>7</v>
      </c>
      <c r="R66" s="109">
        <v>0</v>
      </c>
      <c r="S66" s="34">
        <f t="shared" si="20"/>
        <v>0.63636363636363635</v>
      </c>
      <c r="T66" s="109">
        <v>12</v>
      </c>
      <c r="U66" s="109">
        <v>6</v>
      </c>
      <c r="V66" s="109">
        <v>6</v>
      </c>
      <c r="W66" s="34">
        <f t="shared" si="21"/>
        <v>0.5</v>
      </c>
      <c r="X66" s="109">
        <v>12</v>
      </c>
      <c r="Y66" s="109">
        <v>9</v>
      </c>
      <c r="Z66" s="109">
        <v>2</v>
      </c>
      <c r="AA66" s="34">
        <f t="shared" si="22"/>
        <v>0.75</v>
      </c>
      <c r="AB66" s="109">
        <v>12</v>
      </c>
      <c r="AC66" s="109">
        <v>7</v>
      </c>
      <c r="AD66" s="109">
        <v>1</v>
      </c>
      <c r="AE66" s="34">
        <f t="shared" si="23"/>
        <v>0.58333333333333337</v>
      </c>
      <c r="AF66" s="109">
        <v>11</v>
      </c>
      <c r="AG66" s="109">
        <v>8</v>
      </c>
      <c r="AH66" s="109">
        <v>5</v>
      </c>
      <c r="AI66" s="34">
        <f t="shared" si="24"/>
        <v>0.72727272727272729</v>
      </c>
      <c r="AJ66" s="109">
        <v>11</v>
      </c>
      <c r="AK66" s="109">
        <v>7</v>
      </c>
      <c r="AL66" s="109">
        <v>2</v>
      </c>
      <c r="AM66" s="34">
        <f t="shared" si="25"/>
        <v>0.63636363636363635</v>
      </c>
      <c r="AN66" s="109">
        <v>11</v>
      </c>
      <c r="AO66" s="109">
        <v>8</v>
      </c>
      <c r="AP66" s="109">
        <v>5</v>
      </c>
      <c r="AQ66" s="34">
        <f t="shared" si="26"/>
        <v>0.72727272727272729</v>
      </c>
      <c r="AR66" s="109">
        <v>12</v>
      </c>
      <c r="AS66" s="109">
        <v>9</v>
      </c>
      <c r="AT66" s="109">
        <v>2</v>
      </c>
      <c r="AU66" s="34">
        <f t="shared" si="27"/>
        <v>0.75</v>
      </c>
      <c r="AV66" s="109">
        <v>11</v>
      </c>
      <c r="AW66" s="109">
        <v>7</v>
      </c>
      <c r="AX66" s="109">
        <v>0</v>
      </c>
      <c r="AY66" s="34">
        <f t="shared" si="28"/>
        <v>0.63636363636363635</v>
      </c>
      <c r="AZ66" s="109">
        <v>12</v>
      </c>
      <c r="BA66" s="109">
        <v>6</v>
      </c>
      <c r="BB66" s="34">
        <f t="shared" si="29"/>
        <v>0.5</v>
      </c>
      <c r="BC66" s="109">
        <v>12</v>
      </c>
      <c r="BD66" s="109">
        <v>5</v>
      </c>
      <c r="BE66" s="34">
        <f t="shared" si="30"/>
        <v>0.41666666666666669</v>
      </c>
      <c r="BF66" s="109">
        <v>29</v>
      </c>
      <c r="BG66" s="109">
        <v>12</v>
      </c>
      <c r="BH66" s="98">
        <f t="shared" si="18"/>
        <v>0.41379310344827586</v>
      </c>
    </row>
    <row r="67" spans="1:60" s="16" customFormat="1" ht="18.75" customHeight="1" x14ac:dyDescent="0.25">
      <c r="A67" s="1"/>
      <c r="B67" s="1"/>
      <c r="C67" s="1"/>
      <c r="D67" s="65" t="s">
        <v>233</v>
      </c>
      <c r="E67" s="164"/>
      <c r="F67" s="109">
        <v>89</v>
      </c>
      <c r="G67" s="109">
        <v>11</v>
      </c>
      <c r="H67" s="34">
        <f t="shared" si="16"/>
        <v>0.12359550561797752</v>
      </c>
      <c r="I67" s="109">
        <v>9</v>
      </c>
      <c r="J67" s="109">
        <v>2</v>
      </c>
      <c r="K67" s="109">
        <v>3</v>
      </c>
      <c r="L67" s="34">
        <f t="shared" si="17"/>
        <v>0.22222222222222221</v>
      </c>
      <c r="M67" s="109">
        <v>3</v>
      </c>
      <c r="N67" s="109">
        <v>1</v>
      </c>
      <c r="O67" s="158">
        <f t="shared" si="19"/>
        <v>0.33333333333333331</v>
      </c>
      <c r="P67" s="109">
        <v>9</v>
      </c>
      <c r="Q67" s="109">
        <v>2</v>
      </c>
      <c r="R67" s="109">
        <v>0</v>
      </c>
      <c r="S67" s="34">
        <f t="shared" si="20"/>
        <v>0.22222222222222221</v>
      </c>
      <c r="T67" s="109">
        <v>9</v>
      </c>
      <c r="U67" s="109">
        <v>1</v>
      </c>
      <c r="V67" s="109">
        <v>5</v>
      </c>
      <c r="W67" s="34">
        <f t="shared" si="21"/>
        <v>0.1111111111111111</v>
      </c>
      <c r="X67" s="109">
        <v>9</v>
      </c>
      <c r="Y67" s="109">
        <v>0</v>
      </c>
      <c r="Z67" s="109">
        <v>3</v>
      </c>
      <c r="AA67" s="34">
        <f t="shared" si="22"/>
        <v>0</v>
      </c>
      <c r="AB67" s="109">
        <v>9</v>
      </c>
      <c r="AC67" s="109">
        <v>1</v>
      </c>
      <c r="AD67" s="109">
        <v>0</v>
      </c>
      <c r="AE67" s="34">
        <f t="shared" si="23"/>
        <v>0.1111111111111111</v>
      </c>
      <c r="AF67" s="109">
        <v>9</v>
      </c>
      <c r="AG67" s="109">
        <v>3</v>
      </c>
      <c r="AH67" s="109">
        <v>5</v>
      </c>
      <c r="AI67" s="34">
        <f t="shared" si="24"/>
        <v>0.33333333333333331</v>
      </c>
      <c r="AJ67" s="109">
        <v>9</v>
      </c>
      <c r="AK67" s="109">
        <v>0</v>
      </c>
      <c r="AL67" s="109">
        <v>2</v>
      </c>
      <c r="AM67" s="34">
        <f t="shared" si="25"/>
        <v>0</v>
      </c>
      <c r="AN67" s="109">
        <v>10</v>
      </c>
      <c r="AO67" s="109">
        <v>1</v>
      </c>
      <c r="AP67" s="109">
        <v>6</v>
      </c>
      <c r="AQ67" s="34">
        <f t="shared" si="26"/>
        <v>0.1</v>
      </c>
      <c r="AR67" s="109">
        <v>9</v>
      </c>
      <c r="AS67" s="109">
        <v>2</v>
      </c>
      <c r="AT67" s="109">
        <v>2</v>
      </c>
      <c r="AU67" s="34">
        <f t="shared" si="27"/>
        <v>0.22222222222222221</v>
      </c>
      <c r="AV67" s="109">
        <v>9</v>
      </c>
      <c r="AW67" s="109">
        <v>1</v>
      </c>
      <c r="AX67" s="109">
        <v>2</v>
      </c>
      <c r="AY67" s="34">
        <f t="shared" si="28"/>
        <v>0.1111111111111111</v>
      </c>
      <c r="AZ67" s="109">
        <v>9</v>
      </c>
      <c r="BA67" s="109">
        <v>2</v>
      </c>
      <c r="BB67" s="34">
        <f t="shared" si="29"/>
        <v>0.22222222222222221</v>
      </c>
      <c r="BC67" s="109">
        <v>9</v>
      </c>
      <c r="BD67" s="109">
        <v>2</v>
      </c>
      <c r="BE67" s="34">
        <f t="shared" si="30"/>
        <v>0.22222222222222221</v>
      </c>
      <c r="BF67" s="109">
        <v>20</v>
      </c>
      <c r="BG67" s="109">
        <v>6</v>
      </c>
      <c r="BH67" s="98">
        <f t="shared" si="18"/>
        <v>0.3</v>
      </c>
    </row>
    <row r="68" spans="1:60" s="16" customFormat="1" ht="18.75" customHeight="1" x14ac:dyDescent="0.25">
      <c r="A68" s="1"/>
      <c r="B68" s="1"/>
      <c r="C68" s="1"/>
      <c r="D68" s="65" t="s">
        <v>80</v>
      </c>
      <c r="E68" s="164"/>
      <c r="F68" s="109">
        <v>104</v>
      </c>
      <c r="G68" s="109">
        <v>25</v>
      </c>
      <c r="H68" s="34">
        <f t="shared" si="16"/>
        <v>0.24038461538461539</v>
      </c>
      <c r="I68" s="109">
        <v>11</v>
      </c>
      <c r="J68" s="109">
        <v>5</v>
      </c>
      <c r="K68" s="109">
        <v>0</v>
      </c>
      <c r="L68" s="34">
        <f t="shared" si="17"/>
        <v>0.45454545454545453</v>
      </c>
      <c r="M68" s="109">
        <v>4</v>
      </c>
      <c r="N68" s="109">
        <v>3</v>
      </c>
      <c r="O68" s="158">
        <f t="shared" si="19"/>
        <v>0.75</v>
      </c>
      <c r="P68" s="109">
        <v>11</v>
      </c>
      <c r="Q68" s="109">
        <v>3</v>
      </c>
      <c r="R68" s="109">
        <v>0</v>
      </c>
      <c r="S68" s="34">
        <f t="shared" si="20"/>
        <v>0.27272727272727271</v>
      </c>
      <c r="T68" s="109">
        <v>13</v>
      </c>
      <c r="U68" s="109">
        <v>3</v>
      </c>
      <c r="V68" s="109">
        <v>9</v>
      </c>
      <c r="W68" s="34">
        <f t="shared" si="21"/>
        <v>0.23076923076923078</v>
      </c>
      <c r="X68" s="109">
        <v>11</v>
      </c>
      <c r="Y68" s="109">
        <v>4</v>
      </c>
      <c r="Z68" s="109">
        <v>1</v>
      </c>
      <c r="AA68" s="34">
        <f t="shared" si="22"/>
        <v>0.36363636363636365</v>
      </c>
      <c r="AB68" s="109">
        <v>10</v>
      </c>
      <c r="AC68" s="109">
        <v>4</v>
      </c>
      <c r="AD68" s="109">
        <v>2</v>
      </c>
      <c r="AE68" s="34">
        <f t="shared" si="23"/>
        <v>0.4</v>
      </c>
      <c r="AF68" s="109">
        <v>9</v>
      </c>
      <c r="AG68" s="109">
        <v>2</v>
      </c>
      <c r="AH68" s="109">
        <v>6</v>
      </c>
      <c r="AI68" s="34">
        <f t="shared" si="24"/>
        <v>0.22222222222222221</v>
      </c>
      <c r="AJ68" s="109">
        <v>10</v>
      </c>
      <c r="AK68" s="109">
        <v>2</v>
      </c>
      <c r="AL68" s="109">
        <v>2</v>
      </c>
      <c r="AM68" s="34">
        <f t="shared" si="25"/>
        <v>0.2</v>
      </c>
      <c r="AN68" s="109">
        <v>11</v>
      </c>
      <c r="AO68" s="109">
        <v>4</v>
      </c>
      <c r="AP68" s="109">
        <v>6</v>
      </c>
      <c r="AQ68" s="34">
        <f t="shared" si="26"/>
        <v>0.36363636363636365</v>
      </c>
      <c r="AR68" s="109">
        <v>10</v>
      </c>
      <c r="AS68" s="109">
        <v>2</v>
      </c>
      <c r="AT68" s="109">
        <v>1</v>
      </c>
      <c r="AU68" s="34">
        <f t="shared" si="27"/>
        <v>0.2</v>
      </c>
      <c r="AV68" s="109">
        <v>11</v>
      </c>
      <c r="AW68" s="109">
        <v>4</v>
      </c>
      <c r="AX68" s="109">
        <v>1</v>
      </c>
      <c r="AY68" s="34">
        <f t="shared" si="28"/>
        <v>0.36363636363636365</v>
      </c>
      <c r="AZ68" s="109">
        <v>11</v>
      </c>
      <c r="BA68" s="109">
        <v>3</v>
      </c>
      <c r="BB68" s="34">
        <f t="shared" si="29"/>
        <v>0.27272727272727271</v>
      </c>
      <c r="BC68" s="109">
        <v>10</v>
      </c>
      <c r="BD68" s="109">
        <v>2</v>
      </c>
      <c r="BE68" s="34">
        <f t="shared" si="30"/>
        <v>0.2</v>
      </c>
      <c r="BF68" s="109">
        <v>26</v>
      </c>
      <c r="BG68" s="109">
        <v>7</v>
      </c>
      <c r="BH68" s="98">
        <f t="shared" si="18"/>
        <v>0.26923076923076922</v>
      </c>
    </row>
    <row r="69" spans="1:60" s="7" customFormat="1" ht="18.75" customHeight="1" x14ac:dyDescent="0.2">
      <c r="A69" s="6"/>
      <c r="B69" s="6"/>
      <c r="C69" s="6"/>
      <c r="D69" s="65" t="s">
        <v>238</v>
      </c>
      <c r="E69" s="174"/>
      <c r="F69" s="109">
        <v>72</v>
      </c>
      <c r="G69" s="109">
        <v>18</v>
      </c>
      <c r="H69" s="34">
        <f t="shared" si="16"/>
        <v>0.25</v>
      </c>
      <c r="I69" s="109">
        <v>6</v>
      </c>
      <c r="J69" s="109">
        <v>2</v>
      </c>
      <c r="K69" s="109">
        <v>1</v>
      </c>
      <c r="L69" s="34">
        <f t="shared" ref="L69" si="31">J69/I69</f>
        <v>0.33333333333333331</v>
      </c>
      <c r="M69" s="109">
        <v>3</v>
      </c>
      <c r="N69" s="109">
        <v>1</v>
      </c>
      <c r="O69" s="158">
        <f t="shared" si="19"/>
        <v>0.33333333333333331</v>
      </c>
      <c r="P69" s="109">
        <v>9</v>
      </c>
      <c r="Q69" s="109">
        <v>4</v>
      </c>
      <c r="R69" s="109">
        <v>0</v>
      </c>
      <c r="S69" s="34">
        <f t="shared" si="20"/>
        <v>0.44444444444444442</v>
      </c>
      <c r="T69" s="109">
        <v>6</v>
      </c>
      <c r="U69" s="109">
        <v>3</v>
      </c>
      <c r="V69" s="109">
        <v>4</v>
      </c>
      <c r="W69" s="34">
        <f t="shared" si="21"/>
        <v>0.5</v>
      </c>
      <c r="X69" s="109">
        <v>6</v>
      </c>
      <c r="Y69" s="109">
        <v>1</v>
      </c>
      <c r="Z69" s="109">
        <v>1</v>
      </c>
      <c r="AA69" s="34">
        <f t="shared" si="22"/>
        <v>0.16666666666666666</v>
      </c>
      <c r="AB69" s="109">
        <v>6</v>
      </c>
      <c r="AC69" s="109">
        <v>2</v>
      </c>
      <c r="AD69" s="109">
        <v>0</v>
      </c>
      <c r="AE69" s="34">
        <f t="shared" si="23"/>
        <v>0.33333333333333331</v>
      </c>
      <c r="AF69" s="109">
        <v>6</v>
      </c>
      <c r="AG69" s="109">
        <v>1</v>
      </c>
      <c r="AH69" s="109">
        <v>1</v>
      </c>
      <c r="AI69" s="34">
        <f t="shared" si="24"/>
        <v>0.16666666666666666</v>
      </c>
      <c r="AJ69" s="109">
        <v>8</v>
      </c>
      <c r="AK69" s="109">
        <v>3</v>
      </c>
      <c r="AL69" s="109">
        <v>1</v>
      </c>
      <c r="AM69" s="34">
        <f t="shared" si="25"/>
        <v>0.375</v>
      </c>
      <c r="AN69" s="109">
        <v>6</v>
      </c>
      <c r="AO69" s="109">
        <v>1</v>
      </c>
      <c r="AP69" s="109">
        <v>5</v>
      </c>
      <c r="AQ69" s="34">
        <f t="shared" si="26"/>
        <v>0.16666666666666666</v>
      </c>
      <c r="AR69" s="109">
        <v>6</v>
      </c>
      <c r="AS69" s="109">
        <v>2</v>
      </c>
      <c r="AT69" s="109">
        <v>0</v>
      </c>
      <c r="AU69" s="34">
        <f t="shared" si="27"/>
        <v>0.33333333333333331</v>
      </c>
      <c r="AV69" s="109">
        <v>6</v>
      </c>
      <c r="AW69" s="109">
        <v>2</v>
      </c>
      <c r="AX69" s="109">
        <v>1</v>
      </c>
      <c r="AY69" s="34">
        <f t="shared" si="28"/>
        <v>0.33333333333333331</v>
      </c>
      <c r="AZ69" s="109">
        <v>8</v>
      </c>
      <c r="BA69" s="109">
        <v>0</v>
      </c>
      <c r="BB69" s="34">
        <f t="shared" si="29"/>
        <v>0</v>
      </c>
      <c r="BC69" s="109">
        <v>6</v>
      </c>
      <c r="BD69" s="109">
        <v>1</v>
      </c>
      <c r="BE69" s="34">
        <f t="shared" si="30"/>
        <v>0.16666666666666666</v>
      </c>
      <c r="BF69" s="109">
        <v>17</v>
      </c>
      <c r="BG69" s="109">
        <v>8</v>
      </c>
      <c r="BH69" s="98">
        <f t="shared" si="18"/>
        <v>0.47058823529411764</v>
      </c>
    </row>
  </sheetData>
  <autoFilter ref="A3:BD3">
    <sortState ref="A3:BL66">
      <sortCondition ref="D2"/>
    </sortState>
  </autoFilter>
  <mergeCells count="4">
    <mergeCell ref="BG2:BG3"/>
    <mergeCell ref="D1:H1"/>
    <mergeCell ref="F2:BE2"/>
    <mergeCell ref="BF2:BF3"/>
  </mergeCells>
  <pageMargins left="0.75" right="0.75" top="1" bottom="1" header="0.5" footer="0.5"/>
  <pageSetup paperSize="9" scale="77" orientation="landscape" r:id="rId1"/>
  <colBreaks count="2" manualBreakCount="2">
    <brk id="8" max="1048575" man="1"/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"/>
  <sheetViews>
    <sheetView topLeftCell="A7" workbookViewId="0">
      <selection activeCell="D3" sqref="D3"/>
    </sheetView>
  </sheetViews>
  <sheetFormatPr defaultRowHeight="15" x14ac:dyDescent="0.25"/>
  <cols>
    <col min="4" max="4" width="33" customWidth="1"/>
  </cols>
  <sheetData>
    <row r="1" spans="1:60" x14ac:dyDescent="0.25">
      <c r="A1" t="s">
        <v>271</v>
      </c>
    </row>
    <row r="2" spans="1:60" s="7" customFormat="1" ht="116.25" customHeight="1" x14ac:dyDescent="0.25">
      <c r="A2" s="6" t="s">
        <v>0</v>
      </c>
      <c r="B2" s="6" t="s">
        <v>1</v>
      </c>
      <c r="C2" s="6" t="s">
        <v>2</v>
      </c>
      <c r="D2" s="17" t="s">
        <v>4</v>
      </c>
      <c r="E2" s="17" t="s">
        <v>7</v>
      </c>
      <c r="F2" s="92" t="s">
        <v>24</v>
      </c>
      <c r="G2" s="93" t="s">
        <v>25</v>
      </c>
      <c r="H2" s="20" t="s">
        <v>5</v>
      </c>
      <c r="I2" s="94" t="s">
        <v>23</v>
      </c>
      <c r="J2" s="93" t="s">
        <v>17</v>
      </c>
      <c r="K2" s="94" t="s">
        <v>26</v>
      </c>
      <c r="L2" s="20" t="s">
        <v>5</v>
      </c>
      <c r="M2" s="94" t="s">
        <v>27</v>
      </c>
      <c r="N2" s="93" t="s">
        <v>17</v>
      </c>
      <c r="O2" s="20" t="s">
        <v>5</v>
      </c>
      <c r="P2" s="94" t="s">
        <v>28</v>
      </c>
      <c r="Q2" s="93" t="s">
        <v>17</v>
      </c>
      <c r="R2" s="94" t="s">
        <v>29</v>
      </c>
      <c r="S2" s="20" t="s">
        <v>5</v>
      </c>
      <c r="T2" s="94" t="s">
        <v>30</v>
      </c>
      <c r="U2" s="93" t="s">
        <v>17</v>
      </c>
      <c r="V2" s="94" t="s">
        <v>46</v>
      </c>
      <c r="W2" s="20" t="s">
        <v>5</v>
      </c>
      <c r="X2" s="94" t="s">
        <v>31</v>
      </c>
      <c r="Y2" s="93" t="s">
        <v>17</v>
      </c>
      <c r="Z2" s="94" t="s">
        <v>32</v>
      </c>
      <c r="AA2" s="20" t="s">
        <v>5</v>
      </c>
      <c r="AB2" s="94" t="s">
        <v>47</v>
      </c>
      <c r="AC2" s="93" t="s">
        <v>17</v>
      </c>
      <c r="AD2" s="94" t="s">
        <v>33</v>
      </c>
      <c r="AE2" s="20" t="s">
        <v>5</v>
      </c>
      <c r="AF2" s="95" t="s">
        <v>34</v>
      </c>
      <c r="AG2" s="93" t="s">
        <v>17</v>
      </c>
      <c r="AH2" s="96" t="s">
        <v>35</v>
      </c>
      <c r="AI2" s="20" t="s">
        <v>5</v>
      </c>
      <c r="AJ2" s="94" t="s">
        <v>36</v>
      </c>
      <c r="AK2" s="93" t="s">
        <v>17</v>
      </c>
      <c r="AL2" s="96" t="s">
        <v>37</v>
      </c>
      <c r="AM2" s="20" t="s">
        <v>5</v>
      </c>
      <c r="AN2" s="94" t="s">
        <v>38</v>
      </c>
      <c r="AO2" s="93" t="s">
        <v>17</v>
      </c>
      <c r="AP2" s="94" t="s">
        <v>39</v>
      </c>
      <c r="AQ2" s="20" t="s">
        <v>5</v>
      </c>
      <c r="AR2" s="95" t="s">
        <v>40</v>
      </c>
      <c r="AS2" s="93" t="s">
        <v>17</v>
      </c>
      <c r="AT2" s="96" t="s">
        <v>41</v>
      </c>
      <c r="AU2" s="20" t="s">
        <v>5</v>
      </c>
      <c r="AV2" s="95" t="s">
        <v>42</v>
      </c>
      <c r="AW2" s="93" t="s">
        <v>17</v>
      </c>
      <c r="AX2" s="96" t="s">
        <v>43</v>
      </c>
      <c r="AY2" s="20" t="s">
        <v>5</v>
      </c>
      <c r="AZ2" s="95" t="s">
        <v>44</v>
      </c>
      <c r="BA2" s="93" t="s">
        <v>17</v>
      </c>
      <c r="BB2" s="20" t="s">
        <v>5</v>
      </c>
      <c r="BC2" s="95" t="s">
        <v>45</v>
      </c>
      <c r="BD2" s="93" t="s">
        <v>17</v>
      </c>
      <c r="BE2" s="20" t="s">
        <v>5</v>
      </c>
      <c r="BF2"/>
      <c r="BG2"/>
      <c r="BH2"/>
    </row>
    <row r="3" spans="1:60" s="7" customFormat="1" ht="116.25" customHeight="1" x14ac:dyDescent="0.2">
      <c r="A3" s="6"/>
      <c r="B3" s="6"/>
      <c r="C3" s="6"/>
      <c r="D3" s="17" t="s">
        <v>313</v>
      </c>
      <c r="E3" s="17"/>
      <c r="F3" s="92">
        <f t="shared" ref="F3:AK3" si="0">SUM(F4:F9)</f>
        <v>81</v>
      </c>
      <c r="G3" s="92">
        <f t="shared" si="0"/>
        <v>59</v>
      </c>
      <c r="H3" s="92">
        <f t="shared" si="0"/>
        <v>3.9763157894736842</v>
      </c>
      <c r="I3" s="92">
        <f t="shared" si="0"/>
        <v>15</v>
      </c>
      <c r="J3" s="92">
        <f t="shared" si="0"/>
        <v>12</v>
      </c>
      <c r="K3" s="92">
        <f t="shared" si="0"/>
        <v>6</v>
      </c>
      <c r="L3" s="92">
        <f t="shared" si="0"/>
        <v>4.6666666666666661</v>
      </c>
      <c r="M3" s="92">
        <f t="shared" si="0"/>
        <v>9</v>
      </c>
      <c r="N3" s="92">
        <f t="shared" si="0"/>
        <v>7</v>
      </c>
      <c r="O3" s="92" t="e">
        <f t="shared" si="0"/>
        <v>#DIV/0!</v>
      </c>
      <c r="P3" s="92">
        <f t="shared" si="0"/>
        <v>7</v>
      </c>
      <c r="Q3" s="92">
        <f t="shared" si="0"/>
        <v>6</v>
      </c>
      <c r="R3" s="92">
        <f t="shared" si="0"/>
        <v>0</v>
      </c>
      <c r="S3" s="92" t="e">
        <f t="shared" si="0"/>
        <v>#DIV/0!</v>
      </c>
      <c r="T3" s="92">
        <f t="shared" si="0"/>
        <v>12</v>
      </c>
      <c r="U3" s="92">
        <f t="shared" si="0"/>
        <v>8</v>
      </c>
      <c r="V3" s="92">
        <f t="shared" si="0"/>
        <v>3</v>
      </c>
      <c r="W3" s="92">
        <f t="shared" si="0"/>
        <v>3.5</v>
      </c>
      <c r="X3" s="92">
        <f t="shared" si="0"/>
        <v>9</v>
      </c>
      <c r="Y3" s="92">
        <f t="shared" si="0"/>
        <v>5</v>
      </c>
      <c r="Z3" s="92">
        <f t="shared" si="0"/>
        <v>1</v>
      </c>
      <c r="AA3" s="92">
        <f t="shared" si="0"/>
        <v>3.5</v>
      </c>
      <c r="AB3" s="92">
        <f t="shared" si="0"/>
        <v>7</v>
      </c>
      <c r="AC3" s="92">
        <f t="shared" si="0"/>
        <v>5</v>
      </c>
      <c r="AD3" s="92">
        <f t="shared" si="0"/>
        <v>1</v>
      </c>
      <c r="AE3" s="92" t="e">
        <f t="shared" si="0"/>
        <v>#DIV/0!</v>
      </c>
      <c r="AF3" s="92">
        <f t="shared" si="0"/>
        <v>7</v>
      </c>
      <c r="AG3" s="92">
        <f t="shared" si="0"/>
        <v>6</v>
      </c>
      <c r="AH3" s="92">
        <f t="shared" si="0"/>
        <v>0</v>
      </c>
      <c r="AI3" s="92" t="e">
        <f t="shared" si="0"/>
        <v>#DIV/0!</v>
      </c>
      <c r="AJ3" s="92">
        <f t="shared" si="0"/>
        <v>8</v>
      </c>
      <c r="AK3" s="92">
        <f t="shared" si="0"/>
        <v>6</v>
      </c>
      <c r="AL3" s="92">
        <f t="shared" ref="AL3:BQ3" si="1">SUM(AL4:AL9)</f>
        <v>1</v>
      </c>
      <c r="AM3" s="92">
        <f t="shared" si="1"/>
        <v>4.5</v>
      </c>
      <c r="AN3" s="92">
        <f t="shared" si="1"/>
        <v>9</v>
      </c>
      <c r="AO3" s="92">
        <f t="shared" si="1"/>
        <v>7</v>
      </c>
      <c r="AP3" s="92">
        <f t="shared" si="1"/>
        <v>4</v>
      </c>
      <c r="AQ3" s="92">
        <f t="shared" si="1"/>
        <v>4.5</v>
      </c>
      <c r="AR3" s="92">
        <f t="shared" si="1"/>
        <v>7</v>
      </c>
      <c r="AS3" s="92">
        <f t="shared" si="1"/>
        <v>5</v>
      </c>
      <c r="AT3" s="92">
        <f t="shared" si="1"/>
        <v>0</v>
      </c>
      <c r="AU3" s="92" t="e">
        <f t="shared" si="1"/>
        <v>#DIV/0!</v>
      </c>
      <c r="AV3" s="92">
        <f t="shared" si="1"/>
        <v>9</v>
      </c>
      <c r="AW3" s="92">
        <f t="shared" si="1"/>
        <v>7</v>
      </c>
      <c r="AX3" s="92">
        <f t="shared" si="1"/>
        <v>1</v>
      </c>
      <c r="AY3" s="92">
        <f t="shared" si="1"/>
        <v>4.5</v>
      </c>
      <c r="AZ3" s="92">
        <f t="shared" si="1"/>
        <v>8</v>
      </c>
      <c r="BA3" s="92">
        <f t="shared" si="1"/>
        <v>4</v>
      </c>
      <c r="BB3" s="92" t="e">
        <f t="shared" si="1"/>
        <v>#DIV/0!</v>
      </c>
      <c r="BC3" s="92">
        <f t="shared" si="1"/>
        <v>7</v>
      </c>
      <c r="BD3" s="92">
        <f t="shared" si="1"/>
        <v>4</v>
      </c>
      <c r="BE3" s="92" t="e">
        <f t="shared" si="1"/>
        <v>#DIV/0!</v>
      </c>
      <c r="BF3" s="92">
        <f t="shared" si="1"/>
        <v>14</v>
      </c>
      <c r="BG3" s="92">
        <f t="shared" si="1"/>
        <v>10</v>
      </c>
      <c r="BH3" s="92" t="e">
        <f t="shared" si="1"/>
        <v>#DIV/0!</v>
      </c>
    </row>
    <row r="4" spans="1:60" s="16" customFormat="1" ht="122.25" customHeight="1" x14ac:dyDescent="0.25">
      <c r="A4" s="1"/>
      <c r="B4" s="1"/>
      <c r="C4" s="1"/>
      <c r="D4" s="89" t="s">
        <v>272</v>
      </c>
      <c r="E4" s="22"/>
      <c r="F4" s="90">
        <v>13</v>
      </c>
      <c r="G4" s="90">
        <v>13</v>
      </c>
      <c r="H4" s="87">
        <f t="shared" ref="H4" si="2">G4/F4</f>
        <v>1</v>
      </c>
      <c r="I4" s="90">
        <v>2</v>
      </c>
      <c r="J4" s="90">
        <v>2</v>
      </c>
      <c r="K4" s="90">
        <v>0</v>
      </c>
      <c r="L4" s="87">
        <f t="shared" ref="L4:L9" si="3">J4/I4</f>
        <v>1</v>
      </c>
      <c r="M4" s="90">
        <v>0</v>
      </c>
      <c r="N4" s="90">
        <v>0</v>
      </c>
      <c r="O4" s="87" t="e">
        <f t="shared" ref="O4:O9" si="4">N4/M4</f>
        <v>#DIV/0!</v>
      </c>
      <c r="P4" s="90">
        <v>1</v>
      </c>
      <c r="Q4" s="90">
        <v>1</v>
      </c>
      <c r="R4" s="90">
        <v>0</v>
      </c>
      <c r="S4" s="87">
        <f t="shared" ref="S4:S9" si="5">Q4/P4</f>
        <v>1</v>
      </c>
      <c r="T4" s="90">
        <v>1</v>
      </c>
      <c r="U4" s="90">
        <v>1</v>
      </c>
      <c r="V4" s="90">
        <v>0</v>
      </c>
      <c r="W4" s="87">
        <f t="shared" ref="W4:W9" si="6">U4/T4</f>
        <v>1</v>
      </c>
      <c r="X4" s="90">
        <v>1</v>
      </c>
      <c r="Y4" s="90">
        <v>1</v>
      </c>
      <c r="Z4" s="90">
        <v>0</v>
      </c>
      <c r="AA4" s="87">
        <f t="shared" ref="AA4:AA9" si="7">Y4/X4</f>
        <v>1</v>
      </c>
      <c r="AB4" s="90">
        <v>1</v>
      </c>
      <c r="AC4" s="90">
        <v>1</v>
      </c>
      <c r="AD4" s="90">
        <v>0</v>
      </c>
      <c r="AE4" s="87">
        <f t="shared" ref="AE4:AE9" si="8">AC4/AB4</f>
        <v>1</v>
      </c>
      <c r="AF4" s="90">
        <v>1</v>
      </c>
      <c r="AG4" s="90">
        <v>1</v>
      </c>
      <c r="AH4" s="90">
        <v>0</v>
      </c>
      <c r="AI4" s="87">
        <f t="shared" ref="AI4:AI9" si="9">AG4/AF4</f>
        <v>1</v>
      </c>
      <c r="AJ4" s="90">
        <v>1</v>
      </c>
      <c r="AK4" s="90">
        <v>1</v>
      </c>
      <c r="AL4" s="90">
        <v>0</v>
      </c>
      <c r="AM4" s="87">
        <f t="shared" ref="AM4:AM9" si="10">AK4/AJ4</f>
        <v>1</v>
      </c>
      <c r="AN4" s="90">
        <v>1</v>
      </c>
      <c r="AO4" s="90">
        <v>1</v>
      </c>
      <c r="AP4" s="90">
        <v>0</v>
      </c>
      <c r="AQ4" s="87">
        <f t="shared" ref="AQ4:AQ9" si="11">AO4/AN4</f>
        <v>1</v>
      </c>
      <c r="AR4" s="90">
        <v>1</v>
      </c>
      <c r="AS4" s="90">
        <v>1</v>
      </c>
      <c r="AT4" s="90">
        <v>0</v>
      </c>
      <c r="AU4" s="87">
        <f t="shared" ref="AU4:AU9" si="12">AS4/AR4</f>
        <v>1</v>
      </c>
      <c r="AV4" s="90">
        <v>1</v>
      </c>
      <c r="AW4" s="90">
        <v>1</v>
      </c>
      <c r="AX4" s="90">
        <v>0</v>
      </c>
      <c r="AY4" s="87">
        <f t="shared" ref="AY4:AY9" si="13">AW4/AV4</f>
        <v>1</v>
      </c>
      <c r="AZ4" s="90">
        <v>1</v>
      </c>
      <c r="BA4" s="90">
        <v>1</v>
      </c>
      <c r="BB4" s="87">
        <f t="shared" ref="BB4:BB9" si="14">BA4/AZ4</f>
        <v>1</v>
      </c>
      <c r="BC4" s="90">
        <v>1</v>
      </c>
      <c r="BD4" s="90">
        <v>1</v>
      </c>
      <c r="BE4" s="87">
        <f t="shared" ref="BE4:BE9" si="15">BD4/BC4</f>
        <v>1</v>
      </c>
      <c r="BF4" s="90">
        <v>2</v>
      </c>
      <c r="BG4" s="90">
        <v>2</v>
      </c>
      <c r="BH4" s="88">
        <f t="shared" ref="BH4:BH9" si="16">BG4/BF4</f>
        <v>1</v>
      </c>
    </row>
    <row r="5" spans="1:60" s="16" customFormat="1" ht="19.5" customHeight="1" x14ac:dyDescent="0.25">
      <c r="A5" s="1"/>
      <c r="B5" s="1"/>
      <c r="C5" s="1"/>
      <c r="D5" s="89" t="s">
        <v>273</v>
      </c>
      <c r="E5" s="22"/>
      <c r="F5" s="90">
        <v>5</v>
      </c>
      <c r="G5" s="90">
        <v>1</v>
      </c>
      <c r="H5" s="87">
        <f t="shared" ref="H5:H9" si="17">G5/F5</f>
        <v>0.2</v>
      </c>
      <c r="I5" s="90">
        <v>1</v>
      </c>
      <c r="J5" s="90">
        <v>1</v>
      </c>
      <c r="K5" s="90">
        <v>1</v>
      </c>
      <c r="L5" s="87">
        <f t="shared" si="3"/>
        <v>1</v>
      </c>
      <c r="M5" s="90">
        <v>1</v>
      </c>
      <c r="N5" s="90">
        <v>1</v>
      </c>
      <c r="O5" s="87">
        <f t="shared" si="4"/>
        <v>1</v>
      </c>
      <c r="P5" s="90">
        <v>0</v>
      </c>
      <c r="Q5" s="90">
        <v>0</v>
      </c>
      <c r="R5" s="90">
        <v>0</v>
      </c>
      <c r="S5" s="87" t="e">
        <f t="shared" si="5"/>
        <v>#DIV/0!</v>
      </c>
      <c r="T5" s="90">
        <v>1</v>
      </c>
      <c r="U5" s="90">
        <v>0</v>
      </c>
      <c r="V5" s="90">
        <v>1</v>
      </c>
      <c r="W5" s="87">
        <f t="shared" si="6"/>
        <v>0</v>
      </c>
      <c r="X5" s="90">
        <v>1</v>
      </c>
      <c r="Y5" s="90">
        <v>0</v>
      </c>
      <c r="Z5" s="90">
        <v>1</v>
      </c>
      <c r="AA5" s="87">
        <f t="shared" si="7"/>
        <v>0</v>
      </c>
      <c r="AB5" s="90">
        <v>0</v>
      </c>
      <c r="AC5" s="90">
        <v>0</v>
      </c>
      <c r="AD5" s="90">
        <v>0</v>
      </c>
      <c r="AE5" s="87" t="e">
        <f t="shared" si="8"/>
        <v>#DIV/0!</v>
      </c>
      <c r="AF5" s="90">
        <v>0</v>
      </c>
      <c r="AG5" s="90">
        <v>0</v>
      </c>
      <c r="AH5" s="90">
        <v>0</v>
      </c>
      <c r="AI5" s="87" t="e">
        <f t="shared" si="9"/>
        <v>#DIV/0!</v>
      </c>
      <c r="AJ5" s="90">
        <v>1</v>
      </c>
      <c r="AK5" s="90">
        <v>1</v>
      </c>
      <c r="AL5" s="90">
        <v>1</v>
      </c>
      <c r="AM5" s="87">
        <f t="shared" si="10"/>
        <v>1</v>
      </c>
      <c r="AN5" s="90">
        <v>1</v>
      </c>
      <c r="AO5" s="90">
        <v>0</v>
      </c>
      <c r="AP5" s="90">
        <v>1</v>
      </c>
      <c r="AQ5" s="87">
        <f t="shared" si="11"/>
        <v>0</v>
      </c>
      <c r="AR5" s="90">
        <v>0</v>
      </c>
      <c r="AS5" s="90">
        <v>0</v>
      </c>
      <c r="AT5" s="90">
        <v>0</v>
      </c>
      <c r="AU5" s="87" t="e">
        <f t="shared" si="12"/>
        <v>#DIV/0!</v>
      </c>
      <c r="AV5" s="90">
        <v>1</v>
      </c>
      <c r="AW5" s="90">
        <v>0</v>
      </c>
      <c r="AX5" s="90">
        <v>1</v>
      </c>
      <c r="AY5" s="87">
        <f t="shared" si="13"/>
        <v>0</v>
      </c>
      <c r="AZ5" s="90">
        <v>0</v>
      </c>
      <c r="BA5" s="90">
        <v>0</v>
      </c>
      <c r="BB5" s="87" t="e">
        <f t="shared" si="14"/>
        <v>#DIV/0!</v>
      </c>
      <c r="BC5" s="90">
        <v>0</v>
      </c>
      <c r="BD5" s="90">
        <v>0</v>
      </c>
      <c r="BE5" s="87" t="e">
        <f t="shared" si="15"/>
        <v>#DIV/0!</v>
      </c>
      <c r="BF5" s="90">
        <v>0</v>
      </c>
      <c r="BG5" s="90">
        <v>0</v>
      </c>
      <c r="BH5" s="88" t="e">
        <f t="shared" si="16"/>
        <v>#DIV/0!</v>
      </c>
    </row>
    <row r="6" spans="1:60" s="16" customFormat="1" ht="24" customHeight="1" x14ac:dyDescent="0.25">
      <c r="A6" s="1"/>
      <c r="B6" s="1"/>
      <c r="C6" s="1"/>
      <c r="D6" s="89" t="s">
        <v>278</v>
      </c>
      <c r="E6" s="22"/>
      <c r="F6" s="90">
        <v>19</v>
      </c>
      <c r="G6" s="90">
        <v>10</v>
      </c>
      <c r="H6" s="87">
        <f t="shared" si="17"/>
        <v>0.52631578947368418</v>
      </c>
      <c r="I6" s="90">
        <v>3</v>
      </c>
      <c r="J6" s="90">
        <v>2</v>
      </c>
      <c r="K6" s="90">
        <v>0</v>
      </c>
      <c r="L6" s="87">
        <f t="shared" si="3"/>
        <v>0.66666666666666663</v>
      </c>
      <c r="M6" s="90">
        <v>3</v>
      </c>
      <c r="N6" s="90">
        <v>2</v>
      </c>
      <c r="O6" s="87">
        <f t="shared" si="4"/>
        <v>0.66666666666666663</v>
      </c>
      <c r="P6" s="90">
        <v>1</v>
      </c>
      <c r="Q6" s="90">
        <v>1</v>
      </c>
      <c r="R6" s="90">
        <v>0</v>
      </c>
      <c r="S6" s="87">
        <f t="shared" si="5"/>
        <v>1</v>
      </c>
      <c r="T6" s="90">
        <v>2</v>
      </c>
      <c r="U6" s="90">
        <v>1</v>
      </c>
      <c r="V6" s="90">
        <v>0</v>
      </c>
      <c r="W6" s="87">
        <f t="shared" si="6"/>
        <v>0.5</v>
      </c>
      <c r="X6" s="90">
        <v>2</v>
      </c>
      <c r="Y6" s="90">
        <v>1</v>
      </c>
      <c r="Z6" s="90">
        <v>0</v>
      </c>
      <c r="AA6" s="87">
        <f t="shared" si="7"/>
        <v>0.5</v>
      </c>
      <c r="AB6" s="90">
        <v>2</v>
      </c>
      <c r="AC6" s="90">
        <v>1</v>
      </c>
      <c r="AD6" s="90">
        <v>0</v>
      </c>
      <c r="AE6" s="87">
        <f t="shared" si="8"/>
        <v>0.5</v>
      </c>
      <c r="AF6" s="90">
        <v>2</v>
      </c>
      <c r="AG6" s="90">
        <v>1</v>
      </c>
      <c r="AH6" s="90">
        <v>0</v>
      </c>
      <c r="AI6" s="87">
        <f t="shared" si="9"/>
        <v>0.5</v>
      </c>
      <c r="AJ6" s="90">
        <v>2</v>
      </c>
      <c r="AK6" s="90">
        <v>1</v>
      </c>
      <c r="AL6" s="90">
        <v>0</v>
      </c>
      <c r="AM6" s="87">
        <f t="shared" si="10"/>
        <v>0.5</v>
      </c>
      <c r="AN6" s="90">
        <v>2</v>
      </c>
      <c r="AO6" s="90">
        <v>1</v>
      </c>
      <c r="AP6" s="90">
        <v>0</v>
      </c>
      <c r="AQ6" s="87">
        <f t="shared" si="11"/>
        <v>0.5</v>
      </c>
      <c r="AR6" s="90">
        <v>2</v>
      </c>
      <c r="AS6" s="90">
        <v>1</v>
      </c>
      <c r="AT6" s="90">
        <v>0</v>
      </c>
      <c r="AU6" s="87">
        <f t="shared" si="12"/>
        <v>0.5</v>
      </c>
      <c r="AV6" s="90">
        <v>2</v>
      </c>
      <c r="AW6" s="90">
        <v>1</v>
      </c>
      <c r="AX6" s="90">
        <v>0</v>
      </c>
      <c r="AY6" s="87">
        <f t="shared" si="13"/>
        <v>0.5</v>
      </c>
      <c r="AZ6" s="90">
        <v>3</v>
      </c>
      <c r="BA6" s="90">
        <v>0</v>
      </c>
      <c r="BB6" s="87">
        <f t="shared" si="14"/>
        <v>0</v>
      </c>
      <c r="BC6" s="90">
        <v>3</v>
      </c>
      <c r="BD6" s="90">
        <v>1</v>
      </c>
      <c r="BE6" s="87">
        <f t="shared" si="15"/>
        <v>0.33333333333333331</v>
      </c>
      <c r="BF6" s="90">
        <v>4</v>
      </c>
      <c r="BG6" s="90">
        <v>2</v>
      </c>
      <c r="BH6" s="88">
        <f t="shared" si="16"/>
        <v>0.5</v>
      </c>
    </row>
    <row r="7" spans="1:60" s="97" customFormat="1" ht="110.25" x14ac:dyDescent="0.25">
      <c r="D7" s="65" t="s">
        <v>277</v>
      </c>
      <c r="E7" s="22"/>
      <c r="F7" s="68">
        <v>20</v>
      </c>
      <c r="G7" s="68">
        <v>20</v>
      </c>
      <c r="H7" s="34">
        <f>G7/F7</f>
        <v>1</v>
      </c>
      <c r="I7" s="68">
        <v>4</v>
      </c>
      <c r="J7" s="68">
        <v>4</v>
      </c>
      <c r="K7" s="68">
        <v>2</v>
      </c>
      <c r="L7" s="34">
        <f>J7/I7</f>
        <v>1</v>
      </c>
      <c r="M7" s="68">
        <v>4</v>
      </c>
      <c r="N7" s="68">
        <v>4</v>
      </c>
      <c r="O7" s="34">
        <f>N7/M7</f>
        <v>1</v>
      </c>
      <c r="P7" s="68">
        <v>2</v>
      </c>
      <c r="Q7" s="68">
        <v>2</v>
      </c>
      <c r="R7" s="68">
        <v>0</v>
      </c>
      <c r="S7" s="34">
        <f>Q7/P7</f>
        <v>1</v>
      </c>
      <c r="T7" s="68">
        <v>4</v>
      </c>
      <c r="U7" s="68">
        <v>4</v>
      </c>
      <c r="V7" s="68">
        <v>2</v>
      </c>
      <c r="W7" s="34">
        <f>U7/T7</f>
        <v>1</v>
      </c>
      <c r="X7" s="68">
        <v>2</v>
      </c>
      <c r="Y7" s="68">
        <v>2</v>
      </c>
      <c r="Z7" s="68">
        <v>0</v>
      </c>
      <c r="AA7" s="34">
        <f>Y7/X7</f>
        <v>1</v>
      </c>
      <c r="AB7" s="68">
        <v>1</v>
      </c>
      <c r="AC7" s="68">
        <v>1</v>
      </c>
      <c r="AD7" s="68">
        <v>0</v>
      </c>
      <c r="AE7" s="34">
        <f>AC7/AB7</f>
        <v>1</v>
      </c>
      <c r="AF7" s="68">
        <v>1</v>
      </c>
      <c r="AG7" s="68">
        <v>1</v>
      </c>
      <c r="AH7" s="68">
        <v>0</v>
      </c>
      <c r="AI7" s="34">
        <f>AG7/AF7</f>
        <v>1</v>
      </c>
      <c r="AJ7" s="68">
        <v>1</v>
      </c>
      <c r="AK7" s="68">
        <v>1</v>
      </c>
      <c r="AL7" s="68">
        <v>0</v>
      </c>
      <c r="AM7" s="34">
        <f>AK7/AJ7</f>
        <v>1</v>
      </c>
      <c r="AN7" s="68">
        <v>2</v>
      </c>
      <c r="AO7" s="68">
        <v>2</v>
      </c>
      <c r="AP7" s="68">
        <v>0</v>
      </c>
      <c r="AQ7" s="34">
        <f>AO7/AN7</f>
        <v>1</v>
      </c>
      <c r="AR7" s="68">
        <v>1</v>
      </c>
      <c r="AS7" s="68">
        <v>1</v>
      </c>
      <c r="AT7" s="68">
        <v>0</v>
      </c>
      <c r="AU7" s="34">
        <f>AS7/AR7</f>
        <v>1</v>
      </c>
      <c r="AV7" s="68">
        <v>2</v>
      </c>
      <c r="AW7" s="68">
        <v>2</v>
      </c>
      <c r="AX7" s="68">
        <v>0</v>
      </c>
      <c r="AY7" s="34">
        <f>AW7/AV7</f>
        <v>1</v>
      </c>
      <c r="AZ7" s="68">
        <v>2</v>
      </c>
      <c r="BA7" s="68">
        <v>2</v>
      </c>
      <c r="BB7" s="34">
        <f>BA7/AZ7</f>
        <v>1</v>
      </c>
      <c r="BC7" s="68">
        <v>1</v>
      </c>
      <c r="BD7" s="68">
        <v>1</v>
      </c>
      <c r="BE7" s="34">
        <f>BD7/BC7</f>
        <v>1</v>
      </c>
      <c r="BF7" s="68">
        <v>3</v>
      </c>
      <c r="BG7" s="68">
        <v>3</v>
      </c>
      <c r="BH7" s="98">
        <f>BG7/BF7</f>
        <v>1</v>
      </c>
    </row>
    <row r="8" spans="1:60" s="16" customFormat="1" ht="111" customHeight="1" x14ac:dyDescent="0.25">
      <c r="A8" s="1"/>
      <c r="B8" s="1"/>
      <c r="C8" s="1"/>
      <c r="D8" s="65" t="s">
        <v>274</v>
      </c>
      <c r="E8" s="22" t="s">
        <v>275</v>
      </c>
      <c r="F8" s="90">
        <v>12</v>
      </c>
      <c r="G8" s="90">
        <v>12</v>
      </c>
      <c r="H8" s="87">
        <f t="shared" si="17"/>
        <v>1</v>
      </c>
      <c r="I8" s="90">
        <v>3</v>
      </c>
      <c r="J8" s="90">
        <v>3</v>
      </c>
      <c r="K8" s="90">
        <v>3</v>
      </c>
      <c r="L8" s="87">
        <f t="shared" si="3"/>
        <v>1</v>
      </c>
      <c r="M8" s="90">
        <v>0</v>
      </c>
      <c r="N8" s="90">
        <v>0</v>
      </c>
      <c r="O8" s="87" t="e">
        <f t="shared" si="4"/>
        <v>#DIV/0!</v>
      </c>
      <c r="P8" s="90">
        <v>2</v>
      </c>
      <c r="Q8" s="90">
        <v>2</v>
      </c>
      <c r="R8" s="90">
        <v>0</v>
      </c>
      <c r="S8" s="87">
        <f t="shared" si="5"/>
        <v>1</v>
      </c>
      <c r="T8" s="90">
        <v>2</v>
      </c>
      <c r="U8" s="90">
        <v>2</v>
      </c>
      <c r="V8" s="90">
        <v>0</v>
      </c>
      <c r="W8" s="87">
        <f t="shared" si="6"/>
        <v>1</v>
      </c>
      <c r="X8" s="90">
        <v>1</v>
      </c>
      <c r="Y8" s="90">
        <v>1</v>
      </c>
      <c r="Z8" s="90">
        <v>0</v>
      </c>
      <c r="AA8" s="87">
        <f t="shared" si="7"/>
        <v>1</v>
      </c>
      <c r="AB8" s="90">
        <v>2</v>
      </c>
      <c r="AC8" s="90">
        <v>2</v>
      </c>
      <c r="AD8" s="90">
        <v>0</v>
      </c>
      <c r="AE8" s="87">
        <f t="shared" si="8"/>
        <v>1</v>
      </c>
      <c r="AF8" s="90">
        <v>2</v>
      </c>
      <c r="AG8" s="90">
        <v>2</v>
      </c>
      <c r="AH8" s="90">
        <v>0</v>
      </c>
      <c r="AI8" s="87">
        <f t="shared" si="9"/>
        <v>1</v>
      </c>
      <c r="AJ8" s="90">
        <v>2</v>
      </c>
      <c r="AK8" s="90">
        <v>2</v>
      </c>
      <c r="AL8" s="90">
        <v>0</v>
      </c>
      <c r="AM8" s="87">
        <f t="shared" si="10"/>
        <v>1</v>
      </c>
      <c r="AN8" s="90">
        <v>2</v>
      </c>
      <c r="AO8" s="90">
        <v>2</v>
      </c>
      <c r="AP8" s="90">
        <v>2</v>
      </c>
      <c r="AQ8" s="87">
        <f t="shared" si="11"/>
        <v>1</v>
      </c>
      <c r="AR8" s="90">
        <v>2</v>
      </c>
      <c r="AS8" s="90">
        <v>2</v>
      </c>
      <c r="AT8" s="90">
        <v>0</v>
      </c>
      <c r="AU8" s="87">
        <f t="shared" si="12"/>
        <v>1</v>
      </c>
      <c r="AV8" s="90">
        <v>2</v>
      </c>
      <c r="AW8" s="90">
        <v>2</v>
      </c>
      <c r="AX8" s="90">
        <v>0</v>
      </c>
      <c r="AY8" s="87">
        <f t="shared" si="13"/>
        <v>1</v>
      </c>
      <c r="AZ8" s="90">
        <v>1</v>
      </c>
      <c r="BA8" s="90">
        <v>1</v>
      </c>
      <c r="BB8" s="87">
        <f t="shared" si="14"/>
        <v>1</v>
      </c>
      <c r="BC8" s="90">
        <v>1</v>
      </c>
      <c r="BD8" s="90">
        <v>1</v>
      </c>
      <c r="BE8" s="87">
        <f t="shared" si="15"/>
        <v>1</v>
      </c>
      <c r="BF8" s="90">
        <v>3</v>
      </c>
      <c r="BG8" s="90">
        <v>3</v>
      </c>
      <c r="BH8" s="88">
        <f t="shared" si="16"/>
        <v>1</v>
      </c>
    </row>
    <row r="9" spans="1:60" s="16" customFormat="1" ht="19.5" customHeight="1" x14ac:dyDescent="0.25">
      <c r="A9" s="1"/>
      <c r="B9" s="1"/>
      <c r="C9" s="1"/>
      <c r="D9" s="89" t="s">
        <v>276</v>
      </c>
      <c r="E9" s="22"/>
      <c r="F9" s="90">
        <v>12</v>
      </c>
      <c r="G9" s="90">
        <v>3</v>
      </c>
      <c r="H9" s="87">
        <f t="shared" si="17"/>
        <v>0.25</v>
      </c>
      <c r="I9" s="90">
        <v>2</v>
      </c>
      <c r="J9" s="90"/>
      <c r="K9" s="90"/>
      <c r="L9" s="87">
        <f t="shared" si="3"/>
        <v>0</v>
      </c>
      <c r="M9" s="90">
        <v>1</v>
      </c>
      <c r="N9" s="90"/>
      <c r="O9" s="87">
        <f t="shared" si="4"/>
        <v>0</v>
      </c>
      <c r="P9" s="90">
        <v>1</v>
      </c>
      <c r="Q9" s="90"/>
      <c r="R9" s="90"/>
      <c r="S9" s="87">
        <f t="shared" si="5"/>
        <v>0</v>
      </c>
      <c r="T9" s="90">
        <v>2</v>
      </c>
      <c r="U9" s="90"/>
      <c r="V9" s="90"/>
      <c r="W9" s="87">
        <f t="shared" si="6"/>
        <v>0</v>
      </c>
      <c r="X9" s="90">
        <v>2</v>
      </c>
      <c r="Y9" s="90"/>
      <c r="Z9" s="90"/>
      <c r="AA9" s="87">
        <f t="shared" si="7"/>
        <v>0</v>
      </c>
      <c r="AB9" s="90">
        <v>1</v>
      </c>
      <c r="AC9" s="90"/>
      <c r="AD9" s="90">
        <v>1</v>
      </c>
      <c r="AE9" s="87">
        <f t="shared" si="8"/>
        <v>0</v>
      </c>
      <c r="AF9" s="90">
        <v>1</v>
      </c>
      <c r="AG9" s="90">
        <v>1</v>
      </c>
      <c r="AH9" s="90"/>
      <c r="AI9" s="87">
        <f t="shared" si="9"/>
        <v>1</v>
      </c>
      <c r="AJ9" s="90">
        <v>1</v>
      </c>
      <c r="AK9" s="90"/>
      <c r="AL9" s="90"/>
      <c r="AM9" s="87">
        <f t="shared" si="10"/>
        <v>0</v>
      </c>
      <c r="AN9" s="90">
        <v>1</v>
      </c>
      <c r="AO9" s="90">
        <v>1</v>
      </c>
      <c r="AP9" s="90">
        <v>1</v>
      </c>
      <c r="AQ9" s="87">
        <f t="shared" si="11"/>
        <v>1</v>
      </c>
      <c r="AR9" s="90">
        <v>1</v>
      </c>
      <c r="AS9" s="90"/>
      <c r="AT9" s="90"/>
      <c r="AU9" s="87">
        <f t="shared" si="12"/>
        <v>0</v>
      </c>
      <c r="AV9" s="90">
        <v>1</v>
      </c>
      <c r="AW9" s="90">
        <v>1</v>
      </c>
      <c r="AX9" s="90"/>
      <c r="AY9" s="87">
        <f t="shared" si="13"/>
        <v>1</v>
      </c>
      <c r="AZ9" s="90">
        <v>1</v>
      </c>
      <c r="BA9" s="90"/>
      <c r="BB9" s="87">
        <f t="shared" si="14"/>
        <v>0</v>
      </c>
      <c r="BC9" s="90">
        <v>1</v>
      </c>
      <c r="BD9" s="90"/>
      <c r="BE9" s="87">
        <f t="shared" si="15"/>
        <v>0</v>
      </c>
      <c r="BF9" s="90">
        <v>2</v>
      </c>
      <c r="BG9" s="90"/>
      <c r="BH9" s="88">
        <f t="shared" si="16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1" sqref="A11:XFD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кв сош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cp:lastPrinted>2022-10-20T03:44:03Z</cp:lastPrinted>
  <dcterms:created xsi:type="dcterms:W3CDTF">2022-06-09T12:12:19Z</dcterms:created>
  <dcterms:modified xsi:type="dcterms:W3CDTF">2023-05-30T03:28:25Z</dcterms:modified>
</cp:coreProperties>
</file>