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Обновленный  ФГОС СОО\Мониторинг Обнов. ФГОС октябрь 2023\"/>
    </mc:Choice>
  </mc:AlternateContent>
  <bookViews>
    <workbookView xWindow="0" yWindow="0" windowWidth="19440" windowHeight="9060" activeTab="2"/>
  </bookViews>
  <sheets>
    <sheet name="справочно" sheetId="7" r:id="rId1"/>
    <sheet name="кв сош справочно" sheetId="9" r:id="rId2"/>
    <sheet name="ФОРМА ОТЧЕТА" sheetId="10" r:id="rId3"/>
  </sheets>
  <definedNames>
    <definedName name="_xlnm._FilterDatabase" localSheetId="0" hidden="1">справочно!$A$3:$BL$3</definedName>
  </definedNames>
  <calcPr calcId="152511"/>
</workbook>
</file>

<file path=xl/calcChain.xml><?xml version="1.0" encoding="utf-8"?>
<calcChain xmlns="http://schemas.openxmlformats.org/spreadsheetml/2006/main">
  <c r="E4" i="10" l="1"/>
  <c r="P4" i="10"/>
  <c r="J4" i="10"/>
  <c r="BX4" i="10"/>
  <c r="BU4" i="10"/>
  <c r="BR4" i="10"/>
  <c r="BO4" i="10"/>
  <c r="BK4" i="10"/>
  <c r="BG4" i="10"/>
  <c r="BC4" i="10"/>
  <c r="AY4" i="10"/>
  <c r="AU4" i="10"/>
  <c r="AQ4" i="10"/>
  <c r="AM4" i="10"/>
  <c r="AI4" i="10"/>
  <c r="AE4" i="10"/>
  <c r="AB4" i="10"/>
  <c r="X4" i="10"/>
  <c r="T4" i="10"/>
  <c r="L69" i="7"/>
  <c r="H69" i="7"/>
  <c r="L68" i="7"/>
  <c r="H68" i="7"/>
  <c r="L67" i="7"/>
  <c r="H67" i="7"/>
  <c r="L66" i="7"/>
  <c r="H66" i="7"/>
  <c r="L65" i="7"/>
  <c r="H65" i="7"/>
  <c r="L64" i="7"/>
  <c r="H64" i="7"/>
  <c r="L63" i="7"/>
  <c r="H63" i="7"/>
  <c r="L62" i="7"/>
  <c r="H62" i="7"/>
  <c r="L61" i="7"/>
  <c r="H61" i="7"/>
  <c r="L60" i="7"/>
  <c r="H60" i="7"/>
  <c r="L59" i="7"/>
  <c r="H59" i="7"/>
  <c r="L58" i="7"/>
  <c r="H58" i="7"/>
  <c r="L57" i="7"/>
  <c r="H57" i="7"/>
  <c r="L56" i="7"/>
  <c r="H56" i="7"/>
  <c r="L55" i="7"/>
  <c r="H55" i="7"/>
  <c r="L54" i="7"/>
  <c r="H54" i="7"/>
  <c r="L53" i="7"/>
  <c r="H53" i="7"/>
  <c r="L52" i="7"/>
  <c r="H52" i="7"/>
  <c r="L51" i="7"/>
  <c r="H51" i="7"/>
  <c r="L50" i="7"/>
  <c r="H50" i="7"/>
  <c r="L49" i="7"/>
  <c r="H49" i="7"/>
  <c r="L48" i="7"/>
  <c r="H48" i="7"/>
  <c r="L47" i="7"/>
  <c r="H47" i="7"/>
  <c r="L46" i="7"/>
  <c r="H46" i="7"/>
  <c r="L45" i="7"/>
  <c r="H45" i="7"/>
  <c r="I44" i="7"/>
  <c r="L44" i="7" s="1"/>
  <c r="H44" i="7"/>
  <c r="L43" i="7"/>
  <c r="H43" i="7"/>
  <c r="L42" i="7"/>
  <c r="H42" i="7"/>
  <c r="L41" i="7"/>
  <c r="H41" i="7"/>
  <c r="L40" i="7"/>
  <c r="H40" i="7"/>
  <c r="L39" i="7"/>
  <c r="H39" i="7"/>
  <c r="L38" i="7"/>
  <c r="H38" i="7"/>
  <c r="L37" i="7"/>
  <c r="H37" i="7"/>
  <c r="L36" i="7"/>
  <c r="H36" i="7"/>
  <c r="L35" i="7"/>
  <c r="H35" i="7"/>
  <c r="L34" i="7"/>
  <c r="H34" i="7"/>
  <c r="L33" i="7"/>
  <c r="H33" i="7"/>
  <c r="L32" i="7"/>
  <c r="H32" i="7"/>
  <c r="L31" i="7"/>
  <c r="H31" i="7"/>
  <c r="L30" i="7"/>
  <c r="H30" i="7"/>
  <c r="L29" i="7"/>
  <c r="H29" i="7"/>
  <c r="L28" i="7"/>
  <c r="H28" i="7"/>
  <c r="L27" i="7"/>
  <c r="H27" i="7"/>
  <c r="L26" i="7"/>
  <c r="H26" i="7"/>
  <c r="L25" i="7"/>
  <c r="H25" i="7"/>
  <c r="H24" i="7"/>
  <c r="L23" i="7"/>
  <c r="H23" i="7"/>
  <c r="L22" i="7"/>
  <c r="H22" i="7"/>
  <c r="L21" i="7"/>
  <c r="H21" i="7"/>
  <c r="L20" i="7"/>
  <c r="H20" i="7"/>
  <c r="L19" i="7"/>
  <c r="H19" i="7"/>
  <c r="L18" i="7"/>
  <c r="H18" i="7"/>
  <c r="L17" i="7"/>
  <c r="H17" i="7"/>
  <c r="L16" i="7"/>
  <c r="H16" i="7"/>
  <c r="L15" i="7"/>
  <c r="H15" i="7"/>
  <c r="L14" i="7"/>
  <c r="H14" i="7"/>
  <c r="L13" i="7"/>
  <c r="H13" i="7"/>
  <c r="L12" i="7"/>
  <c r="H12" i="7"/>
  <c r="L11" i="7"/>
  <c r="H11" i="7"/>
  <c r="L10" i="7"/>
  <c r="H10" i="7"/>
  <c r="L9" i="7"/>
  <c r="H9" i="7"/>
  <c r="L8" i="7"/>
  <c r="H8" i="7"/>
  <c r="L7" i="7"/>
  <c r="H7" i="7"/>
  <c r="L6" i="7"/>
  <c r="H6" i="7"/>
  <c r="L5" i="7"/>
  <c r="H5" i="7"/>
  <c r="K4" i="7"/>
  <c r="J4" i="7"/>
  <c r="I4" i="7"/>
  <c r="G4" i="7"/>
  <c r="F4" i="7"/>
  <c r="H4" i="7" s="1"/>
  <c r="L4" i="7" l="1"/>
  <c r="BC3" i="9"/>
  <c r="BD3" i="9"/>
  <c r="BP7" i="7" l="1"/>
  <c r="BP8" i="7"/>
  <c r="BP6" i="7"/>
  <c r="BM6" i="7"/>
  <c r="BM7" i="7"/>
  <c r="BM8" i="7"/>
  <c r="BM9" i="7"/>
  <c r="BM10" i="7"/>
  <c r="BM11" i="7"/>
  <c r="BM12" i="7"/>
  <c r="BM13" i="7"/>
  <c r="BM14" i="7"/>
  <c r="BJ6" i="7"/>
  <c r="BJ7" i="7"/>
  <c r="BJ8" i="7"/>
  <c r="BJ9" i="7"/>
  <c r="BJ10" i="7"/>
  <c r="BJ11" i="7"/>
  <c r="BJ12" i="7"/>
  <c r="BJ13" i="7"/>
  <c r="BJ14" i="7"/>
  <c r="BG6" i="7"/>
  <c r="BG7" i="7"/>
  <c r="BG8" i="7"/>
  <c r="BG9" i="7"/>
  <c r="BG10" i="7"/>
  <c r="BG11" i="7"/>
  <c r="BG12" i="7"/>
  <c r="BG13" i="7"/>
  <c r="BG14" i="7"/>
  <c r="BC6" i="7"/>
  <c r="BC7" i="7"/>
  <c r="BC8" i="7"/>
  <c r="BC9" i="7"/>
  <c r="BC10" i="7"/>
  <c r="BC11" i="7"/>
  <c r="BC12" i="7"/>
  <c r="BC13" i="7"/>
  <c r="BC14" i="7"/>
  <c r="AY6" i="7"/>
  <c r="AY7" i="7"/>
  <c r="AY8" i="7"/>
  <c r="AY9" i="7"/>
  <c r="AY10" i="7"/>
  <c r="AY11" i="7"/>
  <c r="AY12" i="7"/>
  <c r="AY13" i="7"/>
  <c r="AU6" i="7"/>
  <c r="AU7" i="7"/>
  <c r="AU8" i="7"/>
  <c r="AU9" i="7"/>
  <c r="AU10" i="7"/>
  <c r="AU11" i="7"/>
  <c r="AU12" i="7"/>
  <c r="AU13" i="7"/>
  <c r="AQ6" i="7"/>
  <c r="AQ7" i="7"/>
  <c r="AQ8" i="7"/>
  <c r="AQ9" i="7"/>
  <c r="AQ10" i="7"/>
  <c r="AQ11" i="7"/>
  <c r="AQ12" i="7"/>
  <c r="AQ13" i="7"/>
  <c r="AM6" i="7"/>
  <c r="AM7" i="7"/>
  <c r="AM8" i="7"/>
  <c r="AM9" i="7"/>
  <c r="AM10" i="7"/>
  <c r="AM11" i="7"/>
  <c r="AM12" i="7"/>
  <c r="AI6" i="7"/>
  <c r="AI7" i="7"/>
  <c r="AI8" i="7"/>
  <c r="AI9" i="7"/>
  <c r="AI10" i="7"/>
  <c r="AI11" i="7"/>
  <c r="AI12" i="7"/>
  <c r="AE6" i="7"/>
  <c r="AE7" i="7"/>
  <c r="AE8" i="7"/>
  <c r="AE9" i="7"/>
  <c r="AE10" i="7"/>
  <c r="AE11" i="7"/>
  <c r="AA6" i="7"/>
  <c r="AA7" i="7"/>
  <c r="AA8" i="7"/>
  <c r="AA9" i="7"/>
  <c r="AA10" i="7"/>
  <c r="AA11" i="7"/>
  <c r="W6" i="7"/>
  <c r="W7" i="7"/>
  <c r="W8" i="7"/>
  <c r="W9" i="7"/>
  <c r="W10" i="7"/>
  <c r="W11" i="7"/>
  <c r="T6" i="7"/>
  <c r="T7" i="7"/>
  <c r="T8" i="7"/>
  <c r="P6" i="7"/>
  <c r="P7" i="7"/>
  <c r="AC4" i="7" l="1"/>
  <c r="AK4" i="7"/>
  <c r="BL4" i="7"/>
  <c r="BP51" i="7" l="1"/>
  <c r="BM51" i="7"/>
  <c r="BJ51" i="7"/>
  <c r="BG51" i="7"/>
  <c r="BC51" i="7"/>
  <c r="AY51" i="7"/>
  <c r="AU51" i="7"/>
  <c r="AQ51" i="7"/>
  <c r="AM51" i="7"/>
  <c r="AI51" i="7"/>
  <c r="AE51" i="7"/>
  <c r="AA51" i="7"/>
  <c r="W51" i="7"/>
  <c r="T51" i="7"/>
  <c r="P51" i="7"/>
  <c r="BP48" i="7" l="1"/>
  <c r="BM48" i="7"/>
  <c r="BJ48" i="7"/>
  <c r="BG48" i="7"/>
  <c r="BC48" i="7"/>
  <c r="AY48" i="7"/>
  <c r="AU48" i="7"/>
  <c r="AQ48" i="7"/>
  <c r="AM48" i="7"/>
  <c r="AI48" i="7"/>
  <c r="AE48" i="7"/>
  <c r="AA48" i="7"/>
  <c r="W48" i="7"/>
  <c r="T48" i="7"/>
  <c r="P48" i="7"/>
  <c r="BP43" i="7" l="1"/>
  <c r="BM43" i="7"/>
  <c r="BJ43" i="7"/>
  <c r="BG43" i="7"/>
  <c r="BC43" i="7"/>
  <c r="AY43" i="7"/>
  <c r="AU43" i="7"/>
  <c r="AQ43" i="7"/>
  <c r="AM43" i="7"/>
  <c r="AI43" i="7"/>
  <c r="AE43" i="7"/>
  <c r="AA43" i="7"/>
  <c r="W43" i="7"/>
  <c r="T43" i="7"/>
  <c r="P43" i="7"/>
  <c r="BP9" i="7" l="1"/>
  <c r="BP10" i="7"/>
  <c r="BP11" i="7"/>
  <c r="BP12" i="7"/>
  <c r="BP13" i="7"/>
  <c r="BP14" i="7"/>
  <c r="BP15" i="7"/>
  <c r="BP16" i="7"/>
  <c r="BP17" i="7"/>
  <c r="BP18" i="7"/>
  <c r="BP19" i="7"/>
  <c r="BP20" i="7"/>
  <c r="BP21" i="7"/>
  <c r="BP22" i="7"/>
  <c r="BP23" i="7"/>
  <c r="BP24" i="7"/>
  <c r="BP25" i="7"/>
  <c r="BP26" i="7"/>
  <c r="BP27" i="7"/>
  <c r="BP28" i="7"/>
  <c r="BP29" i="7"/>
  <c r="BP30" i="7"/>
  <c r="BP31" i="7"/>
  <c r="BP32" i="7"/>
  <c r="BP33" i="7"/>
  <c r="BP34" i="7"/>
  <c r="BP35" i="7"/>
  <c r="BP36" i="7"/>
  <c r="BP37" i="7"/>
  <c r="BP38" i="7"/>
  <c r="BP39" i="7"/>
  <c r="BP40" i="7"/>
  <c r="BP41" i="7"/>
  <c r="BP42" i="7"/>
  <c r="BP45" i="7"/>
  <c r="BP46" i="7"/>
  <c r="BP47" i="7"/>
  <c r="BP49" i="7"/>
  <c r="BP50" i="7"/>
  <c r="BP52" i="7"/>
  <c r="BP53" i="7"/>
  <c r="BP54" i="7"/>
  <c r="BP55" i="7"/>
  <c r="BP56" i="7"/>
  <c r="BP57" i="7"/>
  <c r="BP58" i="7"/>
  <c r="BP59" i="7"/>
  <c r="BP60" i="7"/>
  <c r="BP61" i="7"/>
  <c r="BP62" i="7"/>
  <c r="BP63" i="7"/>
  <c r="BP64" i="7"/>
  <c r="BP65" i="7"/>
  <c r="BP66" i="7"/>
  <c r="BP67" i="7"/>
  <c r="BP68" i="7"/>
  <c r="BP69" i="7"/>
  <c r="BM15" i="7"/>
  <c r="BM16" i="7"/>
  <c r="BM17" i="7"/>
  <c r="BM18" i="7"/>
  <c r="BM19" i="7"/>
  <c r="BM20" i="7"/>
  <c r="BM21" i="7"/>
  <c r="BM22" i="7"/>
  <c r="BM23" i="7"/>
  <c r="BM24" i="7"/>
  <c r="BM25" i="7"/>
  <c r="BM26" i="7"/>
  <c r="BM27" i="7"/>
  <c r="BM28" i="7"/>
  <c r="BM29" i="7"/>
  <c r="BM30" i="7"/>
  <c r="BM31" i="7"/>
  <c r="BM32" i="7"/>
  <c r="BM33" i="7"/>
  <c r="BM34" i="7"/>
  <c r="BM35" i="7"/>
  <c r="BM36" i="7"/>
  <c r="BM37" i="7"/>
  <c r="BM38" i="7"/>
  <c r="BM39" i="7"/>
  <c r="BM40" i="7"/>
  <c r="BM41" i="7"/>
  <c r="BM42" i="7"/>
  <c r="BM45" i="7"/>
  <c r="BM46" i="7"/>
  <c r="BM47" i="7"/>
  <c r="BM49" i="7"/>
  <c r="BM50" i="7"/>
  <c r="BM52" i="7"/>
  <c r="BM53" i="7"/>
  <c r="BM54" i="7"/>
  <c r="BM55" i="7"/>
  <c r="BM56" i="7"/>
  <c r="BM57" i="7"/>
  <c r="BM58" i="7"/>
  <c r="BM59" i="7"/>
  <c r="BM60" i="7"/>
  <c r="BM61" i="7"/>
  <c r="BM62" i="7"/>
  <c r="BM63" i="7"/>
  <c r="BM64" i="7"/>
  <c r="BM65" i="7"/>
  <c r="BM66" i="7"/>
  <c r="BM67" i="7"/>
  <c r="BM68" i="7"/>
  <c r="BM69" i="7"/>
  <c r="BJ15" i="7"/>
  <c r="BJ16" i="7"/>
  <c r="BJ17" i="7"/>
  <c r="BJ18" i="7"/>
  <c r="BJ19" i="7"/>
  <c r="BJ20" i="7"/>
  <c r="BJ21" i="7"/>
  <c r="BJ22" i="7"/>
  <c r="BJ23" i="7"/>
  <c r="BJ24" i="7"/>
  <c r="BJ25" i="7"/>
  <c r="BJ26" i="7"/>
  <c r="BJ27" i="7"/>
  <c r="BJ28" i="7"/>
  <c r="BJ29" i="7"/>
  <c r="BJ30" i="7"/>
  <c r="BJ31" i="7"/>
  <c r="BJ32" i="7"/>
  <c r="BJ33" i="7"/>
  <c r="BJ34" i="7"/>
  <c r="BJ35" i="7"/>
  <c r="BJ36" i="7"/>
  <c r="BJ37" i="7"/>
  <c r="BJ38" i="7"/>
  <c r="BJ39" i="7"/>
  <c r="BJ40" i="7"/>
  <c r="BJ41" i="7"/>
  <c r="BJ42" i="7"/>
  <c r="BJ45" i="7"/>
  <c r="BJ46" i="7"/>
  <c r="BJ47" i="7"/>
  <c r="BJ49" i="7"/>
  <c r="BJ50" i="7"/>
  <c r="BJ52" i="7"/>
  <c r="BJ53" i="7"/>
  <c r="BJ54" i="7"/>
  <c r="BJ55" i="7"/>
  <c r="BJ56" i="7"/>
  <c r="BJ57" i="7"/>
  <c r="BJ58" i="7"/>
  <c r="BJ59" i="7"/>
  <c r="BJ60" i="7"/>
  <c r="BJ61" i="7"/>
  <c r="BJ62" i="7"/>
  <c r="BJ63" i="7"/>
  <c r="BJ64" i="7"/>
  <c r="BJ65" i="7"/>
  <c r="BJ66" i="7"/>
  <c r="BJ67" i="7"/>
  <c r="BJ68" i="7"/>
  <c r="BJ69" i="7"/>
  <c r="BG15" i="7"/>
  <c r="BG16" i="7"/>
  <c r="BG17" i="7"/>
  <c r="BG18" i="7"/>
  <c r="BG19" i="7"/>
  <c r="BG20" i="7"/>
  <c r="BG21" i="7"/>
  <c r="BG22" i="7"/>
  <c r="BG23" i="7"/>
  <c r="BG24" i="7"/>
  <c r="BG25" i="7"/>
  <c r="BG26" i="7"/>
  <c r="BG27" i="7"/>
  <c r="BG28" i="7"/>
  <c r="BG29" i="7"/>
  <c r="BG30" i="7"/>
  <c r="BG31" i="7"/>
  <c r="BG32" i="7"/>
  <c r="BG33" i="7"/>
  <c r="BG34" i="7"/>
  <c r="BG35" i="7"/>
  <c r="BG36" i="7"/>
  <c r="BG37" i="7"/>
  <c r="BG38" i="7"/>
  <c r="BG39" i="7"/>
  <c r="BG40" i="7"/>
  <c r="BG41" i="7"/>
  <c r="BG42" i="7"/>
  <c r="BG45" i="7"/>
  <c r="BG46" i="7"/>
  <c r="BG47" i="7"/>
  <c r="BG49" i="7"/>
  <c r="BG50" i="7"/>
  <c r="BG52" i="7"/>
  <c r="BG53" i="7"/>
  <c r="BG54" i="7"/>
  <c r="BG55" i="7"/>
  <c r="BG56" i="7"/>
  <c r="BG57" i="7"/>
  <c r="BG58" i="7"/>
  <c r="BG59" i="7"/>
  <c r="BG60" i="7"/>
  <c r="BG61" i="7"/>
  <c r="BG62" i="7"/>
  <c r="BG63" i="7"/>
  <c r="BG64" i="7"/>
  <c r="BG65" i="7"/>
  <c r="BG66" i="7"/>
  <c r="BG67" i="7"/>
  <c r="BG68" i="7"/>
  <c r="BG69" i="7"/>
  <c r="BC15" i="7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C34" i="7"/>
  <c r="BC35" i="7"/>
  <c r="BC36" i="7"/>
  <c r="BC37" i="7"/>
  <c r="BC38" i="7"/>
  <c r="BC39" i="7"/>
  <c r="BC40" i="7"/>
  <c r="BC41" i="7"/>
  <c r="BC42" i="7"/>
  <c r="BC45" i="7"/>
  <c r="BC46" i="7"/>
  <c r="BC47" i="7"/>
  <c r="BC49" i="7"/>
  <c r="BC50" i="7"/>
  <c r="BC52" i="7"/>
  <c r="BC53" i="7"/>
  <c r="BC54" i="7"/>
  <c r="BC55" i="7"/>
  <c r="BC56" i="7"/>
  <c r="BC57" i="7"/>
  <c r="BC58" i="7"/>
  <c r="BC59" i="7"/>
  <c r="BC60" i="7"/>
  <c r="BC61" i="7"/>
  <c r="BC62" i="7"/>
  <c r="BC63" i="7"/>
  <c r="BC64" i="7"/>
  <c r="BC65" i="7"/>
  <c r="BC66" i="7"/>
  <c r="BC67" i="7"/>
  <c r="BC68" i="7"/>
  <c r="BC69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Y34" i="7"/>
  <c r="AY35" i="7"/>
  <c r="AY36" i="7"/>
  <c r="AY37" i="7"/>
  <c r="AY38" i="7"/>
  <c r="AY39" i="7"/>
  <c r="AY40" i="7"/>
  <c r="AY41" i="7"/>
  <c r="AY42" i="7"/>
  <c r="AY45" i="7"/>
  <c r="AY46" i="7"/>
  <c r="AY47" i="7"/>
  <c r="AY49" i="7"/>
  <c r="AY50" i="7"/>
  <c r="AY52" i="7"/>
  <c r="AY53" i="7"/>
  <c r="AY54" i="7"/>
  <c r="AY55" i="7"/>
  <c r="AY56" i="7"/>
  <c r="AY57" i="7"/>
  <c r="AY58" i="7"/>
  <c r="AY59" i="7"/>
  <c r="AY60" i="7"/>
  <c r="AY61" i="7"/>
  <c r="AY62" i="7"/>
  <c r="AY63" i="7"/>
  <c r="AY64" i="7"/>
  <c r="AY65" i="7"/>
  <c r="AY66" i="7"/>
  <c r="AY67" i="7"/>
  <c r="AY68" i="7"/>
  <c r="AY69" i="7"/>
  <c r="AU69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U45" i="7"/>
  <c r="AU46" i="7"/>
  <c r="AU47" i="7"/>
  <c r="AU49" i="7"/>
  <c r="AU50" i="7"/>
  <c r="AU52" i="7"/>
  <c r="AU53" i="7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68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AQ38" i="7"/>
  <c r="AQ39" i="7"/>
  <c r="AQ40" i="7"/>
  <c r="AQ41" i="7"/>
  <c r="AQ42" i="7"/>
  <c r="AQ45" i="7"/>
  <c r="AQ46" i="7"/>
  <c r="AQ47" i="7"/>
  <c r="AQ49" i="7"/>
  <c r="AQ50" i="7"/>
  <c r="AQ52" i="7"/>
  <c r="AQ53" i="7"/>
  <c r="AQ54" i="7"/>
  <c r="AQ55" i="7"/>
  <c r="AQ56" i="7"/>
  <c r="AQ57" i="7"/>
  <c r="AQ58" i="7"/>
  <c r="AQ59" i="7"/>
  <c r="AQ60" i="7"/>
  <c r="AQ61" i="7"/>
  <c r="AQ62" i="7"/>
  <c r="AQ63" i="7"/>
  <c r="AQ64" i="7"/>
  <c r="AQ65" i="7"/>
  <c r="AQ66" i="7"/>
  <c r="AQ67" i="7"/>
  <c r="AQ68" i="7"/>
  <c r="AQ69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M37" i="7"/>
  <c r="AM38" i="7"/>
  <c r="AM39" i="7"/>
  <c r="AM40" i="7"/>
  <c r="AM41" i="7"/>
  <c r="AM42" i="7"/>
  <c r="AM45" i="7"/>
  <c r="AM46" i="7"/>
  <c r="AM47" i="7"/>
  <c r="AM49" i="7"/>
  <c r="AM50" i="7"/>
  <c r="AM52" i="7"/>
  <c r="AM53" i="7"/>
  <c r="AM54" i="7"/>
  <c r="AM55" i="7"/>
  <c r="AM56" i="7"/>
  <c r="AM57" i="7"/>
  <c r="AM58" i="7"/>
  <c r="AM59" i="7"/>
  <c r="AM60" i="7"/>
  <c r="AM61" i="7"/>
  <c r="AM62" i="7"/>
  <c r="AM63" i="7"/>
  <c r="AM64" i="7"/>
  <c r="AM65" i="7"/>
  <c r="AM66" i="7"/>
  <c r="AM67" i="7"/>
  <c r="AM68" i="7"/>
  <c r="AM69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5" i="7"/>
  <c r="AI46" i="7"/>
  <c r="AI47" i="7"/>
  <c r="AI49" i="7"/>
  <c r="AI50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5" i="7"/>
  <c r="AE46" i="7"/>
  <c r="AE47" i="7"/>
  <c r="AE49" i="7"/>
  <c r="AE50" i="7"/>
  <c r="AE52" i="7"/>
  <c r="AE53" i="7"/>
  <c r="AE54" i="7"/>
  <c r="AE55" i="7"/>
  <c r="AE56" i="7"/>
  <c r="AE57" i="7"/>
  <c r="AE58" i="7"/>
  <c r="AE59" i="7"/>
  <c r="AE60" i="7"/>
  <c r="AE61" i="7"/>
  <c r="AE62" i="7"/>
  <c r="AE63" i="7"/>
  <c r="AE64" i="7"/>
  <c r="AE65" i="7"/>
  <c r="AE66" i="7"/>
  <c r="AE67" i="7"/>
  <c r="AE68" i="7"/>
  <c r="AE69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5" i="7"/>
  <c r="AA46" i="7"/>
  <c r="AA47" i="7"/>
  <c r="AA49" i="7"/>
  <c r="AA50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25" i="7"/>
  <c r="W26" i="7"/>
  <c r="W27" i="7"/>
  <c r="W28" i="7"/>
  <c r="W29" i="7"/>
  <c r="W30" i="7"/>
  <c r="W31" i="7"/>
  <c r="W32" i="7"/>
  <c r="W33" i="7"/>
  <c r="W34" i="7"/>
  <c r="W35" i="7"/>
  <c r="W36" i="7"/>
  <c r="W37" i="7"/>
  <c r="W38" i="7"/>
  <c r="W39" i="7"/>
  <c r="W40" i="7"/>
  <c r="W41" i="7"/>
  <c r="W42" i="7"/>
  <c r="W45" i="7"/>
  <c r="W46" i="7"/>
  <c r="W47" i="7"/>
  <c r="W49" i="7"/>
  <c r="W50" i="7"/>
  <c r="W52" i="7"/>
  <c r="W53" i="7"/>
  <c r="W54" i="7"/>
  <c r="W55" i="7"/>
  <c r="W56" i="7"/>
  <c r="W57" i="7"/>
  <c r="W58" i="7"/>
  <c r="W59" i="7"/>
  <c r="W60" i="7"/>
  <c r="W61" i="7"/>
  <c r="W62" i="7"/>
  <c r="W63" i="7"/>
  <c r="W64" i="7"/>
  <c r="W65" i="7"/>
  <c r="W66" i="7"/>
  <c r="W67" i="7"/>
  <c r="W68" i="7"/>
  <c r="W69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5" i="7"/>
  <c r="T46" i="7"/>
  <c r="T47" i="7"/>
  <c r="T49" i="7"/>
  <c r="T50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5" i="7"/>
  <c r="P46" i="7"/>
  <c r="P47" i="7"/>
  <c r="P49" i="7"/>
  <c r="P50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N44" i="7"/>
  <c r="N4" i="7" s="1"/>
  <c r="O44" i="7"/>
  <c r="O4" i="7" s="1"/>
  <c r="Q44" i="7"/>
  <c r="Q4" i="7" s="1"/>
  <c r="R44" i="7"/>
  <c r="R4" i="7" s="1"/>
  <c r="T4" i="7" s="1"/>
  <c r="S44" i="7"/>
  <c r="S4" i="7" s="1"/>
  <c r="U44" i="7"/>
  <c r="U4" i="7" s="1"/>
  <c r="V44" i="7"/>
  <c r="V4" i="7" s="1"/>
  <c r="X44" i="7"/>
  <c r="X4" i="7" s="1"/>
  <c r="Y44" i="7"/>
  <c r="Y4" i="7" s="1"/>
  <c r="Z44" i="7"/>
  <c r="Z4" i="7" s="1"/>
  <c r="AB44" i="7"/>
  <c r="AB4" i="7" s="1"/>
  <c r="AE4" i="7" s="1"/>
  <c r="AD44" i="7"/>
  <c r="AD4" i="7" s="1"/>
  <c r="AF44" i="7"/>
  <c r="AF4" i="7" s="1"/>
  <c r="AG44" i="7"/>
  <c r="AG4" i="7" s="1"/>
  <c r="AH44" i="7"/>
  <c r="AH4" i="7" s="1"/>
  <c r="AJ44" i="7"/>
  <c r="AJ4" i="7" s="1"/>
  <c r="AM4" i="7" s="1"/>
  <c r="AL44" i="7"/>
  <c r="AL4" i="7" s="1"/>
  <c r="AN44" i="7"/>
  <c r="AN4" i="7" s="1"/>
  <c r="AO44" i="7"/>
  <c r="AO4" i="7" s="1"/>
  <c r="AP44" i="7"/>
  <c r="AP4" i="7" s="1"/>
  <c r="AR44" i="7"/>
  <c r="AR4" i="7" s="1"/>
  <c r="AS44" i="7"/>
  <c r="AS4" i="7" s="1"/>
  <c r="AT44" i="7"/>
  <c r="AT4" i="7" s="1"/>
  <c r="AV44" i="7"/>
  <c r="AV4" i="7" s="1"/>
  <c r="AW44" i="7"/>
  <c r="AW4" i="7" s="1"/>
  <c r="AX44" i="7"/>
  <c r="AX4" i="7" s="1"/>
  <c r="AZ44" i="7"/>
  <c r="AZ4" i="7" s="1"/>
  <c r="BA44" i="7"/>
  <c r="BA4" i="7" s="1"/>
  <c r="BC4" i="7" s="1"/>
  <c r="BB44" i="7"/>
  <c r="BB4" i="7" s="1"/>
  <c r="BD44" i="7"/>
  <c r="BD4" i="7" s="1"/>
  <c r="BE44" i="7"/>
  <c r="BE4" i="7" s="1"/>
  <c r="BF44" i="7"/>
  <c r="BF4" i="7" s="1"/>
  <c r="BH44" i="7"/>
  <c r="BH4" i="7" s="1"/>
  <c r="BI44" i="7"/>
  <c r="BI4" i="7" s="1"/>
  <c r="BK44" i="7"/>
  <c r="BK4" i="7" s="1"/>
  <c r="BM4" i="7" s="1"/>
  <c r="BN44" i="7"/>
  <c r="BN4" i="7" s="1"/>
  <c r="BO44" i="7"/>
  <c r="BO4" i="7" s="1"/>
  <c r="T69" i="7"/>
  <c r="P8" i="7"/>
  <c r="D3" i="9"/>
  <c r="F3" i="9"/>
  <c r="G3" i="9"/>
  <c r="H3" i="9"/>
  <c r="J3" i="9"/>
  <c r="K3" i="9"/>
  <c r="M3" i="9"/>
  <c r="N3" i="9"/>
  <c r="O3" i="9"/>
  <c r="Q3" i="9"/>
  <c r="R3" i="9"/>
  <c r="S3" i="9"/>
  <c r="U3" i="9"/>
  <c r="V3" i="9"/>
  <c r="W3" i="9"/>
  <c r="Y3" i="9"/>
  <c r="Z3" i="9"/>
  <c r="AA3" i="9"/>
  <c r="AC3" i="9"/>
  <c r="AD3" i="9"/>
  <c r="AE3" i="9"/>
  <c r="AG3" i="9"/>
  <c r="AH3" i="9"/>
  <c r="AI3" i="9"/>
  <c r="AK3" i="9"/>
  <c r="AL3" i="9"/>
  <c r="AM3" i="9"/>
  <c r="AO3" i="9"/>
  <c r="AP3" i="9"/>
  <c r="AQ3" i="9"/>
  <c r="AS3" i="9"/>
  <c r="AT3" i="9"/>
  <c r="AU3" i="9"/>
  <c r="AW3" i="9"/>
  <c r="AX3" i="9"/>
  <c r="AZ3" i="9"/>
  <c r="BA3" i="9"/>
  <c r="BP4" i="7" l="1"/>
  <c r="AY4" i="7"/>
  <c r="AA4" i="7"/>
  <c r="BG4" i="7"/>
  <c r="AQ4" i="7"/>
  <c r="W4" i="7"/>
  <c r="AA44" i="7"/>
  <c r="AM44" i="7"/>
  <c r="AY44" i="7"/>
  <c r="BJ4" i="7"/>
  <c r="AU4" i="7"/>
  <c r="AI4" i="7"/>
  <c r="P4" i="7"/>
  <c r="W44" i="7"/>
  <c r="BC44" i="7"/>
  <c r="BG44" i="7"/>
  <c r="BJ44" i="7"/>
  <c r="BM44" i="7"/>
  <c r="BP44" i="7"/>
  <c r="P44" i="7"/>
  <c r="AI44" i="7"/>
  <c r="AQ44" i="7"/>
  <c r="AU44" i="7"/>
  <c r="T44" i="7"/>
  <c r="AE44" i="7"/>
  <c r="C3" i="9"/>
  <c r="C10" i="9"/>
</calcChain>
</file>

<file path=xl/sharedStrings.xml><?xml version="1.0" encoding="utf-8"?>
<sst xmlns="http://schemas.openxmlformats.org/spreadsheetml/2006/main" count="356" uniqueCount="233">
  <si>
    <t>ID</t>
  </si>
  <si>
    <t>Время создания</t>
  </si>
  <si>
    <t>Время изменения</t>
  </si>
  <si>
    <t>разница</t>
  </si>
  <si>
    <t>1. Наименование муниципального образования</t>
  </si>
  <si>
    <t>доля</t>
  </si>
  <si>
    <t>Комментарии</t>
  </si>
  <si>
    <r>
      <t xml:space="preserve">1.Общее количество ОО </t>
    </r>
    <r>
      <rPr>
        <b/>
        <u/>
        <sz val="10"/>
        <rFont val="Calibri"/>
        <family val="2"/>
        <charset val="204"/>
        <scheme val="minor"/>
      </rPr>
      <t>(юридических лиц)</t>
    </r>
  </si>
  <si>
    <t>2.1. Из п.2 количество ОО, в которых все 10 классы в 2023/24 уч.г. переходят на обновленный ФГОС СОО</t>
  </si>
  <si>
    <r>
      <t xml:space="preserve">2.2 Из п.2 количество ОО, в которых </t>
    </r>
    <r>
      <rPr>
        <u/>
        <sz val="10"/>
        <rFont val="Calibri"/>
        <family val="2"/>
        <charset val="204"/>
        <scheme val="minor"/>
      </rPr>
      <t>НЕ ВСЕ</t>
    </r>
    <r>
      <rPr>
        <sz val="10"/>
        <rFont val="Calibri"/>
        <family val="2"/>
        <scheme val="minor"/>
      </rPr>
      <t xml:space="preserve"> 10 классы в 2023/24 уч.г. переходят на обновленный ФГОС СОО в связи с отсутствием набора в 10 класс</t>
    </r>
  </si>
  <si>
    <r>
      <t xml:space="preserve">2.3 Из п.2 количество ОО, в которых НЕ ВСЕ 10 классы в 2023/24 уч.г. переходят на обновленный ФГОС СОО по иным причинам </t>
    </r>
    <r>
      <rPr>
        <b/>
        <u/>
        <sz val="10"/>
        <rFont val="Calibri"/>
        <family val="2"/>
        <charset val="204"/>
        <scheme val="minor"/>
      </rPr>
      <t>(указать)</t>
    </r>
  </si>
  <si>
    <t>3. Ссылка на страницу сайта МУО, на которой размещены публикации о подготовке к введению ФГОС СОО, ФОП СОО</t>
  </si>
  <si>
    <t>из них количество учителей,
которые по состоянию на отчетную дату завершили обучение по программам повышения квалификации по вопросам реализации ФГОС СОО</t>
  </si>
  <si>
    <t>15. Общее количество административных работников ОО, курирующих образовательную (учебно-воспитательную ) работу организации (директоров, заместителей директоров, методистов) по программам СОО</t>
  </si>
  <si>
    <t>из них количество административных работников ОО,
которые по состоянию на отчетную дату завершили обучение по программам повышения квалификации по вопросам реализации ФГОС СОО</t>
  </si>
  <si>
    <t>2. Общее количество ОО (юридических лиц), реализующих образовательные программы СОО</t>
  </si>
  <si>
    <t>2. Количество учителей  русского языка и литературы, переходящих на обучение по обновленному ФГОС СОО с 01.09.2023 в 10 классах</t>
  </si>
  <si>
    <t>1. Общее количество учителей  переходящих на обучение по обновленному ФГОС СОО с 01.09.2023 в 10 классах</t>
  </si>
  <si>
    <t>из них количество учителей,
которые по стоянию на отчетную дату завершили обучение по программам повышения квалификации по вопросам реализации ФГОС СОО в 10 классах</t>
  </si>
  <si>
    <t>2.1. Количество учителей, которые будут реализовывать программы углубленного уровня по литературе в 10 классах</t>
  </si>
  <si>
    <t>3. Количество учителей родного языка и родной литературы, переходящих на обучение по обновленному ФГОС СОО с 01.09.2023 в 10 классах</t>
  </si>
  <si>
    <t>4. Количество учителей иностранного языка, переходящих на обучение по обновленному ФГОС СОО с 01.09.2023 в 10 классах</t>
  </si>
  <si>
    <t>4.1. Количество учителей, которые будут реализовывать программы углубленного уровня по иностранному языку в 10 классах</t>
  </si>
  <si>
    <t>5. Количество учителей математики, переходящих на обучение по обновленному ФГОС СОО с 01.09.2023 в 10 классах</t>
  </si>
  <si>
    <t>6.  Количество учителей истории, переходящих на обучение по обновленному ФГОС СОО с 01.09.2023 в 10 классах</t>
  </si>
  <si>
    <t>6.1. Количество учителей, которые будут реализовывать программы углубленного уровня по истории в 10 классах</t>
  </si>
  <si>
    <t>7.1.  Количество учителей, которые будут реализовывать программы углубленного уровня по географии в 10 классах</t>
  </si>
  <si>
    <t>8. Количество учителей биологии, переходящих на обучение по обновленному ФГОС СОО с 01.09.2023 в 10 классах</t>
  </si>
  <si>
    <t>8. Количество учителей, которые будут реализовывать программы углубленного уровня по биологии в 10 классах</t>
  </si>
  <si>
    <t>9. Количество учителей информатики, переходящих на обучение по обновленному ФГОС СОО с 01.09.2023 в 10 классах</t>
  </si>
  <si>
    <t>9.1. Количество учителей, которые будут реализовывать программы углубленного уровня по информатике в 10 классах</t>
  </si>
  <si>
    <t>10. Количество учителей обществознания, переходящих на обучение по обновленному ФГОС СОО с 01.09.2023 в 10 классах</t>
  </si>
  <si>
    <t>10.1. Количество учителей, которые будут реализовывать программы углубленного уровня по обществознанию в 10 классах</t>
  </si>
  <si>
    <t>11. Количество учителей химии, переходящих на обучение по обновленному ФГОС СОО с 01.09.2023 в 10 классах</t>
  </si>
  <si>
    <t>11.1. Количество учителей, которые будут реализовывать программы углубленного уровня по химии в 10 классах</t>
  </si>
  <si>
    <t>12. Количество учителей физики, переходящих на обучение по обновленному ФГОС СОО с 01.09.2023 в 10 классах</t>
  </si>
  <si>
    <t>12.1.Количество учителей, которые будут реализовывать программы углубленного уровня по физике в 10 классах</t>
  </si>
  <si>
    <t>13. Количество учителей физкультуры, переходящих на обучение по обновленному ФГОС СОО с 01.09.2023 в 10 классах</t>
  </si>
  <si>
    <t>14. Количество учителей ОБЖ, переходящих на обучение по обновленному ФГОС СОО с 01.09.2023 в 10 классах</t>
  </si>
  <si>
    <t>4.1. Количество учителей, которые будут реализовывать программы углубленного уровня по математики в 10 классах</t>
  </si>
  <si>
    <t>7. Количество учителей географии, переходящих на обучение по обновленному ФГОС СОО с 01.09.2023</t>
  </si>
  <si>
    <t>Ачинский район</t>
  </si>
  <si>
    <t>1_краевые кадетские</t>
  </si>
  <si>
    <t>Балахтинский район</t>
  </si>
  <si>
    <t>Бирилюсский район</t>
  </si>
  <si>
    <t>Боготольский район</t>
  </si>
  <si>
    <t>Богучанский район</t>
  </si>
  <si>
    <t>Большемуртинский район</t>
  </si>
  <si>
    <t>г. Боготол</t>
  </si>
  <si>
    <t>г. Минусинск</t>
  </si>
  <si>
    <t>Дзержинский район</t>
  </si>
  <si>
    <t>Емельяновский район</t>
  </si>
  <si>
    <t>Енисейский район</t>
  </si>
  <si>
    <t>Ермаковский район</t>
  </si>
  <si>
    <t>ЗАТО г. Железногорск</t>
  </si>
  <si>
    <t>Казачинский район</t>
  </si>
  <si>
    <t>Канский район</t>
  </si>
  <si>
    <t>Каратузский район</t>
  </si>
  <si>
    <t>Кежемский район</t>
  </si>
  <si>
    <t>Манский район</t>
  </si>
  <si>
    <t>Назаровский район</t>
  </si>
  <si>
    <t>Нижнеингашский район</t>
  </si>
  <si>
    <t>Новоселовский район</t>
  </si>
  <si>
    <t>Партизанский район</t>
  </si>
  <si>
    <t>Саянский район</t>
  </si>
  <si>
    <t>Северо-Енисейский район</t>
  </si>
  <si>
    <t>Тасеевский район</t>
  </si>
  <si>
    <t>Уярский район</t>
  </si>
  <si>
    <t>Шушенский район</t>
  </si>
  <si>
    <t xml:space="preserve">http://xn----7sbaace0e1atp6a.xn--p1ai/vnedrenie-fgos-noo-i-fgos-ooo/  https://m.vk.com/wall-217485067_118 </t>
  </si>
  <si>
    <t>Берёзовский район</t>
  </si>
  <si>
    <t>http://birono.ucoz.ru/index/plan_raboty/0-32</t>
  </si>
  <si>
    <t>https://muo56.nubex.ru/</t>
  </si>
  <si>
    <t>http://www.boguo.ru/rb-topic.php?t=198</t>
  </si>
  <si>
    <t>https://bmurtaruo.ucoz.ru/index/fgos_soo/0-121</t>
  </si>
  <si>
    <t xml:space="preserve">http://buprobraz.narod.ru/obchee_obrazovanie/FGOS/dorozhnaja_karta_po_fgos_soo.pdf </t>
  </si>
  <si>
    <t>http://school4.mmc24414.cross-edu.ru/Svedeniya/Obr_Standarti.htm</t>
  </si>
  <si>
    <t>http://uoadr.ucoz.de/index/obshhee_obrazovanie/0-144</t>
  </si>
  <si>
    <t>https://divedu.ru/index.php/деятельность/fgos</t>
  </si>
  <si>
    <t>г. Енисейск</t>
  </si>
  <si>
    <t xml:space="preserve">http://abanruo.ucoz.ru/index/obnovlennye_fgos/0-594 </t>
  </si>
  <si>
    <t>Абанский район</t>
  </si>
  <si>
    <t>http://ермобр.рф/vvedenie-obnovlennyh-fgos/</t>
  </si>
  <si>
    <t>http://eduk26.ru/index.php/shkolnoe-obrazovanie/fgos</t>
  </si>
  <si>
    <t>Идринский район</t>
  </si>
  <si>
    <t>http://uoidra.narod.ru/fgos.htm</t>
  </si>
  <si>
    <t>ЗАТО п.Солнечный Красноярского края</t>
  </si>
  <si>
    <t>*</t>
  </si>
  <si>
    <t>Ирбейский район</t>
  </si>
  <si>
    <t>http://www.irbruo.ru/2023/04/36_dorozhnaja_karta_ofgos_soo_compressed.pdf</t>
  </si>
  <si>
    <t>http://казобр.рф/wp-content/uploads/2023/05/fop-soo.pdf</t>
  </si>
  <si>
    <t xml:space="preserve">http://xn----8sb3aboczk.xn--p1ai/obnovlennye-fgos/ </t>
  </si>
  <si>
    <t>г.Канск</t>
  </si>
  <si>
    <t>https://uokansk.ucoz.ru/index/obnovljonnye_fgos/0-107</t>
  </si>
  <si>
    <t>городской округ поселок Кедроый</t>
  </si>
  <si>
    <t>http://pgtkedr.ru/administration/obrazovanie/fgos-novogo-pokoleniya</t>
  </si>
  <si>
    <t xml:space="preserve">https://ruo-kodinsk.ru/fgos/
</t>
  </si>
  <si>
    <t>Краснотуранский район</t>
  </si>
  <si>
    <t>https://clck.ru/32AfTf</t>
  </si>
  <si>
    <t>https://kimc.ms/obrazovanie/fgos/perekhod-na-fgos-2021-g/</t>
  </si>
  <si>
    <t>https://uo-kuragino.ru/work/673-fgos-2021.html</t>
  </si>
  <si>
    <t>Курагинский</t>
  </si>
  <si>
    <t>http://xn----btbkxrnd.xn--p1ai/obshhee-obrazovanie/federalnye-gosudarstvennye-obrazovatelnye-standarty-fgos/</t>
  </si>
  <si>
    <t>https://www.uo-minusinsk.ru/?mode=newfgos</t>
  </si>
  <si>
    <t>Миуиснкий район</t>
  </si>
  <si>
    <t>Мотыгинский район</t>
  </si>
  <si>
    <t>http://uomotygino.ru/fgos</t>
  </si>
  <si>
    <t xml:space="preserve">http://nazuo.3dn.ru/index/fgos_soo/0-213 </t>
  </si>
  <si>
    <t>http://nazarovo.ucoz.ru/index/obnovlennyj_fgos_soo_i_foop/0-196</t>
  </si>
  <si>
    <t>http://норильск-обр.рф/fgos/</t>
  </si>
  <si>
    <t>https://партроо.рф/p168aa1.html</t>
  </si>
  <si>
    <t xml:space="preserve">http://пиробр.рф/%d0%be%d0/  </t>
  </si>
  <si>
    <t>Пировский муниципальный округ</t>
  </si>
  <si>
    <t xml:space="preserve">http://ruosayno.ru/obrazovatelnye-standarty </t>
  </si>
  <si>
    <t xml:space="preserve">Козульский район </t>
  </si>
  <si>
    <t>https://uoop-kozulka.ru/фгос-соо-и-фооп/</t>
  </si>
  <si>
    <t>http://guos.ucoz.ru/index/fgos/0-42</t>
  </si>
  <si>
    <t xml:space="preserve">г. Сосновоборск </t>
  </si>
  <si>
    <t xml:space="preserve">В опросе приняли участие 4 школы . В рамках заявочной кампании на 2 полугодие 2023 года все педагоги и административные работники   планирующие реализовывать программы ФГОС СОО пройдут обучение. </t>
  </si>
  <si>
    <t>Сухобузимский</t>
  </si>
  <si>
    <t>http://ruo-suhobuzimo.edusite.ru/p9aa1.html</t>
  </si>
  <si>
    <t>Таймырский Долгано-Ненецкий муниципальный район</t>
  </si>
  <si>
    <t xml:space="preserve">http://taimyr-edu.ru/dou_and_oo/fgos </t>
  </si>
  <si>
    <t xml:space="preserve">Обучение ФГОС СОО в данный момент идет и будет проходить до 1 июля 2023 г., до 1 сентбря 2023 будут обучены 100% педагогов. </t>
  </si>
  <si>
    <t>http://ruo.taseevo.ru/load/fgos/seminar_po_vvedeniju_obnovlennykh_fgos_i_foop/33-1-0-1568</t>
  </si>
  <si>
    <t>Туруханский район</t>
  </si>
  <si>
    <t>http://туруханск-обр.рф/fgos/</t>
  </si>
  <si>
    <t xml:space="preserve">http://управление-образования-рыбинского-района.рф/index/fgos/0-160 </t>
  </si>
  <si>
    <t>Рыбинский</t>
  </si>
  <si>
    <t>Тюхтетский муниципальный округ</t>
  </si>
  <si>
    <t>https://ooatr.ru/%d0%be%d0%b1%d0%bd%d0%be%d0%b2%d0%bb%d0%b5%d0%bd%d0%bd%d1%8b%d0%b9-%d1%84%d0%b3%d0%be%d1%81/</t>
  </si>
  <si>
    <t>В настоящее время учатся педагоги истории и обществознания,иностранного языка, химии и биологии, физики,географии,ОБЖ</t>
  </si>
  <si>
    <t>Ужурский район</t>
  </si>
  <si>
    <t>http://ruobr24.ru/vvedenie-fgos-soo-i-fop-soo/</t>
  </si>
  <si>
    <t>https://sharobr.inter-app.ru/pages/666,
https://sharobr.inter-app.ru/pages/667</t>
  </si>
  <si>
    <t>http://uo.shr24.ru/index.php/deyatelnost/fgos</t>
  </si>
  <si>
    <t>Шарыповский муниципальный округ</t>
  </si>
  <si>
    <t>https://drive.google.com/file/d/1o7Gljzl8EdsxI0IyS0jdF_Wv7OGEoCX_/view</t>
  </si>
  <si>
    <t>Эвенкийский муниципальный район</t>
  </si>
  <si>
    <t>http://evenkia-school.ru/fgos-2021/</t>
  </si>
  <si>
    <t>г. Красноярск</t>
  </si>
  <si>
    <t>г. Назарово</t>
  </si>
  <si>
    <t>г. Норильск</t>
  </si>
  <si>
    <t>г. Дивногорск</t>
  </si>
  <si>
    <t xml:space="preserve">г. Лесосибирск </t>
  </si>
  <si>
    <t>г. Шарыпово</t>
  </si>
  <si>
    <t>1_ краевые вечерние</t>
  </si>
  <si>
    <t>Большеулуйский район</t>
  </si>
  <si>
    <t xml:space="preserve">http://eniseysk-obrazovanie.ru/index/fgos/0-399 </t>
  </si>
  <si>
    <t>г. Зеленогорск</t>
  </si>
  <si>
    <t>http://eduzgr.ru/index.php/2011-12-26-01-29-24/2012-04-26-07-03-57/2012-05-05-05-00-20</t>
  </si>
  <si>
    <t>Иланский район</t>
  </si>
  <si>
    <t>http://xn----7sbezlepktf.xn--p1ai/wp-content/uploads/2020/11/Директорам-о-подготовке-к-введению-ФГОС-СОО.pdf</t>
  </si>
  <si>
    <t>В настоящее время педагоги района обучаются на КПК при ИПК, срок обучения по 15 июля 2023 года</t>
  </si>
  <si>
    <t>https://uo-ningash.ru/введение-обновленного-фгос-соо/</t>
  </si>
  <si>
    <t>https://edu-ach.ru/node/2447</t>
  </si>
  <si>
    <t>с учетом Норильского филиала КГКОУ КВСОШ №11</t>
  </si>
  <si>
    <t>https://www.obrborodino.ru/fgos.php</t>
  </si>
  <si>
    <t>https://emelyanovo.uoedu.ru/site/section?id=108</t>
  </si>
  <si>
    <t>http://уярроо.рф/vvedenie-obnovlennyh-fgos/</t>
  </si>
  <si>
    <t>г. Ачинск</t>
  </si>
  <si>
    <t>https://www.en-edu.ru/index.php/207</t>
  </si>
  <si>
    <t>г. Бородино</t>
  </si>
  <si>
    <t>http://novuo.ru/news/seminar_soveshhanie_po_perekhodu_na_foop_s_01_09_2023/2023-04-19-1112</t>
  </si>
  <si>
    <t>Красноярский край</t>
  </si>
  <si>
    <t xml:space="preserve">http://achruo.edusite.ru/p352aa1.html </t>
  </si>
  <si>
    <t>https://rono.edusite.ru/p155aa1.html</t>
  </si>
  <si>
    <t>http://publication.pravo.gov.ru/Document/View/0001202212220051</t>
  </si>
  <si>
    <t>К обучению приступили все педагоги и представитель администрации ОУ, планирующие переход на обновлённые ФГОС СОО</t>
  </si>
  <si>
    <t>СФУ</t>
  </si>
  <si>
    <t>5.1. Количество учителей, которые будут реализовывать программы углубленного уровня по математики в 10 классах</t>
  </si>
  <si>
    <t>1_cпециальное образование</t>
  </si>
  <si>
    <t>СВОД</t>
  </si>
  <si>
    <t xml:space="preserve">https://minusaedu.ru/uchashch </t>
  </si>
  <si>
    <t>http://беробр.рф/фгос-2/мониторинги-введения-фгос/</t>
  </si>
  <si>
    <t>КВ СОШ 7</t>
  </si>
  <si>
    <t xml:space="preserve">КВ СОШ 5                                                           </t>
  </si>
  <si>
    <t>КВ СОШ 9</t>
  </si>
  <si>
    <t>КВ СОШ 10</t>
  </si>
  <si>
    <t>КВ СОШ 11</t>
  </si>
  <si>
    <t>КВ СОШ 12</t>
  </si>
  <si>
    <t>КВСОШ 6</t>
  </si>
  <si>
    <t>https://krao.ru/deyatelnost/obschee-obrazovanie/federalnyie-gosudarstvennyie-obrazovatelnyie-standartyi/</t>
  </si>
  <si>
    <t>Раздел 2. ИНФОРМАЦИЯ ОБ УЧИТЕЛЯХ 10 КЛАССОВ (2023/24 УЧЕБНЫЙ ГОД)</t>
  </si>
  <si>
    <t>Раздел 1. ИНФОРМАЦИЯ О ВВЕДЕНИИ ФГОС в ОО</t>
  </si>
  <si>
    <t>кв сош май 2023 (справочно)</t>
  </si>
  <si>
    <t>МОНИТОРИНГ готовности к введению обновленных ФГОС СОО, ФОП СОО  1 этап (май 2023) СПРАВОЧНО</t>
  </si>
  <si>
    <t>2. Общее количество ОО (юридических лиц), реализующих образовательные программы НОО</t>
  </si>
  <si>
    <t>3. Общее количество ОО (юридических лиц), реализующих образовательные программы ООО</t>
  </si>
  <si>
    <t>4. Общее количество ОО (юридических лиц), реализующих образовательные программы СОО</t>
  </si>
  <si>
    <t>Раздел 1. ИНФОРМАЦИЯ О ВВЕДЕНИИ ФГОС НОО, ООО, СОО в ОО</t>
  </si>
  <si>
    <t>1. Общее количество учителей  перешедших на обучение по обновленному ФГОС СОО с 01.09.2023 в 10 классах</t>
  </si>
  <si>
    <t>2. Количество учителей  русского языка и литературы, перешедших на обучение по обновленному ФГОС СОО с 01.09.2023 в 10 классах</t>
  </si>
  <si>
    <t>2.1. Количество учителей, которые реализовывают программы углубленного уровня по литературе в 10 классах</t>
  </si>
  <si>
    <t>4.1. Количество учителей, которые реализовывают программы углубленного уровня по иностранному языку в 10 классах</t>
  </si>
  <si>
    <t>5.1. Количество учителей, которые реализовывают программы углубленного уровня по математики в 10 классах</t>
  </si>
  <si>
    <t>6.1. Количество учителей, которые реализовывают программы углубленного уровня по истории в 10 классах</t>
  </si>
  <si>
    <t>7.1.  Количество учителей, которые реализовывают программы углубленного уровня по географии в 10 классах</t>
  </si>
  <si>
    <t>9.1. Количество учителей, которые реализовывают программы углубленного уровня по информатике в 10 классах</t>
  </si>
  <si>
    <t>10.1. Количество учителей, которые реализовывают программы углубленного уровня по обществознанию в 10 классах</t>
  </si>
  <si>
    <t>11.1. Количество учителей, которые реализовывают программы углубленного уровня по химии в 10 классах</t>
  </si>
  <si>
    <t>12.1.Количество учителей, которые реализовывают программы углубленного уровня по физике в 10 классах</t>
  </si>
  <si>
    <t>3. Количество учителей родного языка и родной литературы, перешедших на обучение по обновленному ФГОС СОО с 01.09.2023 в 10 классах</t>
  </si>
  <si>
    <t>4. Количество учителей иностранного языка, перешедших на обучение по обновленному ФГОС СОО с 01.09.2023 в 10 классах</t>
  </si>
  <si>
    <t>5. Количество учителей математики, перешедших на обучение по обновленному ФГОС СОО с 01.09.2023 в 10 классах</t>
  </si>
  <si>
    <t>6.  Количество учителей истории, перешедших на обучение по обновленному ФГОС СОО с 01.09.2023 в 10 классах</t>
  </si>
  <si>
    <t>7. Количество учителей географии, перешедших на обучение по обновленному ФГОС СОО с 01.09.2023</t>
  </si>
  <si>
    <t>8. Количество учителей биологии, перешедших на обучение по обновленному ФГОС СОО с 01.09.2023 в 10 классах</t>
  </si>
  <si>
    <t>9. Количество учителей информатики, перешедших на обучение по обновленному ФГОС СОО с 01.09.2023 в 10 классах</t>
  </si>
  <si>
    <t>10. Количество учителей обществознания, перешедших на обучение по обновленному ФГОС СОО с 01.09.2023 в 10 классах</t>
  </si>
  <si>
    <t>11. Количество учителей химии, перешедших на обучение по обновленному ФГОС СОО с 01.09.2023 в 10 классах</t>
  </si>
  <si>
    <t>12. Количество учителей физики, перешедших на  обучение по обновленному ФГОС СОО с 01.09.2023 в 10 классах</t>
  </si>
  <si>
    <t>13. Количество учителей физкультуры, перешедших на обучение по обновленному ФГОС СОО с 01.09.2023 в 10 классах</t>
  </si>
  <si>
    <t>14. Количество учителей ОБЖ, перешедших на обучение по обновленному ФГОС СОО с 01.09.2023 в 10 классах</t>
  </si>
  <si>
    <t>8.1 Количество учителей, которые реализовывают программы углубленного уровня по биологии в 10 классах</t>
  </si>
  <si>
    <r>
      <t xml:space="preserve">Считается суммированием количества учителей классов всех школ, переходящих на ФГОС СОО. При этом в школе каждый учитель считается только один раз (вне зависимости от количества преподаваемых предметов и внутреннего совместительства). Административные работники, имеющие пед.нагрузку, также считаются 1 раз. </t>
    </r>
    <r>
      <rPr>
        <b/>
        <i/>
        <u/>
        <sz val="10"/>
        <color rgb="FF0000FF"/>
        <rFont val="Calibri"/>
        <family val="2"/>
        <charset val="204"/>
        <scheme val="minor"/>
      </rPr>
      <t>Не является суммой пунктов 2-14</t>
    </r>
  </si>
  <si>
    <t>Если учитель преподает несколько предметов, то он указывается в  п.2 - 14 по всем преподаваемым предметам (например, преподающие русский язык и родной русский язык указываются в п1 и 2). Также указываются административные работники, имеющие пед.нагрузку</t>
  </si>
  <si>
    <t>комментари:</t>
  </si>
  <si>
    <t>В столбце п 4.3. обязательно пояснение</t>
  </si>
  <si>
    <t>учитываем юридические лица (классы филиала и "головной" школы считам вместе)</t>
  </si>
  <si>
    <t>2.1. Из п.2 количество ОО, в которых все 1-2 классы в 2023/24 уч.г. перешли на обновленный ФГОС, ФОП  НОО</t>
  </si>
  <si>
    <t>2.2 Из п.2 количество ОО, в которых все 3 классы перешли на обновленный ФГОС, ФОП НОО</t>
  </si>
  <si>
    <t>2.3 Из п.2 количество ОО, в которых все 4 классы перешли на обновленный ФГОС, ФОП НОО</t>
  </si>
  <si>
    <t>3.1. Из п.3 количество ОО, в которых все 5-6 классы в 2023/24 уч.г. перешли на обновленный ФГОС, ФОП ООО</t>
  </si>
  <si>
    <t>3.2 Из п.3 количество ОО, в которых все 7 классы перешли на обновленный ФГОС, ФОП ООО</t>
  </si>
  <si>
    <t>3.3 Из п.3 количество ОО, в которых все 8 классы перешли на обновленный ФГОС, ФОП ООО</t>
  </si>
  <si>
    <t>3.4 Из п.2 количество ОО, в которых все 9 классы перешли на обновленный ФГОС, ФОП  ООО</t>
  </si>
  <si>
    <t>4.1. Из п.4 количество ОО, в которых все 10 классы в 2023/24 уч.г. перешли на обновленный ФГОС, ФОП СОО</t>
  </si>
  <si>
    <r>
      <t xml:space="preserve">4.2 Из п.4 количество ОО, в которых </t>
    </r>
    <r>
      <rPr>
        <u/>
        <sz val="10"/>
        <rFont val="Calibri"/>
        <family val="2"/>
        <charset val="204"/>
        <scheme val="minor"/>
      </rPr>
      <t>НЕ ВСЕ</t>
    </r>
    <r>
      <rPr>
        <sz val="10"/>
        <rFont val="Calibri"/>
        <family val="2"/>
        <scheme val="minor"/>
      </rPr>
      <t xml:space="preserve"> 10 классы в 2023/24 уч.г. перешли на обновленный ФГОС, ФОП СОО в связи с отсутствием набора в 10 класс</t>
    </r>
  </si>
  <si>
    <r>
      <t xml:space="preserve">4.3 Из п.4 количество ОО, в которых НЕ ВСЕ 10 классы в 2023/24 уч.г. перешли  на обновленный ФГОС, ФОП СОО по иным причинам </t>
    </r>
    <r>
      <rPr>
        <b/>
        <u/>
        <sz val="10"/>
        <rFont val="Calibri"/>
        <family val="2"/>
        <charset val="204"/>
        <scheme val="minor"/>
      </rPr>
      <t>(указать)</t>
    </r>
  </si>
  <si>
    <r>
      <t xml:space="preserve">5. Ссылка на страницу сайта МУО, на которой размещены публикации о подготовке к введению и введению обновленных </t>
    </r>
    <r>
      <rPr>
        <b/>
        <sz val="8"/>
        <rFont val="Times New Roman"/>
        <family val="1"/>
        <charset val="204"/>
      </rPr>
      <t>ФГОС, ФОП</t>
    </r>
    <r>
      <rPr>
        <b/>
        <u/>
        <sz val="8"/>
        <rFont val="Times New Roman"/>
        <family val="1"/>
        <charset val="204"/>
      </rPr>
      <t xml:space="preserve"> СОО</t>
    </r>
  </si>
  <si>
    <t xml:space="preserve">ФОРМА МОНИТОРИНГА  введения обновленных ФГОС, ФООП  2 этап (октябрь 2023) </t>
  </si>
  <si>
    <t>Все обучающиеся 9 класса поступили в ССУЗы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</si>
</sst>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rgb="FFC00000"/>
      <name val="Calibri"/>
      <family val="2"/>
      <scheme val="minor"/>
    </font>
    <font>
      <u/>
      <sz val="10"/>
      <name val="Calibri"/>
      <family val="2"/>
      <charset val="204"/>
      <scheme val="minor"/>
    </font>
    <font>
      <sz val="16"/>
      <color rgb="FF0000F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FF"/>
      <name val="Calibri"/>
      <family val="2"/>
      <charset val="204"/>
      <scheme val="minor"/>
    </font>
    <font>
      <b/>
      <i/>
      <sz val="8"/>
      <color rgb="FF0000FF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8"/>
      <color rgb="FF0000FF"/>
      <name val="Times New Roman"/>
      <family val="1"/>
      <charset val="204"/>
    </font>
    <font>
      <sz val="8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rgb="FF0000FF"/>
      <name val="Calibri"/>
      <family val="2"/>
      <scheme val="minor"/>
    </font>
    <font>
      <sz val="14"/>
      <color rgb="FF0000FF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8"/>
      <color rgb="FF0000FF"/>
      <name val="Calibri"/>
      <family val="2"/>
      <charset val="204"/>
      <scheme val="minor"/>
    </font>
    <font>
      <i/>
      <sz val="8"/>
      <color rgb="FF0000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6"/>
      <color rgb="FF0000FF"/>
      <name val="Calibri"/>
      <family val="2"/>
      <charset val="204"/>
      <scheme val="minor"/>
    </font>
    <font>
      <b/>
      <sz val="6"/>
      <name val="Calibri"/>
      <family val="2"/>
      <scheme val="minor"/>
    </font>
    <font>
      <b/>
      <sz val="6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sz val="6"/>
      <name val="Times New Roman"/>
      <family val="1"/>
      <charset val="204"/>
    </font>
    <font>
      <sz val="6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8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i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FF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8"/>
      <color rgb="FF0000FF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8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i/>
      <sz val="10"/>
      <color rgb="FF0000FF"/>
      <name val="Calibri"/>
      <family val="2"/>
      <scheme val="minor"/>
    </font>
    <font>
      <b/>
      <i/>
      <u/>
      <sz val="10"/>
      <color rgb="FF0000FF"/>
      <name val="Calibri"/>
      <family val="2"/>
      <charset val="204"/>
      <scheme val="minor"/>
    </font>
    <font>
      <i/>
      <sz val="11"/>
      <color rgb="FF0000FF"/>
      <name val="Calibri"/>
      <family val="2"/>
      <scheme val="minor"/>
    </font>
    <font>
      <i/>
      <sz val="16"/>
      <color rgb="FF0000FF"/>
      <name val="Calibri"/>
      <family val="2"/>
      <scheme val="minor"/>
    </font>
    <font>
      <b/>
      <u/>
      <sz val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8" fillId="2" borderId="0" xfId="0" applyFont="1" applyFill="1"/>
    <xf numFmtId="0" fontId="17" fillId="2" borderId="0" xfId="0" applyFont="1" applyFill="1"/>
    <xf numFmtId="0" fontId="20" fillId="2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9" fontId="18" fillId="3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27" fillId="2" borderId="1" xfId="0" applyFont="1" applyFill="1" applyBorder="1"/>
    <xf numFmtId="0" fontId="28" fillId="0" borderId="0" xfId="0" applyFont="1"/>
    <xf numFmtId="0" fontId="16" fillId="0" borderId="2" xfId="0" applyFont="1" applyBorder="1" applyAlignment="1">
      <alignment horizontal="center" wrapText="1"/>
    </xf>
    <xf numFmtId="0" fontId="28" fillId="2" borderId="0" xfId="0" applyFont="1" applyFill="1"/>
    <xf numFmtId="0" fontId="24" fillId="2" borderId="0" xfId="0" applyFont="1" applyFill="1"/>
    <xf numFmtId="0" fontId="29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3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wrapText="1"/>
    </xf>
    <xf numFmtId="0" fontId="33" fillId="2" borderId="0" xfId="0" applyFont="1" applyFill="1"/>
    <xf numFmtId="0" fontId="30" fillId="2" borderId="0" xfId="0" applyFont="1" applyFill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0" fillId="2" borderId="4" xfId="0" applyFont="1" applyFill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9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3" xfId="0" applyFont="1" applyFill="1" applyBorder="1" applyAlignment="1">
      <alignment vertical="top" wrapText="1"/>
    </xf>
    <xf numFmtId="9" fontId="4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9" fillId="8" borderId="1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center" vertical="center" wrapText="1"/>
    </xf>
    <xf numFmtId="0" fontId="43" fillId="2" borderId="0" xfId="0" applyFont="1" applyFill="1"/>
    <xf numFmtId="0" fontId="44" fillId="2" borderId="0" xfId="0" applyFont="1" applyFill="1"/>
    <xf numFmtId="0" fontId="17" fillId="0" borderId="0" xfId="0" applyFont="1"/>
    <xf numFmtId="0" fontId="12" fillId="2" borderId="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vertical="top" wrapText="1"/>
    </xf>
    <xf numFmtId="0" fontId="13" fillId="3" borderId="7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 wrapText="1"/>
    </xf>
    <xf numFmtId="9" fontId="32" fillId="3" borderId="8" xfId="0" applyNumberFormat="1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wrapText="1"/>
    </xf>
    <xf numFmtId="0" fontId="47" fillId="2" borderId="7" xfId="0" applyFont="1" applyFill="1" applyBorder="1" applyAlignment="1">
      <alignment horizontal="left" vertical="top" wrapText="1"/>
    </xf>
    <xf numFmtId="0" fontId="50" fillId="6" borderId="1" xfId="0" applyFont="1" applyFill="1" applyBorder="1" applyAlignment="1">
      <alignment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left"/>
    </xf>
    <xf numFmtId="0" fontId="49" fillId="6" borderId="1" xfId="0" applyFont="1" applyFill="1" applyBorder="1" applyAlignment="1">
      <alignment horizontal="center" vertical="center" wrapText="1"/>
    </xf>
    <xf numFmtId="0" fontId="53" fillId="0" borderId="1" xfId="0" applyFont="1" applyBorder="1"/>
    <xf numFmtId="0" fontId="51" fillId="2" borderId="1" xfId="0" applyFont="1" applyFill="1" applyBorder="1" applyAlignment="1">
      <alignment horizontal="right" vertical="center" wrapText="1"/>
    </xf>
    <xf numFmtId="0" fontId="51" fillId="2" borderId="1" xfId="0" applyFont="1" applyFill="1" applyBorder="1" applyAlignment="1">
      <alignment horizontal="left" vertical="top" wrapText="1"/>
    </xf>
    <xf numFmtId="0" fontId="54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0" fontId="48" fillId="2" borderId="1" xfId="0" applyFont="1" applyFill="1" applyBorder="1" applyAlignment="1">
      <alignment horizontal="left" vertical="top" wrapText="1"/>
    </xf>
    <xf numFmtId="0" fontId="43" fillId="2" borderId="1" xfId="0" applyFont="1" applyFill="1" applyBorder="1" applyAlignment="1">
      <alignment horizontal="center" vertical="center" wrapText="1"/>
    </xf>
    <xf numFmtId="9" fontId="56" fillId="3" borderId="1" xfId="0" applyNumberFormat="1" applyFont="1" applyFill="1" applyBorder="1" applyAlignment="1">
      <alignment horizontal="center" vertical="center" wrapText="1"/>
    </xf>
    <xf numFmtId="9" fontId="57" fillId="3" borderId="1" xfId="0" applyNumberFormat="1" applyFont="1" applyFill="1" applyBorder="1" applyAlignment="1">
      <alignment horizontal="center" vertical="center" wrapText="1"/>
    </xf>
    <xf numFmtId="0" fontId="17" fillId="0" borderId="10" xfId="0" applyFont="1" applyBorder="1"/>
    <xf numFmtId="0" fontId="17" fillId="0" borderId="11" xfId="0" applyFont="1" applyBorder="1"/>
    <xf numFmtId="0" fontId="48" fillId="0" borderId="12" xfId="0" applyFont="1" applyBorder="1" applyAlignment="1">
      <alignment horizontal="left"/>
    </xf>
    <xf numFmtId="0" fontId="45" fillId="2" borderId="12" xfId="0" applyFont="1" applyFill="1" applyBorder="1" applyAlignment="1">
      <alignment horizontal="center"/>
    </xf>
    <xf numFmtId="9" fontId="40" fillId="3" borderId="12" xfId="0" applyNumberFormat="1" applyFont="1" applyFill="1" applyBorder="1" applyAlignment="1">
      <alignment horizontal="center" vertical="center" wrapText="1"/>
    </xf>
    <xf numFmtId="9" fontId="55" fillId="3" borderId="12" xfId="0" applyNumberFormat="1" applyFont="1" applyFill="1" applyBorder="1" applyAlignment="1">
      <alignment horizontal="center" vertical="center" wrapText="1"/>
    </xf>
    <xf numFmtId="9" fontId="19" fillId="3" borderId="13" xfId="0" applyNumberFormat="1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51" fillId="2" borderId="7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2" borderId="1" xfId="0" applyFont="1" applyFill="1" applyBorder="1" applyAlignment="1">
      <alignment horizontal="center" vertical="top" wrapText="1"/>
    </xf>
    <xf numFmtId="9" fontId="7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wrapText="1"/>
    </xf>
    <xf numFmtId="1" fontId="22" fillId="2" borderId="1" xfId="0" applyNumberFormat="1" applyFont="1" applyFill="1" applyBorder="1" applyAlignment="1">
      <alignment horizontal="left" vertical="top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59" fillId="3" borderId="1" xfId="0" applyNumberFormat="1" applyFont="1" applyFill="1" applyBorder="1" applyAlignment="1">
      <alignment horizontal="center" vertical="center" wrapText="1"/>
    </xf>
    <xf numFmtId="1" fontId="60" fillId="3" borderId="1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/>
    <xf numFmtId="1" fontId="0" fillId="2" borderId="1" xfId="0" applyNumberFormat="1" applyFont="1" applyFill="1" applyBorder="1" applyAlignment="1">
      <alignment horizontal="center"/>
    </xf>
    <xf numFmtId="1" fontId="59" fillId="2" borderId="1" xfId="0" applyNumberFormat="1" applyFont="1" applyFill="1" applyBorder="1" applyAlignment="1">
      <alignment horizontal="center"/>
    </xf>
    <xf numFmtId="1" fontId="42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58" fillId="2" borderId="1" xfId="0" applyNumberFormat="1" applyFont="1" applyFill="1" applyBorder="1" applyAlignment="1">
      <alignment horizontal="center"/>
    </xf>
    <xf numFmtId="1" fontId="26" fillId="2" borderId="1" xfId="0" applyNumberFormat="1" applyFont="1" applyFill="1" applyBorder="1" applyAlignment="1">
      <alignment horizontal="center"/>
    </xf>
    <xf numFmtId="1" fontId="61" fillId="2" borderId="1" xfId="0" applyNumberFormat="1" applyFont="1" applyFill="1" applyBorder="1" applyAlignment="1">
      <alignment horizontal="center"/>
    </xf>
    <xf numFmtId="0" fontId="32" fillId="0" borderId="7" xfId="0" applyFont="1" applyBorder="1" applyAlignment="1">
      <alignment horizontal="left"/>
    </xf>
    <xf numFmtId="0" fontId="62" fillId="6" borderId="1" xfId="0" applyFont="1" applyFill="1" applyBorder="1" applyAlignment="1">
      <alignment horizontal="left" vertical="center" wrapText="1"/>
    </xf>
    <xf numFmtId="0" fontId="32" fillId="0" borderId="8" xfId="0" applyFont="1" applyBorder="1" applyAlignment="1">
      <alignment horizontal="left"/>
    </xf>
    <xf numFmtId="0" fontId="64" fillId="2" borderId="1" xfId="1" applyFont="1" applyFill="1" applyBorder="1" applyAlignment="1" applyProtection="1">
      <alignment horizontal="left" vertical="center" wrapText="1"/>
    </xf>
    <xf numFmtId="0" fontId="65" fillId="2" borderId="1" xfId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64" fillId="2" borderId="1" xfId="1" applyFont="1" applyFill="1" applyBorder="1" applyAlignment="1">
      <alignment horizontal="left" vertical="center" wrapText="1"/>
    </xf>
    <xf numFmtId="0" fontId="65" fillId="9" borderId="1" xfId="1" applyFont="1" applyFill="1" applyBorder="1" applyAlignment="1" applyProtection="1">
      <alignment horizontal="left" vertical="center" wrapText="1"/>
    </xf>
    <xf numFmtId="0" fontId="65" fillId="9" borderId="1" xfId="1" applyFont="1" applyFill="1" applyBorder="1" applyAlignment="1">
      <alignment horizontal="left" vertical="center" wrapText="1"/>
    </xf>
    <xf numFmtId="0" fontId="63" fillId="2" borderId="1" xfId="0" applyFont="1" applyFill="1" applyBorder="1" applyAlignment="1">
      <alignment horizontal="left" vertical="center" wrapText="1"/>
    </xf>
    <xf numFmtId="0" fontId="64" fillId="9" borderId="1" xfId="1" applyFont="1" applyFill="1" applyBorder="1" applyAlignment="1">
      <alignment horizontal="left" vertical="center" wrapText="1"/>
    </xf>
    <xf numFmtId="0" fontId="64" fillId="0" borderId="0" xfId="1" applyFont="1" applyAlignment="1">
      <alignment horizontal="left"/>
    </xf>
    <xf numFmtId="0" fontId="32" fillId="2" borderId="1" xfId="0" applyFont="1" applyFill="1" applyBorder="1" applyAlignment="1">
      <alignment horizontal="left" vertical="top" wrapText="1"/>
    </xf>
    <xf numFmtId="0" fontId="32" fillId="7" borderId="1" xfId="0" applyFont="1" applyFill="1" applyBorder="1" applyAlignment="1">
      <alignment horizontal="left" vertical="center" wrapText="1"/>
    </xf>
    <xf numFmtId="0" fontId="64" fillId="0" borderId="0" xfId="1" applyFont="1" applyAlignment="1" applyProtection="1">
      <alignment horizontal="left" wrapText="1"/>
    </xf>
    <xf numFmtId="49" fontId="65" fillId="0" borderId="0" xfId="1" applyNumberFormat="1" applyFont="1" applyAlignment="1">
      <alignment horizontal="left" wrapText="1"/>
    </xf>
    <xf numFmtId="0" fontId="65" fillId="2" borderId="5" xfId="1" applyFont="1" applyFill="1" applyBorder="1" applyAlignment="1">
      <alignment horizontal="left" vertical="center" wrapText="1"/>
    </xf>
    <xf numFmtId="0" fontId="65" fillId="2" borderId="1" xfId="1" applyFont="1" applyFill="1" applyBorder="1" applyAlignment="1" applyProtection="1">
      <alignment horizontal="left" vertical="center" wrapText="1"/>
    </xf>
    <xf numFmtId="0" fontId="64" fillId="2" borderId="1" xfId="1" applyFont="1" applyFill="1" applyBorder="1" applyAlignment="1" applyProtection="1">
      <alignment horizontal="left" vertical="top" wrapText="1"/>
    </xf>
    <xf numFmtId="0" fontId="64" fillId="0" borderId="7" xfId="1" applyFont="1" applyBorder="1" applyAlignment="1" applyProtection="1">
      <alignment horizontal="left" vertical="center" wrapText="1"/>
    </xf>
    <xf numFmtId="0" fontId="64" fillId="0" borderId="0" xfId="1" applyFont="1" applyAlignment="1">
      <alignment horizontal="left" wrapText="1"/>
    </xf>
    <xf numFmtId="0" fontId="64" fillId="0" borderId="0" xfId="1" applyFont="1" applyAlignment="1">
      <alignment horizontal="left" vertical="center"/>
    </xf>
    <xf numFmtId="0" fontId="63" fillId="9" borderId="1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top" wrapText="1"/>
    </xf>
    <xf numFmtId="0" fontId="51" fillId="2" borderId="7" xfId="0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horizontal="center" vertical="center" wrapText="1"/>
    </xf>
    <xf numFmtId="9" fontId="18" fillId="3" borderId="7" xfId="0" applyNumberFormat="1" applyFont="1" applyFill="1" applyBorder="1" applyAlignment="1">
      <alignment horizontal="center" vertical="center" wrapText="1"/>
    </xf>
    <xf numFmtId="9" fontId="32" fillId="3" borderId="15" xfId="0" applyNumberFormat="1" applyFont="1" applyFill="1" applyBorder="1" applyAlignment="1">
      <alignment horizontal="center" vertical="center" wrapText="1"/>
    </xf>
    <xf numFmtId="9" fontId="41" fillId="3" borderId="7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7" fillId="2" borderId="0" xfId="0" applyFont="1" applyFill="1" applyBorder="1"/>
    <xf numFmtId="0" fontId="34" fillId="2" borderId="1" xfId="0" applyFont="1" applyFill="1" applyBorder="1" applyAlignment="1">
      <alignment horizontal="center" vertical="center" wrapText="1"/>
    </xf>
    <xf numFmtId="9" fontId="32" fillId="3" borderId="1" xfId="0" applyNumberFormat="1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left"/>
    </xf>
    <xf numFmtId="0" fontId="12" fillId="5" borderId="7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13" fillId="3" borderId="7" xfId="0" applyFont="1" applyFill="1" applyBorder="1" applyAlignment="1">
      <alignment horizontal="center" vertical="top" wrapText="1"/>
    </xf>
    <xf numFmtId="0" fontId="17" fillId="0" borderId="0" xfId="0" applyFont="1" applyBorder="1"/>
    <xf numFmtId="0" fontId="4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63" fillId="2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62" fillId="0" borderId="8" xfId="0" applyFont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68" fillId="0" borderId="8" xfId="0" applyFont="1" applyBorder="1" applyAlignment="1">
      <alignment horizontal="center"/>
    </xf>
    <xf numFmtId="0" fontId="69" fillId="0" borderId="8" xfId="0" applyFont="1" applyBorder="1" applyAlignment="1">
      <alignment horizontal="center"/>
    </xf>
    <xf numFmtId="0" fontId="45" fillId="2" borderId="8" xfId="0" applyFont="1" applyFill="1" applyBorder="1" applyAlignment="1">
      <alignment horizontal="center"/>
    </xf>
    <xf numFmtId="9" fontId="40" fillId="3" borderId="8" xfId="0" applyNumberFormat="1" applyFont="1" applyFill="1" applyBorder="1" applyAlignment="1">
      <alignment horizontal="center" vertical="center" wrapText="1"/>
    </xf>
    <xf numFmtId="9" fontId="55" fillId="3" borderId="8" xfId="0" applyNumberFormat="1" applyFont="1" applyFill="1" applyBorder="1" applyAlignment="1">
      <alignment horizontal="center" vertical="center" wrapText="1"/>
    </xf>
    <xf numFmtId="9" fontId="19" fillId="3" borderId="8" xfId="0" applyNumberFormat="1" applyFont="1" applyFill="1" applyBorder="1" applyAlignment="1">
      <alignment horizontal="center" vertical="center" wrapText="1"/>
    </xf>
    <xf numFmtId="0" fontId="70" fillId="0" borderId="12" xfId="1" applyFont="1" applyBorder="1" applyAlignment="1">
      <alignment horizontal="left"/>
    </xf>
    <xf numFmtId="0" fontId="71" fillId="0" borderId="0" xfId="0" applyFont="1"/>
    <xf numFmtId="0" fontId="67" fillId="2" borderId="1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horizontal="left" vertical="top" wrapText="1"/>
    </xf>
    <xf numFmtId="0" fontId="76" fillId="2" borderId="17" xfId="0" applyFont="1" applyFill="1" applyBorder="1" applyAlignment="1">
      <alignment vertical="top" wrapText="1"/>
    </xf>
    <xf numFmtId="0" fontId="75" fillId="2" borderId="17" xfId="0" applyFont="1" applyFill="1" applyBorder="1" applyAlignment="1">
      <alignment vertical="top" wrapText="1"/>
    </xf>
    <xf numFmtId="0" fontId="23" fillId="0" borderId="0" xfId="1"/>
    <xf numFmtId="0" fontId="78" fillId="2" borderId="1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5" xfId="0" applyFont="1" applyFill="1" applyBorder="1" applyAlignment="1">
      <alignment horizontal="center" vertical="top" wrapText="1"/>
    </xf>
    <xf numFmtId="0" fontId="66" fillId="0" borderId="2" xfId="0" applyFont="1" applyBorder="1" applyAlignment="1">
      <alignment horizontal="left" wrapText="1"/>
    </xf>
    <xf numFmtId="0" fontId="29" fillId="0" borderId="5" xfId="0" applyFont="1" applyBorder="1" applyAlignment="1">
      <alignment horizontal="left" wrapText="1"/>
    </xf>
    <xf numFmtId="0" fontId="29" fillId="0" borderId="6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15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12" fillId="5" borderId="8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73" fillId="2" borderId="0" xfId="0" applyFont="1" applyFill="1" applyBorder="1" applyAlignment="1">
      <alignment horizontal="left" vertical="top" wrapText="1"/>
    </xf>
    <xf numFmtId="0" fontId="60" fillId="2" borderId="0" xfId="0" applyFont="1" applyFill="1" applyAlignment="1">
      <alignment horizontal="left" vertical="top" wrapText="1"/>
    </xf>
    <xf numFmtId="0" fontId="75" fillId="2" borderId="17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CC"/>
      <color rgb="FF0000FF"/>
      <color rgb="FF9E0000"/>
      <color rgb="FFCC0066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&#1091;&#1086;-&#1082;&#1072;&#1085;&#1089;&#1082;.&#1088;&#1092;/obnovlennye-fgos/" TargetMode="External"/><Relationship Id="rId18" Type="http://schemas.openxmlformats.org/officeDocument/2006/relationships/hyperlink" Target="http://&#1083;&#1077;&#1089;-&#1086;&#1073;&#1088;.&#1088;&#1092;/obshhee-obrazovanie/federalnye-gosudarstvennye-obrazovatelnye-standarty-fgos/" TargetMode="External"/><Relationship Id="rId26" Type="http://schemas.openxmlformats.org/officeDocument/2006/relationships/hyperlink" Target="http://ruosayno.ru/obrazovatelnye-standarty" TargetMode="External"/><Relationship Id="rId39" Type="http://schemas.openxmlformats.org/officeDocument/2006/relationships/hyperlink" Target="http://&#1080;&#1083;&#1072;&#1085;&#1089;&#1082;-&#1086;&#1073;&#1088;.&#1088;&#1092;/wp-content/uploads/2020/11/&#1044;&#1080;&#1088;&#1077;&#1082;&#1090;&#1086;&#1088;&#1072;&#1084;-&#1086;-&#1087;&#1086;&#1076;&#1075;&#1086;&#1090;&#1086;&#1074;&#1082;&#1077;-&#1082;-&#1074;&#1074;&#1077;&#1076;&#1077;&#1085;&#1080;&#1102;-&#1060;&#1043;&#1054;&#1057;-&#1057;&#1054;&#1054;.pdf" TargetMode="External"/><Relationship Id="rId21" Type="http://schemas.openxmlformats.org/officeDocument/2006/relationships/hyperlink" Target="http://nazuo.3dn.ru/index/fgos_soo/0-213" TargetMode="External"/><Relationship Id="rId34" Type="http://schemas.openxmlformats.org/officeDocument/2006/relationships/hyperlink" Target="https://ooatr.ru/%d0%be%d0%b1%d0%bd%d0%be%d0%b2%d0%bb%d0%b5%d0%bd%d0%bd%d1%8b%d0%b9-%d1%84%d0%b3%d0%be%d1%81/" TargetMode="External"/><Relationship Id="rId42" Type="http://schemas.openxmlformats.org/officeDocument/2006/relationships/hyperlink" Target="https://www.en-edu.ru/index.php/207" TargetMode="External"/><Relationship Id="rId47" Type="http://schemas.openxmlformats.org/officeDocument/2006/relationships/hyperlink" Target="https://drive.google.com/file/d/1o7Gljzl8EdsxI0IyS0jdF_Wv7OGEoCX_/view" TargetMode="External"/><Relationship Id="rId50" Type="http://schemas.openxmlformats.org/officeDocument/2006/relationships/hyperlink" Target="https://krao.ru/deyatelnost/obschee-obrazovanie/federalnyie-gosudarstvennyie-obrazovatelnyie-standartyi/" TargetMode="External"/><Relationship Id="rId7" Type="http://schemas.openxmlformats.org/officeDocument/2006/relationships/hyperlink" Target="http://uoadr.ucoz.de/index/obshhee_obrazovanie/0-144" TargetMode="External"/><Relationship Id="rId2" Type="http://schemas.openxmlformats.org/officeDocument/2006/relationships/hyperlink" Target="http://birono.ucoz.ru/index/plan_raboty/0-32" TargetMode="External"/><Relationship Id="rId16" Type="http://schemas.openxmlformats.org/officeDocument/2006/relationships/hyperlink" Target="https://clck.ru/32AfTf" TargetMode="External"/><Relationship Id="rId29" Type="http://schemas.openxmlformats.org/officeDocument/2006/relationships/hyperlink" Target="http://ruo-suhobuzimo.edusite.ru/p9aa1.html" TargetMode="External"/><Relationship Id="rId11" Type="http://schemas.openxmlformats.org/officeDocument/2006/relationships/hyperlink" Target="http://uoidra.narod.ru/fgos.htm" TargetMode="External"/><Relationship Id="rId24" Type="http://schemas.openxmlformats.org/officeDocument/2006/relationships/hyperlink" Target="https://&#1087;&#1072;&#1088;&#1090;&#1088;&#1086;&#1086;.&#1088;&#1092;/p168aa1.html" TargetMode="External"/><Relationship Id="rId32" Type="http://schemas.openxmlformats.org/officeDocument/2006/relationships/hyperlink" Target="http://&#1090;&#1091;&#1088;&#1091;&#1093;&#1072;&#1085;&#1089;&#1082;-&#1086;&#1073;&#1088;.&#1088;&#1092;/fgos/" TargetMode="External"/><Relationship Id="rId37" Type="http://schemas.openxmlformats.org/officeDocument/2006/relationships/hyperlink" Target="http://eniseysk-obrazovanie.ru/index/fgos/0-399" TargetMode="External"/><Relationship Id="rId40" Type="http://schemas.openxmlformats.org/officeDocument/2006/relationships/hyperlink" Target="https://uo-ningash.ru/&#1074;&#1074;&#1077;&#1076;&#1077;&#1085;&#1080;&#1077;-&#1086;&#1073;&#1085;&#1086;&#1074;&#1083;&#1077;&#1085;&#1085;&#1086;&#1075;&#1086;-&#1092;&#1075;&#1086;&#1089;-&#1089;&#1086;&#1086;/" TargetMode="External"/><Relationship Id="rId45" Type="http://schemas.openxmlformats.org/officeDocument/2006/relationships/hyperlink" Target="https://rono.edusite.ru/p155aa1.html" TargetMode="External"/><Relationship Id="rId5" Type="http://schemas.openxmlformats.org/officeDocument/2006/relationships/hyperlink" Target="https://bmurtaruo.ucoz.ru/index/fgos_soo/0-121" TargetMode="External"/><Relationship Id="rId15" Type="http://schemas.openxmlformats.org/officeDocument/2006/relationships/hyperlink" Target="https://ruo-kodinsk.ru/fgos/" TargetMode="External"/><Relationship Id="rId23" Type="http://schemas.openxmlformats.org/officeDocument/2006/relationships/hyperlink" Target="http://&#1085;&#1086;&#1088;&#1080;&#1083;&#1100;&#1089;&#1082;-&#1086;&#1073;&#1088;.&#1088;&#1092;/fgos/" TargetMode="External"/><Relationship Id="rId28" Type="http://schemas.openxmlformats.org/officeDocument/2006/relationships/hyperlink" Target="http://guos.ucoz.ru/index/fgos/0-42" TargetMode="External"/><Relationship Id="rId36" Type="http://schemas.openxmlformats.org/officeDocument/2006/relationships/hyperlink" Target="http://uo.shr24.ru/index.php/deyatelnost/fgos" TargetMode="External"/><Relationship Id="rId49" Type="http://schemas.openxmlformats.org/officeDocument/2006/relationships/hyperlink" Target="http://&#1073;&#1077;&#1088;&#1086;&#1073;&#1088;.&#1088;&#1092;/&#1092;&#1075;&#1086;&#1089;-2/&#1084;&#1086;&#1085;&#1080;&#1090;&#1086;&#1088;&#1080;&#1085;&#1075;&#1080;-&#1074;&#1074;&#1077;&#1076;&#1077;&#1085;&#1080;&#1103;-&#1092;&#1075;&#1086;&#1089;/" TargetMode="External"/><Relationship Id="rId10" Type="http://schemas.openxmlformats.org/officeDocument/2006/relationships/hyperlink" Target="http://&#1077;&#1088;&#1084;&#1086;&#1073;&#1088;.&#1088;&#1092;/vvedenie-obnovlennyh-fgos/" TargetMode="External"/><Relationship Id="rId19" Type="http://schemas.openxmlformats.org/officeDocument/2006/relationships/hyperlink" Target="https://www.uo-minusinsk.ru/?mode=newfgos" TargetMode="External"/><Relationship Id="rId31" Type="http://schemas.openxmlformats.org/officeDocument/2006/relationships/hyperlink" Target="http://ruo.taseevo.ru/load/fgos/seminar_po_vvedeniju_obnovlennykh_fgos_i_foop/33-1-0-1568" TargetMode="External"/><Relationship Id="rId44" Type="http://schemas.openxmlformats.org/officeDocument/2006/relationships/hyperlink" Target="http://achruo.edusite.ru/p352aa1.html" TargetMode="External"/><Relationship Id="rId4" Type="http://schemas.openxmlformats.org/officeDocument/2006/relationships/hyperlink" Target="http://www.boguo.ru/rb-topic.php?t=198" TargetMode="External"/><Relationship Id="rId9" Type="http://schemas.openxmlformats.org/officeDocument/2006/relationships/hyperlink" Target="http://abanruo.ucoz.ru/index/obnovlennye_fgos/0-594" TargetMode="External"/><Relationship Id="rId14" Type="http://schemas.openxmlformats.org/officeDocument/2006/relationships/hyperlink" Target="https://uokansk.ucoz.ru/index/obnovljonnye_fgos/0-107" TargetMode="External"/><Relationship Id="rId22" Type="http://schemas.openxmlformats.org/officeDocument/2006/relationships/hyperlink" Target="http://nazarovo.ucoz.ru/index/obnovlennyj_fgos_soo_i_foop/0-196" TargetMode="External"/><Relationship Id="rId27" Type="http://schemas.openxmlformats.org/officeDocument/2006/relationships/hyperlink" Target="https://uoop-kozulka.ru/&#1092;&#1075;&#1086;&#1089;-&#1089;&#1086;&#1086;-&#1080;-&#1092;&#1086;&#1086;&#1087;/" TargetMode="External"/><Relationship Id="rId30" Type="http://schemas.openxmlformats.org/officeDocument/2006/relationships/hyperlink" Target="http://taimyr-edu.ru/dou_and_oo/fgos" TargetMode="External"/><Relationship Id="rId35" Type="http://schemas.openxmlformats.org/officeDocument/2006/relationships/hyperlink" Target="http://ruobr24.ru/vvedenie-fgos-soo-i-fop-soo/" TargetMode="External"/><Relationship Id="rId43" Type="http://schemas.openxmlformats.org/officeDocument/2006/relationships/hyperlink" Target="http://novuo.ru/news/seminar_soveshhanie_po_perekhodu_na_foop_s_01_09_2023/2023-04-19-1112" TargetMode="External"/><Relationship Id="rId48" Type="http://schemas.openxmlformats.org/officeDocument/2006/relationships/hyperlink" Target="https://emelyanovo.uoedu.ru/site/section?id=108" TargetMode="External"/><Relationship Id="rId8" Type="http://schemas.openxmlformats.org/officeDocument/2006/relationships/hyperlink" Target="https://divedu.ru/index.php/&#1076;&#1077;&#1103;&#1090;&#1077;&#1083;&#1100;&#1085;&#1086;&#1089;&#1090;&#1100;/fgos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muo56.nubex.ru/" TargetMode="External"/><Relationship Id="rId12" Type="http://schemas.openxmlformats.org/officeDocument/2006/relationships/hyperlink" Target="http://&#1082;&#1072;&#1079;&#1086;&#1073;&#1088;.&#1088;&#1092;/wp-content/uploads/2023/05/fop-soo.pdf" TargetMode="External"/><Relationship Id="rId17" Type="http://schemas.openxmlformats.org/officeDocument/2006/relationships/hyperlink" Target="https://uo-kuragino.ru/work/673-fgos-2021.html" TargetMode="External"/><Relationship Id="rId25" Type="http://schemas.openxmlformats.org/officeDocument/2006/relationships/hyperlink" Target="http://&#1087;&#1080;&#1088;&#1086;&#1073;&#1088;.&#1088;&#1092;/%d0%be%d0/" TargetMode="External"/><Relationship Id="rId33" Type="http://schemas.openxmlformats.org/officeDocument/2006/relationships/hyperlink" Target="http://&#1091;&#1087;&#1088;&#1072;&#1074;&#1083;&#1077;&#1085;&#1080;&#1077;-&#1086;&#1073;&#1088;&#1072;&#1079;&#1086;&#1074;&#1072;&#1085;&#1080;&#1103;-&#1088;&#1099;&#1073;&#1080;&#1085;&#1089;&#1082;&#1086;&#1075;&#1086;-&#1088;&#1072;&#1081;&#1086;&#1085;&#1072;.&#1088;&#1092;/index/fgos/0-160" TargetMode="External"/><Relationship Id="rId38" Type="http://schemas.openxmlformats.org/officeDocument/2006/relationships/hyperlink" Target="http://eduzgr.ru/index.php/2011-12-26-01-29-24/2012-04-26-07-03-57/2012-05-05-05-00-20" TargetMode="External"/><Relationship Id="rId46" Type="http://schemas.openxmlformats.org/officeDocument/2006/relationships/hyperlink" Target="https://minusaedu.ru/uchashch" TargetMode="External"/><Relationship Id="rId20" Type="http://schemas.openxmlformats.org/officeDocument/2006/relationships/hyperlink" Target="http://uomotygino.ru/fgos" TargetMode="External"/><Relationship Id="rId41" Type="http://schemas.openxmlformats.org/officeDocument/2006/relationships/hyperlink" Target="https://edu-ach.ru/node/2447" TargetMode="External"/><Relationship Id="rId1" Type="http://schemas.openxmlformats.org/officeDocument/2006/relationships/hyperlink" Target="http://&#1073;&#1072;&#1083;&#1072;&#1093;&#1090;&#1072;-&#1086;&#1073;&#1088;.&#1088;&#1092;/vnedrenie-fgos-noo-i-fgos-ooo/" TargetMode="External"/><Relationship Id="rId6" Type="http://schemas.openxmlformats.org/officeDocument/2006/relationships/hyperlink" Target="http://buprobraz.narod.ru/obchee_obrazovanie/FGOS/dorozhnaja_karta_po_fgos_so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uo56.nubex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69"/>
  <sheetViews>
    <sheetView zoomScale="120" zoomScaleNormal="120" workbookViewId="0">
      <pane xSplit="5" ySplit="3" topLeftCell="BB4" activePane="bottomRight" state="frozenSplit"/>
      <selection pane="topRight" activeCell="G1" sqref="G1"/>
      <selection pane="bottomLeft" activeCell="A3" sqref="A3"/>
      <selection pane="bottomRight" activeCell="D1" sqref="D1:P1"/>
    </sheetView>
  </sheetViews>
  <sheetFormatPr defaultRowHeight="21" x14ac:dyDescent="0.35"/>
  <cols>
    <col min="1" max="1" width="0.42578125" customWidth="1"/>
    <col min="2" max="2" width="23.7109375" hidden="1" customWidth="1"/>
    <col min="3" max="3" width="18.5703125" hidden="1" customWidth="1"/>
    <col min="4" max="4" width="32.5703125" style="21" customWidth="1"/>
    <col min="5" max="5" width="9.28515625" style="73" customWidth="1"/>
    <col min="6" max="7" width="10.7109375" style="73" customWidth="1"/>
    <col min="8" max="8" width="3.85546875" style="73" customWidth="1"/>
    <col min="9" max="11" width="10.7109375" style="73" customWidth="1"/>
    <col min="12" max="12" width="3.7109375" style="73" customWidth="1"/>
    <col min="13" max="13" width="20.7109375" style="73" customWidth="1"/>
    <col min="14" max="15" width="15.28515625" style="25" customWidth="1"/>
    <col min="16" max="16" width="4.7109375" style="4" customWidth="1"/>
    <col min="17" max="19" width="15.28515625" style="27" customWidth="1"/>
    <col min="20" max="20" width="4.28515625" style="24" customWidth="1"/>
    <col min="21" max="22" width="15.28515625" style="28" customWidth="1"/>
    <col min="23" max="23" width="4.85546875" style="24" customWidth="1"/>
    <col min="24" max="26" width="15.28515625" style="27" customWidth="1"/>
    <col min="27" max="27" width="4.7109375" style="24" customWidth="1"/>
    <col min="28" max="30" width="15.28515625" style="27" customWidth="1"/>
    <col min="31" max="31" width="4.42578125" style="27" customWidth="1"/>
    <col min="32" max="34" width="15.28515625" style="27" customWidth="1"/>
    <col min="35" max="35" width="4.5703125" style="27" customWidth="1"/>
    <col min="36" max="38" width="15.28515625" style="27" customWidth="1"/>
    <col min="39" max="39" width="4.42578125" style="27" customWidth="1"/>
    <col min="40" max="42" width="15.28515625" style="27" customWidth="1"/>
    <col min="43" max="43" width="4.28515625" style="27" customWidth="1"/>
    <col min="44" max="46" width="15.28515625" style="27" customWidth="1"/>
    <col min="47" max="47" width="4.140625" style="27" customWidth="1"/>
    <col min="48" max="50" width="15.28515625" style="31" customWidth="1"/>
    <col min="51" max="51" width="4.7109375" style="31" customWidth="1"/>
    <col min="52" max="53" width="15.28515625" style="31" customWidth="1"/>
    <col min="54" max="54" width="15.28515625" style="32" customWidth="1"/>
    <col min="55" max="55" width="4.7109375" style="32" customWidth="1"/>
    <col min="56" max="56" width="15.28515625" style="25" customWidth="1"/>
    <col min="57" max="57" width="15.28515625" style="33" customWidth="1"/>
    <col min="58" max="58" width="15.28515625" style="25" customWidth="1"/>
    <col min="59" max="59" width="4.28515625" style="25" customWidth="1"/>
    <col min="60" max="60" width="15.28515625" style="25" customWidth="1"/>
    <col min="61" max="61" width="15.28515625" style="34" customWidth="1"/>
    <col min="62" max="62" width="4.140625" style="34" customWidth="1"/>
    <col min="63" max="63" width="15.28515625" style="34" customWidth="1"/>
    <col min="64" max="64" width="15.28515625" style="35" customWidth="1"/>
    <col min="65" max="65" width="4.42578125" style="35" customWidth="1"/>
    <col min="66" max="67" width="10.42578125" style="30" customWidth="1"/>
    <col min="68" max="68" width="4.7109375" style="30" customWidth="1"/>
  </cols>
  <sheetData>
    <row r="1" spans="1:68" ht="29.25" customHeight="1" x14ac:dyDescent="0.35">
      <c r="D1" s="172" t="s">
        <v>186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26"/>
      <c r="R1" s="26"/>
      <c r="S1" s="26"/>
      <c r="T1" s="23"/>
      <c r="U1" s="8"/>
      <c r="V1" s="8"/>
      <c r="W1" s="23"/>
      <c r="X1" s="26"/>
      <c r="Y1" s="26"/>
      <c r="Z1" s="26"/>
      <c r="AA1" s="23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9"/>
      <c r="BM1" s="26"/>
    </row>
    <row r="2" spans="1:68" ht="17.45" customHeight="1" x14ac:dyDescent="0.35">
      <c r="D2" s="16"/>
      <c r="E2" s="60"/>
      <c r="F2" s="178" t="s">
        <v>184</v>
      </c>
      <c r="G2" s="178"/>
      <c r="H2" s="178"/>
      <c r="I2" s="178"/>
      <c r="J2" s="178"/>
      <c r="K2" s="178"/>
      <c r="L2" s="178"/>
      <c r="M2" s="179"/>
      <c r="N2" s="173" t="s">
        <v>183</v>
      </c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5"/>
      <c r="BN2" s="170" t="s">
        <v>13</v>
      </c>
      <c r="BO2" s="170" t="s">
        <v>14</v>
      </c>
      <c r="BP2" s="176" t="s">
        <v>5</v>
      </c>
    </row>
    <row r="3" spans="1:68" s="3" customFormat="1" ht="116.25" customHeight="1" thickBot="1" x14ac:dyDescent="0.25">
      <c r="A3" s="2" t="s">
        <v>0</v>
      </c>
      <c r="B3" s="2" t="s">
        <v>1</v>
      </c>
      <c r="C3" s="2" t="s">
        <v>2</v>
      </c>
      <c r="D3" s="52" t="s">
        <v>4</v>
      </c>
      <c r="E3" s="61" t="s">
        <v>6</v>
      </c>
      <c r="F3" s="143" t="s">
        <v>7</v>
      </c>
      <c r="G3" s="143" t="s">
        <v>15</v>
      </c>
      <c r="H3" s="144" t="s">
        <v>3</v>
      </c>
      <c r="I3" s="145" t="s">
        <v>8</v>
      </c>
      <c r="J3" s="145" t="s">
        <v>9</v>
      </c>
      <c r="K3" s="145" t="s">
        <v>10</v>
      </c>
      <c r="L3" s="146" t="s">
        <v>3</v>
      </c>
      <c r="M3" s="147" t="s">
        <v>11</v>
      </c>
      <c r="N3" s="53" t="s">
        <v>17</v>
      </c>
      <c r="O3" s="54" t="s">
        <v>18</v>
      </c>
      <c r="P3" s="55" t="s">
        <v>5</v>
      </c>
      <c r="Q3" s="53" t="s">
        <v>16</v>
      </c>
      <c r="R3" s="54" t="s">
        <v>12</v>
      </c>
      <c r="S3" s="53" t="s">
        <v>19</v>
      </c>
      <c r="T3" s="55" t="s">
        <v>5</v>
      </c>
      <c r="U3" s="53" t="s">
        <v>20</v>
      </c>
      <c r="V3" s="54" t="s">
        <v>12</v>
      </c>
      <c r="W3" s="55" t="s">
        <v>5</v>
      </c>
      <c r="X3" s="53" t="s">
        <v>21</v>
      </c>
      <c r="Y3" s="54" t="s">
        <v>12</v>
      </c>
      <c r="Z3" s="53" t="s">
        <v>22</v>
      </c>
      <c r="AA3" s="55" t="s">
        <v>5</v>
      </c>
      <c r="AB3" s="53" t="s">
        <v>23</v>
      </c>
      <c r="AC3" s="54" t="s">
        <v>12</v>
      </c>
      <c r="AD3" s="53" t="s">
        <v>170</v>
      </c>
      <c r="AE3" s="56" t="s">
        <v>5</v>
      </c>
      <c r="AF3" s="53" t="s">
        <v>24</v>
      </c>
      <c r="AG3" s="54" t="s">
        <v>12</v>
      </c>
      <c r="AH3" s="53" t="s">
        <v>25</v>
      </c>
      <c r="AI3" s="56" t="s">
        <v>5</v>
      </c>
      <c r="AJ3" s="53" t="s">
        <v>40</v>
      </c>
      <c r="AK3" s="54" t="s">
        <v>12</v>
      </c>
      <c r="AL3" s="53" t="s">
        <v>26</v>
      </c>
      <c r="AM3" s="56" t="s">
        <v>5</v>
      </c>
      <c r="AN3" s="57" t="s">
        <v>27</v>
      </c>
      <c r="AO3" s="54" t="s">
        <v>12</v>
      </c>
      <c r="AP3" s="58" t="s">
        <v>28</v>
      </c>
      <c r="AQ3" s="56" t="s">
        <v>5</v>
      </c>
      <c r="AR3" s="53" t="s">
        <v>29</v>
      </c>
      <c r="AS3" s="54" t="s">
        <v>12</v>
      </c>
      <c r="AT3" s="58" t="s">
        <v>30</v>
      </c>
      <c r="AU3" s="56" t="s">
        <v>5</v>
      </c>
      <c r="AV3" s="53" t="s">
        <v>31</v>
      </c>
      <c r="AW3" s="54" t="s">
        <v>12</v>
      </c>
      <c r="AX3" s="53" t="s">
        <v>32</v>
      </c>
      <c r="AY3" s="56" t="s">
        <v>5</v>
      </c>
      <c r="AZ3" s="57" t="s">
        <v>33</v>
      </c>
      <c r="BA3" s="54" t="s">
        <v>12</v>
      </c>
      <c r="BB3" s="58" t="s">
        <v>34</v>
      </c>
      <c r="BC3" s="56" t="s">
        <v>5</v>
      </c>
      <c r="BD3" s="57" t="s">
        <v>35</v>
      </c>
      <c r="BE3" s="54" t="s">
        <v>12</v>
      </c>
      <c r="BF3" s="58" t="s">
        <v>36</v>
      </c>
      <c r="BG3" s="56" t="s">
        <v>5</v>
      </c>
      <c r="BH3" s="57" t="s">
        <v>37</v>
      </c>
      <c r="BI3" s="54" t="s">
        <v>12</v>
      </c>
      <c r="BJ3" s="56" t="s">
        <v>5</v>
      </c>
      <c r="BK3" s="57" t="s">
        <v>38</v>
      </c>
      <c r="BL3" s="54" t="s">
        <v>12</v>
      </c>
      <c r="BM3" s="56" t="s">
        <v>5</v>
      </c>
      <c r="BN3" s="171"/>
      <c r="BO3" s="171"/>
      <c r="BP3" s="177"/>
    </row>
    <row r="4" spans="1:68" s="51" customFormat="1" ht="21.75" thickBot="1" x14ac:dyDescent="0.4">
      <c r="A4" s="78"/>
      <c r="B4" s="79"/>
      <c r="C4" s="79"/>
      <c r="D4" s="151" t="s">
        <v>164</v>
      </c>
      <c r="E4" s="80"/>
      <c r="F4" s="152">
        <f>SUM(F5:F69)</f>
        <v>862</v>
      </c>
      <c r="G4" s="152">
        <f>SUM(G5:G69)</f>
        <v>742</v>
      </c>
      <c r="H4" s="153">
        <f t="shared" ref="H4:H67" si="0">F4-G4</f>
        <v>120</v>
      </c>
      <c r="I4" s="152">
        <f>SUM(I5:I69)</f>
        <v>718</v>
      </c>
      <c r="J4" s="152">
        <f>SUM(J5:J69)</f>
        <v>24</v>
      </c>
      <c r="K4" s="152">
        <f t="shared" ref="K4" si="1">SUM(K6:K69)</f>
        <v>0</v>
      </c>
      <c r="L4" s="153">
        <f t="shared" ref="L4:L67" si="2">G4-I4-J4-K4</f>
        <v>0</v>
      </c>
      <c r="M4" s="162" t="s">
        <v>182</v>
      </c>
      <c r="N4" s="81">
        <f>SUM(N6:N69)</f>
        <v>8671</v>
      </c>
      <c r="O4" s="81">
        <f t="shared" ref="O4:BO4" si="3">SUM(O6:O69)</f>
        <v>3125</v>
      </c>
      <c r="P4" s="82">
        <f t="shared" ref="P4:P7" si="4">O4/N4</f>
        <v>0.3603967247145658</v>
      </c>
      <c r="Q4" s="81">
        <f t="shared" si="3"/>
        <v>965</v>
      </c>
      <c r="R4" s="81">
        <f t="shared" si="3"/>
        <v>384</v>
      </c>
      <c r="S4" s="81">
        <f t="shared" si="3"/>
        <v>166</v>
      </c>
      <c r="T4" s="82">
        <f t="shared" ref="T4:T8" si="5">R4/Q4</f>
        <v>0.39792746113989635</v>
      </c>
      <c r="U4" s="81">
        <f t="shared" si="3"/>
        <v>301</v>
      </c>
      <c r="V4" s="81">
        <f t="shared" si="3"/>
        <v>96</v>
      </c>
      <c r="W4" s="83">
        <f t="shared" ref="W4:W11" si="6">V4/U4</f>
        <v>0.31893687707641194</v>
      </c>
      <c r="X4" s="81">
        <f t="shared" si="3"/>
        <v>1011</v>
      </c>
      <c r="Y4" s="81">
        <f t="shared" si="3"/>
        <v>390</v>
      </c>
      <c r="Z4" s="81">
        <f t="shared" si="3"/>
        <v>88</v>
      </c>
      <c r="AA4" s="82">
        <f t="shared" ref="AA4:AA11" si="7">Y4/X4</f>
        <v>0.3857566765578635</v>
      </c>
      <c r="AB4" s="81">
        <f t="shared" si="3"/>
        <v>932</v>
      </c>
      <c r="AC4" s="81">
        <f t="shared" si="3"/>
        <v>396</v>
      </c>
      <c r="AD4" s="81">
        <f t="shared" si="3"/>
        <v>508</v>
      </c>
      <c r="AE4" s="82">
        <f t="shared" ref="AE4:AE11" si="8">AC4/AB4</f>
        <v>0.42489270386266093</v>
      </c>
      <c r="AF4" s="81">
        <f t="shared" si="3"/>
        <v>801</v>
      </c>
      <c r="AG4" s="81">
        <f t="shared" si="3"/>
        <v>336</v>
      </c>
      <c r="AH4" s="81">
        <f t="shared" si="3"/>
        <v>178</v>
      </c>
      <c r="AI4" s="82">
        <f t="shared" ref="AI4:AI12" si="9">AG4/AF4</f>
        <v>0.41947565543071164</v>
      </c>
      <c r="AJ4" s="81">
        <f t="shared" si="3"/>
        <v>721</v>
      </c>
      <c r="AK4" s="81">
        <f t="shared" si="3"/>
        <v>240</v>
      </c>
      <c r="AL4" s="81">
        <f t="shared" si="3"/>
        <v>66</v>
      </c>
      <c r="AM4" s="82">
        <f t="shared" ref="AM4:AM12" si="10">AK4/AJ4</f>
        <v>0.33287101248266299</v>
      </c>
      <c r="AN4" s="81">
        <f t="shared" si="3"/>
        <v>751</v>
      </c>
      <c r="AO4" s="81">
        <f t="shared" si="3"/>
        <v>294</v>
      </c>
      <c r="AP4" s="81">
        <f t="shared" si="3"/>
        <v>300</v>
      </c>
      <c r="AQ4" s="82">
        <f t="shared" ref="AQ4:AQ13" si="11">AO4/AN4</f>
        <v>0.39147802929427428</v>
      </c>
      <c r="AR4" s="81">
        <f t="shared" si="3"/>
        <v>836</v>
      </c>
      <c r="AS4" s="81">
        <f t="shared" si="3"/>
        <v>270</v>
      </c>
      <c r="AT4" s="81">
        <f t="shared" si="3"/>
        <v>229</v>
      </c>
      <c r="AU4" s="82">
        <f t="shared" ref="AU4:AU13" si="12">AS4/AR4</f>
        <v>0.32296650717703351</v>
      </c>
      <c r="AV4" s="81">
        <f t="shared" si="3"/>
        <v>770</v>
      </c>
      <c r="AW4" s="81">
        <f t="shared" si="3"/>
        <v>293</v>
      </c>
      <c r="AX4" s="81">
        <f t="shared" si="3"/>
        <v>457</v>
      </c>
      <c r="AY4" s="82">
        <f t="shared" ref="AY4:AY13" si="13">AW4/AV4</f>
        <v>0.38051948051948054</v>
      </c>
      <c r="AZ4" s="81">
        <f t="shared" si="3"/>
        <v>725</v>
      </c>
      <c r="BA4" s="81">
        <f t="shared" si="3"/>
        <v>269</v>
      </c>
      <c r="BB4" s="81">
        <f t="shared" si="3"/>
        <v>169</v>
      </c>
      <c r="BC4" s="82">
        <f t="shared" ref="BC4:BC14" si="14">BA4/AZ4</f>
        <v>0.37103448275862067</v>
      </c>
      <c r="BD4" s="81">
        <f t="shared" si="3"/>
        <v>762</v>
      </c>
      <c r="BE4" s="81">
        <f t="shared" si="3"/>
        <v>284</v>
      </c>
      <c r="BF4" s="81">
        <f t="shared" si="3"/>
        <v>210</v>
      </c>
      <c r="BG4" s="82">
        <f t="shared" ref="BG4:BG14" si="15">BE4/BD4</f>
        <v>0.37270341207349084</v>
      </c>
      <c r="BH4" s="81">
        <f t="shared" si="3"/>
        <v>873</v>
      </c>
      <c r="BI4" s="81">
        <f t="shared" si="3"/>
        <v>210</v>
      </c>
      <c r="BJ4" s="82">
        <f t="shared" ref="BJ4:BJ14" si="16">BI4/BH4</f>
        <v>0.24054982817869416</v>
      </c>
      <c r="BK4" s="81">
        <f t="shared" si="3"/>
        <v>698</v>
      </c>
      <c r="BL4" s="81">
        <f t="shared" si="3"/>
        <v>168</v>
      </c>
      <c r="BM4" s="82">
        <f t="shared" ref="BM4:BM14" si="17">BL4/BK4</f>
        <v>0.24068767908309455</v>
      </c>
      <c r="BN4" s="81">
        <f t="shared" si="3"/>
        <v>1870</v>
      </c>
      <c r="BO4" s="81">
        <f t="shared" si="3"/>
        <v>695</v>
      </c>
      <c r="BP4" s="84">
        <f t="shared" ref="BP4:BP8" si="18">BO4/BN4</f>
        <v>0.37165775401069517</v>
      </c>
    </row>
    <row r="5" spans="1:68" s="51" customFormat="1" ht="18.75" x14ac:dyDescent="0.3">
      <c r="A5" s="142"/>
      <c r="B5" s="142"/>
      <c r="C5" s="142"/>
      <c r="D5" s="154" t="s">
        <v>169</v>
      </c>
      <c r="E5" s="155"/>
      <c r="F5" s="156">
        <v>1</v>
      </c>
      <c r="G5" s="156">
        <v>1</v>
      </c>
      <c r="H5" s="148">
        <f t="shared" si="0"/>
        <v>0</v>
      </c>
      <c r="I5" s="157">
        <v>1</v>
      </c>
      <c r="J5" s="149"/>
      <c r="K5" s="149"/>
      <c r="L5" s="148">
        <f t="shared" si="2"/>
        <v>0</v>
      </c>
      <c r="M5" s="150"/>
      <c r="N5" s="158"/>
      <c r="O5" s="158"/>
      <c r="P5" s="159"/>
      <c r="Q5" s="158"/>
      <c r="R5" s="158"/>
      <c r="S5" s="158"/>
      <c r="T5" s="159"/>
      <c r="U5" s="158"/>
      <c r="V5" s="158"/>
      <c r="W5" s="160"/>
      <c r="X5" s="158"/>
      <c r="Y5" s="158"/>
      <c r="Z5" s="158"/>
      <c r="AA5" s="159"/>
      <c r="AB5" s="158"/>
      <c r="AC5" s="158"/>
      <c r="AD5" s="158"/>
      <c r="AE5" s="159"/>
      <c r="AF5" s="158"/>
      <c r="AG5" s="158"/>
      <c r="AH5" s="158"/>
      <c r="AI5" s="159"/>
      <c r="AJ5" s="158"/>
      <c r="AK5" s="158"/>
      <c r="AL5" s="158"/>
      <c r="AM5" s="159"/>
      <c r="AN5" s="158"/>
      <c r="AO5" s="158"/>
      <c r="AP5" s="158"/>
      <c r="AQ5" s="159"/>
      <c r="AR5" s="158"/>
      <c r="AS5" s="158"/>
      <c r="AT5" s="158"/>
      <c r="AU5" s="159"/>
      <c r="AV5" s="158"/>
      <c r="AW5" s="158"/>
      <c r="AX5" s="158"/>
      <c r="AY5" s="159"/>
      <c r="AZ5" s="158"/>
      <c r="BA5" s="158"/>
      <c r="BB5" s="158"/>
      <c r="BC5" s="159"/>
      <c r="BD5" s="158"/>
      <c r="BE5" s="158"/>
      <c r="BF5" s="158"/>
      <c r="BG5" s="159"/>
      <c r="BH5" s="158"/>
      <c r="BI5" s="158"/>
      <c r="BJ5" s="159"/>
      <c r="BK5" s="158"/>
      <c r="BL5" s="158"/>
      <c r="BM5" s="159"/>
      <c r="BN5" s="158"/>
      <c r="BO5" s="158"/>
      <c r="BP5" s="161"/>
    </row>
    <row r="6" spans="1:68" ht="17.25" customHeight="1" x14ac:dyDescent="0.25">
      <c r="D6" s="20" t="s">
        <v>42</v>
      </c>
      <c r="E6" s="138"/>
      <c r="F6" s="19">
        <v>11</v>
      </c>
      <c r="G6" s="19">
        <v>11</v>
      </c>
      <c r="H6" s="10">
        <f t="shared" si="0"/>
        <v>0</v>
      </c>
      <c r="I6" s="19">
        <v>11</v>
      </c>
      <c r="J6" s="19"/>
      <c r="K6" s="19"/>
      <c r="L6" s="10">
        <f t="shared" si="2"/>
        <v>0</v>
      </c>
      <c r="M6" s="105"/>
      <c r="N6" s="136">
        <v>181</v>
      </c>
      <c r="O6" s="136">
        <v>78</v>
      </c>
      <c r="P6" s="12">
        <f t="shared" si="4"/>
        <v>0.43093922651933703</v>
      </c>
      <c r="Q6" s="136">
        <v>20</v>
      </c>
      <c r="R6" s="136">
        <v>10</v>
      </c>
      <c r="S6" s="136">
        <v>2</v>
      </c>
      <c r="T6" s="12">
        <f t="shared" si="5"/>
        <v>0.5</v>
      </c>
      <c r="U6" s="136">
        <v>4</v>
      </c>
      <c r="V6" s="136">
        <v>3</v>
      </c>
      <c r="W6" s="137">
        <f t="shared" si="6"/>
        <v>0.75</v>
      </c>
      <c r="X6" s="136">
        <v>24</v>
      </c>
      <c r="Y6" s="136">
        <v>17</v>
      </c>
      <c r="Z6" s="136">
        <v>4</v>
      </c>
      <c r="AA6" s="12">
        <f t="shared" si="7"/>
        <v>0.70833333333333337</v>
      </c>
      <c r="AB6" s="136">
        <v>17</v>
      </c>
      <c r="AC6" s="136">
        <v>5</v>
      </c>
      <c r="AD6" s="136">
        <v>13</v>
      </c>
      <c r="AE6" s="12">
        <f t="shared" si="8"/>
        <v>0.29411764705882354</v>
      </c>
      <c r="AF6" s="136">
        <v>13</v>
      </c>
      <c r="AG6" s="136">
        <v>5</v>
      </c>
      <c r="AH6" s="136">
        <v>4</v>
      </c>
      <c r="AI6" s="12">
        <f t="shared" si="9"/>
        <v>0.38461538461538464</v>
      </c>
      <c r="AJ6" s="136">
        <v>12</v>
      </c>
      <c r="AK6" s="136">
        <v>5</v>
      </c>
      <c r="AL6" s="136">
        <v>1</v>
      </c>
      <c r="AM6" s="12">
        <f t="shared" si="10"/>
        <v>0.41666666666666669</v>
      </c>
      <c r="AN6" s="136">
        <v>13</v>
      </c>
      <c r="AO6" s="136">
        <v>5</v>
      </c>
      <c r="AP6" s="136">
        <v>6</v>
      </c>
      <c r="AQ6" s="12">
        <f t="shared" si="11"/>
        <v>0.38461538461538464</v>
      </c>
      <c r="AR6" s="136">
        <v>18</v>
      </c>
      <c r="AS6" s="136">
        <v>9</v>
      </c>
      <c r="AT6" s="136">
        <v>8</v>
      </c>
      <c r="AU6" s="12">
        <f t="shared" si="12"/>
        <v>0.5</v>
      </c>
      <c r="AV6" s="136">
        <v>15</v>
      </c>
      <c r="AW6" s="136">
        <v>5</v>
      </c>
      <c r="AX6" s="136">
        <v>11</v>
      </c>
      <c r="AY6" s="12">
        <f t="shared" si="13"/>
        <v>0.33333333333333331</v>
      </c>
      <c r="AZ6" s="136">
        <v>13</v>
      </c>
      <c r="BA6" s="136">
        <v>7</v>
      </c>
      <c r="BB6" s="136">
        <v>5</v>
      </c>
      <c r="BC6" s="12">
        <f t="shared" si="14"/>
        <v>0.53846153846153844</v>
      </c>
      <c r="BD6" s="136">
        <v>16</v>
      </c>
      <c r="BE6" s="136">
        <v>6</v>
      </c>
      <c r="BF6" s="136">
        <v>8</v>
      </c>
      <c r="BG6" s="12">
        <f t="shared" si="15"/>
        <v>0.375</v>
      </c>
      <c r="BH6" s="136">
        <v>17</v>
      </c>
      <c r="BI6" s="136">
        <v>6</v>
      </c>
      <c r="BJ6" s="12">
        <f t="shared" si="16"/>
        <v>0.35294117647058826</v>
      </c>
      <c r="BK6" s="136">
        <v>10</v>
      </c>
      <c r="BL6" s="136">
        <v>5</v>
      </c>
      <c r="BM6" s="12">
        <f t="shared" si="17"/>
        <v>0.5</v>
      </c>
      <c r="BN6" s="136">
        <v>35</v>
      </c>
      <c r="BO6" s="136">
        <v>20</v>
      </c>
      <c r="BP6" s="43">
        <f t="shared" si="18"/>
        <v>0.5714285714285714</v>
      </c>
    </row>
    <row r="7" spans="1:68" s="5" customFormat="1" ht="17.25" customHeight="1" x14ac:dyDescent="0.25">
      <c r="A7" s="1"/>
      <c r="B7" s="1"/>
      <c r="C7" s="1"/>
      <c r="D7" s="20" t="s">
        <v>171</v>
      </c>
      <c r="E7" s="67"/>
      <c r="F7" s="19">
        <v>5</v>
      </c>
      <c r="G7" s="19">
        <v>3</v>
      </c>
      <c r="H7" s="10">
        <f t="shared" si="0"/>
        <v>2</v>
      </c>
      <c r="I7" s="19">
        <v>3</v>
      </c>
      <c r="J7" s="19">
        <v>0</v>
      </c>
      <c r="K7" s="19">
        <v>0</v>
      </c>
      <c r="L7" s="10">
        <f t="shared" si="2"/>
        <v>0</v>
      </c>
      <c r="M7" s="106"/>
      <c r="N7" s="136">
        <v>88</v>
      </c>
      <c r="O7" s="136">
        <v>80</v>
      </c>
      <c r="P7" s="12">
        <f t="shared" si="4"/>
        <v>0.90909090909090906</v>
      </c>
      <c r="Q7" s="136">
        <v>13</v>
      </c>
      <c r="R7" s="136">
        <v>12</v>
      </c>
      <c r="S7" s="136">
        <v>2</v>
      </c>
      <c r="T7" s="12">
        <f t="shared" si="5"/>
        <v>0.92307692307692313</v>
      </c>
      <c r="U7" s="136">
        <v>0</v>
      </c>
      <c r="V7" s="136">
        <v>0</v>
      </c>
      <c r="W7" s="137" t="e">
        <f t="shared" si="6"/>
        <v>#DIV/0!</v>
      </c>
      <c r="X7" s="136">
        <v>12</v>
      </c>
      <c r="Y7" s="136">
        <v>12</v>
      </c>
      <c r="Z7" s="136">
        <v>2</v>
      </c>
      <c r="AA7" s="12">
        <f t="shared" si="7"/>
        <v>1</v>
      </c>
      <c r="AB7" s="136">
        <v>12</v>
      </c>
      <c r="AC7" s="136">
        <v>11</v>
      </c>
      <c r="AD7" s="136">
        <v>3</v>
      </c>
      <c r="AE7" s="12">
        <f t="shared" si="8"/>
        <v>0.91666666666666663</v>
      </c>
      <c r="AF7" s="136">
        <v>9</v>
      </c>
      <c r="AG7" s="136">
        <v>8</v>
      </c>
      <c r="AH7" s="136">
        <v>1</v>
      </c>
      <c r="AI7" s="12">
        <f t="shared" si="9"/>
        <v>0.88888888888888884</v>
      </c>
      <c r="AJ7" s="136">
        <v>6</v>
      </c>
      <c r="AK7" s="136">
        <v>5</v>
      </c>
      <c r="AL7" s="136">
        <v>1</v>
      </c>
      <c r="AM7" s="12">
        <f t="shared" si="10"/>
        <v>0.83333333333333337</v>
      </c>
      <c r="AN7" s="136">
        <v>9</v>
      </c>
      <c r="AO7" s="136">
        <v>7</v>
      </c>
      <c r="AP7" s="136">
        <v>4</v>
      </c>
      <c r="AQ7" s="12">
        <f t="shared" si="11"/>
        <v>0.77777777777777779</v>
      </c>
      <c r="AR7" s="136">
        <v>7</v>
      </c>
      <c r="AS7" s="136">
        <v>6</v>
      </c>
      <c r="AT7" s="136">
        <v>2</v>
      </c>
      <c r="AU7" s="12">
        <f t="shared" si="12"/>
        <v>0.8571428571428571</v>
      </c>
      <c r="AV7" s="136">
        <v>8</v>
      </c>
      <c r="AW7" s="136">
        <v>7</v>
      </c>
      <c r="AX7" s="136">
        <v>3</v>
      </c>
      <c r="AY7" s="12">
        <f t="shared" si="13"/>
        <v>0.875</v>
      </c>
      <c r="AZ7" s="136">
        <v>7</v>
      </c>
      <c r="BA7" s="136">
        <v>6</v>
      </c>
      <c r="BB7" s="136">
        <v>2</v>
      </c>
      <c r="BC7" s="12">
        <f t="shared" si="14"/>
        <v>0.8571428571428571</v>
      </c>
      <c r="BD7" s="136">
        <v>7</v>
      </c>
      <c r="BE7" s="136">
        <v>6</v>
      </c>
      <c r="BF7" s="136">
        <v>2</v>
      </c>
      <c r="BG7" s="12">
        <f t="shared" si="15"/>
        <v>0.8571428571428571</v>
      </c>
      <c r="BH7" s="136">
        <v>5</v>
      </c>
      <c r="BI7" s="136">
        <v>4</v>
      </c>
      <c r="BJ7" s="12">
        <f t="shared" si="16"/>
        <v>0.8</v>
      </c>
      <c r="BK7" s="136">
        <v>5</v>
      </c>
      <c r="BL7" s="136">
        <v>4</v>
      </c>
      <c r="BM7" s="12">
        <f t="shared" si="17"/>
        <v>0.8</v>
      </c>
      <c r="BN7" s="136">
        <v>10</v>
      </c>
      <c r="BO7" s="136">
        <v>10</v>
      </c>
      <c r="BP7" s="43">
        <f t="shared" si="18"/>
        <v>1</v>
      </c>
    </row>
    <row r="8" spans="1:68" ht="17.25" customHeight="1" x14ac:dyDescent="0.25">
      <c r="D8" s="20" t="s">
        <v>146</v>
      </c>
      <c r="E8" s="62"/>
      <c r="F8" s="19">
        <v>8</v>
      </c>
      <c r="G8" s="19">
        <v>8</v>
      </c>
      <c r="H8" s="10">
        <f t="shared" si="0"/>
        <v>0</v>
      </c>
      <c r="I8" s="19">
        <v>8</v>
      </c>
      <c r="J8" s="19">
        <v>0</v>
      </c>
      <c r="K8" s="19">
        <v>0</v>
      </c>
      <c r="L8" s="10">
        <f t="shared" si="2"/>
        <v>0</v>
      </c>
      <c r="M8" s="107"/>
      <c r="N8" s="136">
        <v>81</v>
      </c>
      <c r="O8" s="136">
        <v>59</v>
      </c>
      <c r="P8" s="12">
        <f t="shared" ref="P8:P69" si="19">O8/N8</f>
        <v>0.72839506172839508</v>
      </c>
      <c r="Q8" s="136">
        <v>15</v>
      </c>
      <c r="R8" s="136">
        <v>12</v>
      </c>
      <c r="S8" s="136">
        <v>6</v>
      </c>
      <c r="T8" s="12">
        <f t="shared" si="5"/>
        <v>0.8</v>
      </c>
      <c r="U8" s="136">
        <v>9</v>
      </c>
      <c r="V8" s="136">
        <v>7</v>
      </c>
      <c r="W8" s="137">
        <f t="shared" si="6"/>
        <v>0.77777777777777779</v>
      </c>
      <c r="X8" s="136">
        <v>7</v>
      </c>
      <c r="Y8" s="136">
        <v>6</v>
      </c>
      <c r="Z8" s="136">
        <v>0</v>
      </c>
      <c r="AA8" s="12">
        <f t="shared" si="7"/>
        <v>0.8571428571428571</v>
      </c>
      <c r="AB8" s="136">
        <v>12</v>
      </c>
      <c r="AC8" s="136">
        <v>8</v>
      </c>
      <c r="AD8" s="136">
        <v>3</v>
      </c>
      <c r="AE8" s="12">
        <f t="shared" si="8"/>
        <v>0.66666666666666663</v>
      </c>
      <c r="AF8" s="136">
        <v>9</v>
      </c>
      <c r="AG8" s="136">
        <v>5</v>
      </c>
      <c r="AH8" s="136">
        <v>1</v>
      </c>
      <c r="AI8" s="12">
        <f t="shared" si="9"/>
        <v>0.55555555555555558</v>
      </c>
      <c r="AJ8" s="136">
        <v>7</v>
      </c>
      <c r="AK8" s="136">
        <v>5</v>
      </c>
      <c r="AL8" s="136">
        <v>1</v>
      </c>
      <c r="AM8" s="12">
        <f t="shared" si="10"/>
        <v>0.7142857142857143</v>
      </c>
      <c r="AN8" s="136">
        <v>7</v>
      </c>
      <c r="AO8" s="136">
        <v>6</v>
      </c>
      <c r="AP8" s="136">
        <v>0</v>
      </c>
      <c r="AQ8" s="12">
        <f t="shared" si="11"/>
        <v>0.8571428571428571</v>
      </c>
      <c r="AR8" s="136">
        <v>8</v>
      </c>
      <c r="AS8" s="136">
        <v>6</v>
      </c>
      <c r="AT8" s="136">
        <v>1</v>
      </c>
      <c r="AU8" s="12">
        <f t="shared" si="12"/>
        <v>0.75</v>
      </c>
      <c r="AV8" s="136">
        <v>9</v>
      </c>
      <c r="AW8" s="136">
        <v>7</v>
      </c>
      <c r="AX8" s="136">
        <v>4</v>
      </c>
      <c r="AY8" s="12">
        <f t="shared" si="13"/>
        <v>0.77777777777777779</v>
      </c>
      <c r="AZ8" s="136">
        <v>7</v>
      </c>
      <c r="BA8" s="136">
        <v>5</v>
      </c>
      <c r="BB8" s="136">
        <v>0</v>
      </c>
      <c r="BC8" s="12">
        <f t="shared" si="14"/>
        <v>0.7142857142857143</v>
      </c>
      <c r="BD8" s="136">
        <v>9</v>
      </c>
      <c r="BE8" s="136">
        <v>7</v>
      </c>
      <c r="BF8" s="136">
        <v>1</v>
      </c>
      <c r="BG8" s="12">
        <f t="shared" si="15"/>
        <v>0.77777777777777779</v>
      </c>
      <c r="BH8" s="136">
        <v>8</v>
      </c>
      <c r="BI8" s="136">
        <v>4</v>
      </c>
      <c r="BJ8" s="12">
        <f t="shared" si="16"/>
        <v>0.5</v>
      </c>
      <c r="BK8" s="136">
        <v>7</v>
      </c>
      <c r="BL8" s="136">
        <v>4</v>
      </c>
      <c r="BM8" s="12">
        <f t="shared" si="17"/>
        <v>0.5714285714285714</v>
      </c>
      <c r="BN8" s="136">
        <v>14</v>
      </c>
      <c r="BO8" s="136">
        <v>10</v>
      </c>
      <c r="BP8" s="43">
        <f t="shared" si="18"/>
        <v>0.7142857142857143</v>
      </c>
    </row>
    <row r="9" spans="1:68" s="5" customFormat="1" ht="17.25" customHeight="1" x14ac:dyDescent="0.25">
      <c r="A9" s="1"/>
      <c r="B9" s="1"/>
      <c r="C9" s="1"/>
      <c r="D9" s="20" t="s">
        <v>81</v>
      </c>
      <c r="E9" s="64"/>
      <c r="F9" s="19">
        <v>15</v>
      </c>
      <c r="G9" s="19">
        <v>11</v>
      </c>
      <c r="H9" s="10">
        <f t="shared" si="0"/>
        <v>4</v>
      </c>
      <c r="I9" s="19">
        <v>11</v>
      </c>
      <c r="J9" s="19">
        <v>0</v>
      </c>
      <c r="K9" s="19">
        <v>0</v>
      </c>
      <c r="L9" s="10">
        <f t="shared" si="2"/>
        <v>0</v>
      </c>
      <c r="M9" s="108" t="s">
        <v>80</v>
      </c>
      <c r="N9" s="136">
        <v>106</v>
      </c>
      <c r="O9" s="136">
        <v>56</v>
      </c>
      <c r="P9" s="12">
        <f t="shared" si="19"/>
        <v>0.52830188679245282</v>
      </c>
      <c r="Q9" s="136">
        <v>14</v>
      </c>
      <c r="R9" s="136">
        <v>9</v>
      </c>
      <c r="S9" s="136">
        <v>1</v>
      </c>
      <c r="T9" s="12">
        <f t="shared" ref="T9:T68" si="20">R9/Q9</f>
        <v>0.6428571428571429</v>
      </c>
      <c r="U9" s="136">
        <v>0</v>
      </c>
      <c r="V9" s="136">
        <v>1</v>
      </c>
      <c r="W9" s="137" t="e">
        <f t="shared" si="6"/>
        <v>#DIV/0!</v>
      </c>
      <c r="X9" s="136">
        <v>12</v>
      </c>
      <c r="Y9" s="136">
        <v>7</v>
      </c>
      <c r="Z9" s="136">
        <v>0</v>
      </c>
      <c r="AA9" s="12">
        <f t="shared" si="7"/>
        <v>0.58333333333333337</v>
      </c>
      <c r="AB9" s="136">
        <v>11</v>
      </c>
      <c r="AC9" s="136">
        <v>7</v>
      </c>
      <c r="AD9" s="136">
        <v>5</v>
      </c>
      <c r="AE9" s="12">
        <f t="shared" si="8"/>
        <v>0.63636363636363635</v>
      </c>
      <c r="AF9" s="136">
        <v>11</v>
      </c>
      <c r="AG9" s="136">
        <v>9</v>
      </c>
      <c r="AH9" s="136">
        <v>2</v>
      </c>
      <c r="AI9" s="12">
        <f t="shared" si="9"/>
        <v>0.81818181818181823</v>
      </c>
      <c r="AJ9" s="136">
        <v>11</v>
      </c>
      <c r="AK9" s="136">
        <v>3</v>
      </c>
      <c r="AL9" s="136">
        <v>1</v>
      </c>
      <c r="AM9" s="12">
        <f t="shared" si="10"/>
        <v>0.27272727272727271</v>
      </c>
      <c r="AN9" s="136">
        <v>11</v>
      </c>
      <c r="AO9" s="136">
        <v>5</v>
      </c>
      <c r="AP9" s="136">
        <v>6</v>
      </c>
      <c r="AQ9" s="12">
        <f t="shared" si="11"/>
        <v>0.45454545454545453</v>
      </c>
      <c r="AR9" s="136">
        <v>11</v>
      </c>
      <c r="AS9" s="136">
        <v>7</v>
      </c>
      <c r="AT9" s="136">
        <v>2</v>
      </c>
      <c r="AU9" s="12">
        <f t="shared" si="12"/>
        <v>0.63636363636363635</v>
      </c>
      <c r="AV9" s="136">
        <v>11</v>
      </c>
      <c r="AW9" s="136">
        <v>8</v>
      </c>
      <c r="AX9" s="136">
        <v>7</v>
      </c>
      <c r="AY9" s="12">
        <f t="shared" si="13"/>
        <v>0.72727272727272729</v>
      </c>
      <c r="AZ9" s="136">
        <v>11</v>
      </c>
      <c r="BA9" s="136">
        <v>7</v>
      </c>
      <c r="BB9" s="136">
        <v>4</v>
      </c>
      <c r="BC9" s="12">
        <f t="shared" si="14"/>
        <v>0.63636363636363635</v>
      </c>
      <c r="BD9" s="136">
        <v>11</v>
      </c>
      <c r="BE9" s="136">
        <v>8</v>
      </c>
      <c r="BF9" s="136">
        <v>3</v>
      </c>
      <c r="BG9" s="12">
        <f t="shared" si="15"/>
        <v>0.72727272727272729</v>
      </c>
      <c r="BH9" s="136">
        <v>11</v>
      </c>
      <c r="BI9" s="136">
        <v>3</v>
      </c>
      <c r="BJ9" s="12">
        <f t="shared" si="16"/>
        <v>0.27272727272727271</v>
      </c>
      <c r="BK9" s="136">
        <v>11</v>
      </c>
      <c r="BL9" s="136">
        <v>6</v>
      </c>
      <c r="BM9" s="12">
        <f t="shared" si="17"/>
        <v>0.54545454545454541</v>
      </c>
      <c r="BN9" s="136">
        <v>31</v>
      </c>
      <c r="BO9" s="136">
        <v>6</v>
      </c>
      <c r="BP9" s="43">
        <f t="shared" ref="BP9:BP69" si="21">BO9/BN9</f>
        <v>0.19354838709677419</v>
      </c>
    </row>
    <row r="10" spans="1:68" s="5" customFormat="1" ht="17.25" customHeight="1" x14ac:dyDescent="0.25">
      <c r="A10" s="1"/>
      <c r="B10" s="1"/>
      <c r="C10" s="1"/>
      <c r="D10" s="20" t="s">
        <v>41</v>
      </c>
      <c r="E10" s="64"/>
      <c r="F10" s="19">
        <v>12</v>
      </c>
      <c r="G10" s="19">
        <v>11</v>
      </c>
      <c r="H10" s="10">
        <f t="shared" si="0"/>
        <v>1</v>
      </c>
      <c r="I10" s="19">
        <v>11</v>
      </c>
      <c r="J10" s="19">
        <v>0</v>
      </c>
      <c r="K10" s="19">
        <v>0</v>
      </c>
      <c r="L10" s="10">
        <f t="shared" si="2"/>
        <v>0</v>
      </c>
      <c r="M10" s="109" t="s">
        <v>165</v>
      </c>
      <c r="N10" s="136">
        <v>87</v>
      </c>
      <c r="O10" s="136">
        <v>13</v>
      </c>
      <c r="P10" s="12">
        <f t="shared" si="19"/>
        <v>0.14942528735632185</v>
      </c>
      <c r="Q10" s="136">
        <v>11</v>
      </c>
      <c r="R10" s="136">
        <v>3</v>
      </c>
      <c r="S10" s="136">
        <v>3</v>
      </c>
      <c r="T10" s="12">
        <f t="shared" si="20"/>
        <v>0.27272727272727271</v>
      </c>
      <c r="U10" s="136">
        <v>7</v>
      </c>
      <c r="V10" s="136">
        <v>1</v>
      </c>
      <c r="W10" s="137">
        <f t="shared" si="6"/>
        <v>0.14285714285714285</v>
      </c>
      <c r="X10" s="136">
        <v>9</v>
      </c>
      <c r="Y10" s="136">
        <v>2</v>
      </c>
      <c r="Z10" s="136">
        <v>0</v>
      </c>
      <c r="AA10" s="12">
        <f t="shared" si="7"/>
        <v>0.22222222222222221</v>
      </c>
      <c r="AB10" s="136">
        <v>11</v>
      </c>
      <c r="AC10" s="136">
        <v>5</v>
      </c>
      <c r="AD10" s="136">
        <v>4</v>
      </c>
      <c r="AE10" s="12">
        <f t="shared" si="8"/>
        <v>0.45454545454545453</v>
      </c>
      <c r="AF10" s="136">
        <v>11</v>
      </c>
      <c r="AG10" s="136">
        <v>1</v>
      </c>
      <c r="AH10" s="136">
        <v>1</v>
      </c>
      <c r="AI10" s="12">
        <f t="shared" si="9"/>
        <v>9.0909090909090912E-2</v>
      </c>
      <c r="AJ10" s="136">
        <v>11</v>
      </c>
      <c r="AK10" s="136">
        <v>1</v>
      </c>
      <c r="AL10" s="136">
        <v>0</v>
      </c>
      <c r="AM10" s="12">
        <f t="shared" si="10"/>
        <v>9.0909090909090912E-2</v>
      </c>
      <c r="AN10" s="136">
        <v>11</v>
      </c>
      <c r="AO10" s="136">
        <v>2</v>
      </c>
      <c r="AP10" s="136">
        <v>3</v>
      </c>
      <c r="AQ10" s="12">
        <f t="shared" si="11"/>
        <v>0.18181818181818182</v>
      </c>
      <c r="AR10" s="136">
        <v>11</v>
      </c>
      <c r="AS10" s="136">
        <v>3</v>
      </c>
      <c r="AT10" s="136">
        <v>0</v>
      </c>
      <c r="AU10" s="12">
        <f t="shared" si="12"/>
        <v>0.27272727272727271</v>
      </c>
      <c r="AV10" s="136">
        <v>10</v>
      </c>
      <c r="AW10" s="136">
        <v>1</v>
      </c>
      <c r="AX10" s="136">
        <v>5</v>
      </c>
      <c r="AY10" s="12">
        <f t="shared" si="13"/>
        <v>0.1</v>
      </c>
      <c r="AZ10" s="136">
        <v>10</v>
      </c>
      <c r="BA10" s="136">
        <v>2</v>
      </c>
      <c r="BB10" s="136">
        <v>1</v>
      </c>
      <c r="BC10" s="12">
        <f t="shared" si="14"/>
        <v>0.2</v>
      </c>
      <c r="BD10" s="136">
        <v>10</v>
      </c>
      <c r="BE10" s="136">
        <v>2</v>
      </c>
      <c r="BF10" s="136">
        <v>1</v>
      </c>
      <c r="BG10" s="12">
        <f t="shared" si="15"/>
        <v>0.2</v>
      </c>
      <c r="BH10" s="136">
        <v>11</v>
      </c>
      <c r="BI10" s="136">
        <v>1</v>
      </c>
      <c r="BJ10" s="12">
        <f t="shared" si="16"/>
        <v>9.0909090909090912E-2</v>
      </c>
      <c r="BK10" s="136">
        <v>11</v>
      </c>
      <c r="BL10" s="136">
        <v>1</v>
      </c>
      <c r="BM10" s="12">
        <f t="shared" si="17"/>
        <v>9.0909090909090912E-2</v>
      </c>
      <c r="BN10" s="136">
        <v>20</v>
      </c>
      <c r="BO10" s="136">
        <v>8</v>
      </c>
      <c r="BP10" s="43">
        <f t="shared" si="21"/>
        <v>0.4</v>
      </c>
    </row>
    <row r="11" spans="1:68" s="5" customFormat="1" ht="17.25" customHeight="1" x14ac:dyDescent="0.25">
      <c r="A11" s="1"/>
      <c r="B11" s="1"/>
      <c r="C11" s="1"/>
      <c r="D11" s="20" t="s">
        <v>43</v>
      </c>
      <c r="E11" s="64"/>
      <c r="F11" s="19">
        <v>13</v>
      </c>
      <c r="G11" s="19">
        <v>13</v>
      </c>
      <c r="H11" s="10">
        <f t="shared" si="0"/>
        <v>0</v>
      </c>
      <c r="I11" s="19">
        <v>11</v>
      </c>
      <c r="J11" s="48">
        <v>2</v>
      </c>
      <c r="K11" s="48">
        <v>0</v>
      </c>
      <c r="L11" s="10">
        <f t="shared" si="2"/>
        <v>0</v>
      </c>
      <c r="M11" s="111" t="s">
        <v>69</v>
      </c>
      <c r="N11" s="136">
        <v>122</v>
      </c>
      <c r="O11" s="136">
        <v>20</v>
      </c>
      <c r="P11" s="12">
        <f t="shared" si="19"/>
        <v>0.16393442622950818</v>
      </c>
      <c r="Q11" s="136">
        <v>13</v>
      </c>
      <c r="R11" s="136">
        <v>1</v>
      </c>
      <c r="S11" s="136">
        <v>1</v>
      </c>
      <c r="T11" s="12">
        <f t="shared" si="20"/>
        <v>7.6923076923076927E-2</v>
      </c>
      <c r="U11" s="136">
        <v>0</v>
      </c>
      <c r="V11" s="136">
        <v>0</v>
      </c>
      <c r="W11" s="137" t="e">
        <f t="shared" si="6"/>
        <v>#DIV/0!</v>
      </c>
      <c r="X11" s="136">
        <v>12</v>
      </c>
      <c r="Y11" s="136">
        <v>3</v>
      </c>
      <c r="Z11" s="136">
        <v>0</v>
      </c>
      <c r="AA11" s="12">
        <f t="shared" si="7"/>
        <v>0.25</v>
      </c>
      <c r="AB11" s="136">
        <v>12</v>
      </c>
      <c r="AC11" s="136">
        <v>0</v>
      </c>
      <c r="AD11" s="136">
        <v>12</v>
      </c>
      <c r="AE11" s="12">
        <f t="shared" si="8"/>
        <v>0</v>
      </c>
      <c r="AF11" s="136">
        <v>12</v>
      </c>
      <c r="AG11" s="136">
        <v>3</v>
      </c>
      <c r="AH11" s="136">
        <v>0</v>
      </c>
      <c r="AI11" s="12">
        <f t="shared" si="9"/>
        <v>0.25</v>
      </c>
      <c r="AJ11" s="136">
        <v>11</v>
      </c>
      <c r="AK11" s="136">
        <v>0</v>
      </c>
      <c r="AL11" s="136">
        <v>0</v>
      </c>
      <c r="AM11" s="12">
        <f t="shared" si="10"/>
        <v>0</v>
      </c>
      <c r="AN11" s="136">
        <v>11</v>
      </c>
      <c r="AO11" s="136">
        <v>1</v>
      </c>
      <c r="AP11" s="136">
        <v>0</v>
      </c>
      <c r="AQ11" s="12">
        <f t="shared" si="11"/>
        <v>9.0909090909090912E-2</v>
      </c>
      <c r="AR11" s="136">
        <v>11</v>
      </c>
      <c r="AS11" s="136">
        <v>0</v>
      </c>
      <c r="AT11" s="136">
        <v>2</v>
      </c>
      <c r="AU11" s="12">
        <f t="shared" si="12"/>
        <v>0</v>
      </c>
      <c r="AV11" s="136">
        <v>12</v>
      </c>
      <c r="AW11" s="136">
        <v>1</v>
      </c>
      <c r="AX11" s="136">
        <v>7</v>
      </c>
      <c r="AY11" s="12">
        <f t="shared" si="13"/>
        <v>8.3333333333333329E-2</v>
      </c>
      <c r="AZ11" s="136">
        <v>11</v>
      </c>
      <c r="BA11" s="136">
        <v>3</v>
      </c>
      <c r="BB11" s="136">
        <v>0</v>
      </c>
      <c r="BC11" s="12">
        <f t="shared" si="14"/>
        <v>0.27272727272727271</v>
      </c>
      <c r="BD11" s="136">
        <v>11</v>
      </c>
      <c r="BE11" s="136">
        <v>1</v>
      </c>
      <c r="BF11" s="136">
        <v>1</v>
      </c>
      <c r="BG11" s="12">
        <f t="shared" si="15"/>
        <v>9.0909090909090912E-2</v>
      </c>
      <c r="BH11" s="136">
        <v>11</v>
      </c>
      <c r="BI11" s="136">
        <v>3</v>
      </c>
      <c r="BJ11" s="12">
        <f t="shared" si="16"/>
        <v>0.27272727272727271</v>
      </c>
      <c r="BK11" s="136">
        <v>11</v>
      </c>
      <c r="BL11" s="136">
        <v>1</v>
      </c>
      <c r="BM11" s="12">
        <f t="shared" si="17"/>
        <v>9.0909090909090912E-2</v>
      </c>
      <c r="BN11" s="136">
        <v>30</v>
      </c>
      <c r="BO11" s="136">
        <v>4</v>
      </c>
      <c r="BP11" s="43">
        <f t="shared" si="21"/>
        <v>0.13333333333333333</v>
      </c>
    </row>
    <row r="12" spans="1:68" s="5" customFormat="1" ht="17.25" customHeight="1" x14ac:dyDescent="0.25">
      <c r="A12" s="1"/>
      <c r="B12" s="1"/>
      <c r="C12" s="1"/>
      <c r="D12" s="20" t="s">
        <v>70</v>
      </c>
      <c r="E12" s="64"/>
      <c r="F12" s="19">
        <v>9</v>
      </c>
      <c r="G12" s="19">
        <v>9</v>
      </c>
      <c r="H12" s="10">
        <f t="shared" si="0"/>
        <v>0</v>
      </c>
      <c r="I12" s="19">
        <v>9</v>
      </c>
      <c r="J12" s="19">
        <v>0</v>
      </c>
      <c r="K12" s="19">
        <v>0</v>
      </c>
      <c r="L12" s="87">
        <f t="shared" si="2"/>
        <v>0</v>
      </c>
      <c r="M12" s="112" t="s">
        <v>174</v>
      </c>
      <c r="N12" s="46">
        <v>103</v>
      </c>
      <c r="O12" s="46">
        <v>44</v>
      </c>
      <c r="P12" s="12">
        <f t="shared" si="19"/>
        <v>0.42718446601941745</v>
      </c>
      <c r="Q12" s="46">
        <v>10</v>
      </c>
      <c r="R12" s="46">
        <v>4</v>
      </c>
      <c r="S12" s="46">
        <v>3</v>
      </c>
      <c r="T12" s="12">
        <f t="shared" si="20"/>
        <v>0.4</v>
      </c>
      <c r="U12" s="46">
        <v>6</v>
      </c>
      <c r="V12" s="46">
        <v>2</v>
      </c>
      <c r="W12" s="59">
        <f t="shared" ref="W12:W69" si="22">V12/U12</f>
        <v>0.33333333333333331</v>
      </c>
      <c r="X12" s="46">
        <v>11</v>
      </c>
      <c r="Y12" s="46">
        <v>3</v>
      </c>
      <c r="Z12" s="46">
        <v>0</v>
      </c>
      <c r="AA12" s="12">
        <f t="shared" ref="AA12:AA69" si="23">Y12/X12</f>
        <v>0.27272727272727271</v>
      </c>
      <c r="AB12" s="46">
        <v>10</v>
      </c>
      <c r="AC12" s="46">
        <v>5</v>
      </c>
      <c r="AD12" s="46">
        <v>7</v>
      </c>
      <c r="AE12" s="12">
        <f t="shared" ref="AE12:AE69" si="24">AC12/AB12</f>
        <v>0.5</v>
      </c>
      <c r="AF12" s="46">
        <v>9</v>
      </c>
      <c r="AG12" s="46">
        <v>6</v>
      </c>
      <c r="AH12" s="46">
        <v>1</v>
      </c>
      <c r="AI12" s="12">
        <f t="shared" si="9"/>
        <v>0.66666666666666663</v>
      </c>
      <c r="AJ12" s="46">
        <v>9</v>
      </c>
      <c r="AK12" s="46">
        <v>3</v>
      </c>
      <c r="AL12" s="46">
        <v>0</v>
      </c>
      <c r="AM12" s="12">
        <f t="shared" si="10"/>
        <v>0.33333333333333331</v>
      </c>
      <c r="AN12" s="46">
        <v>9</v>
      </c>
      <c r="AO12" s="46">
        <v>4</v>
      </c>
      <c r="AP12" s="46">
        <v>1</v>
      </c>
      <c r="AQ12" s="12">
        <f t="shared" si="11"/>
        <v>0.44444444444444442</v>
      </c>
      <c r="AR12" s="46">
        <v>9</v>
      </c>
      <c r="AS12" s="46">
        <v>3</v>
      </c>
      <c r="AT12" s="46">
        <v>1</v>
      </c>
      <c r="AU12" s="12">
        <f t="shared" si="12"/>
        <v>0.33333333333333331</v>
      </c>
      <c r="AV12" s="46">
        <v>9</v>
      </c>
      <c r="AW12" s="46">
        <v>6</v>
      </c>
      <c r="AX12" s="46">
        <v>5</v>
      </c>
      <c r="AY12" s="12">
        <f t="shared" si="13"/>
        <v>0.66666666666666663</v>
      </c>
      <c r="AZ12" s="46">
        <v>9</v>
      </c>
      <c r="BA12" s="46">
        <v>4</v>
      </c>
      <c r="BB12" s="46">
        <v>1</v>
      </c>
      <c r="BC12" s="12">
        <f t="shared" si="14"/>
        <v>0.44444444444444442</v>
      </c>
      <c r="BD12" s="46">
        <v>9</v>
      </c>
      <c r="BE12" s="46">
        <v>4</v>
      </c>
      <c r="BF12" s="46">
        <v>0</v>
      </c>
      <c r="BG12" s="12">
        <f t="shared" si="15"/>
        <v>0.44444444444444442</v>
      </c>
      <c r="BH12" s="46">
        <v>10</v>
      </c>
      <c r="BI12" s="46">
        <v>2</v>
      </c>
      <c r="BJ12" s="12">
        <f t="shared" si="16"/>
        <v>0.2</v>
      </c>
      <c r="BK12" s="46">
        <v>9</v>
      </c>
      <c r="BL12" s="46">
        <v>4</v>
      </c>
      <c r="BM12" s="12">
        <f t="shared" si="17"/>
        <v>0.44444444444444442</v>
      </c>
      <c r="BN12" s="46">
        <v>18</v>
      </c>
      <c r="BO12" s="46">
        <v>7</v>
      </c>
      <c r="BP12" s="43">
        <f t="shared" si="21"/>
        <v>0.3888888888888889</v>
      </c>
    </row>
    <row r="13" spans="1:68" s="5" customFormat="1" ht="17.25" customHeight="1" x14ac:dyDescent="0.25">
      <c r="A13" s="1"/>
      <c r="B13" s="1"/>
      <c r="C13" s="1"/>
      <c r="D13" s="20" t="s">
        <v>44</v>
      </c>
      <c r="E13" s="64"/>
      <c r="F13" s="19">
        <v>8</v>
      </c>
      <c r="G13" s="19">
        <v>7</v>
      </c>
      <c r="H13" s="10">
        <f t="shared" si="0"/>
        <v>1</v>
      </c>
      <c r="I13" s="19">
        <v>7</v>
      </c>
      <c r="J13" s="19">
        <v>0</v>
      </c>
      <c r="K13" s="45">
        <v>0</v>
      </c>
      <c r="L13" s="10">
        <f t="shared" si="2"/>
        <v>0</v>
      </c>
      <c r="M13" s="111" t="s">
        <v>71</v>
      </c>
      <c r="N13" s="46">
        <v>58</v>
      </c>
      <c r="O13" s="46">
        <v>12</v>
      </c>
      <c r="P13" s="12">
        <f t="shared" si="19"/>
        <v>0.20689655172413793</v>
      </c>
      <c r="Q13" s="46">
        <v>7</v>
      </c>
      <c r="R13" s="46">
        <v>1</v>
      </c>
      <c r="S13" s="46">
        <v>1</v>
      </c>
      <c r="T13" s="12">
        <f t="shared" si="20"/>
        <v>0.14285714285714285</v>
      </c>
      <c r="U13" s="46">
        <v>6</v>
      </c>
      <c r="V13" s="46">
        <v>1</v>
      </c>
      <c r="W13" s="59">
        <f t="shared" si="22"/>
        <v>0.16666666666666666</v>
      </c>
      <c r="X13" s="46">
        <v>8</v>
      </c>
      <c r="Y13" s="46">
        <v>0</v>
      </c>
      <c r="Z13" s="46">
        <v>1</v>
      </c>
      <c r="AA13" s="12">
        <f t="shared" si="23"/>
        <v>0</v>
      </c>
      <c r="AB13" s="46">
        <v>7</v>
      </c>
      <c r="AC13" s="46">
        <v>2</v>
      </c>
      <c r="AD13" s="46">
        <v>5</v>
      </c>
      <c r="AE13" s="12">
        <f t="shared" si="24"/>
        <v>0.2857142857142857</v>
      </c>
      <c r="AF13" s="46">
        <v>7</v>
      </c>
      <c r="AG13" s="46">
        <v>1</v>
      </c>
      <c r="AH13" s="46">
        <v>0</v>
      </c>
      <c r="AI13" s="12">
        <f t="shared" ref="AI13:AI69" si="25">AG13/AF13</f>
        <v>0.14285714285714285</v>
      </c>
      <c r="AJ13" s="46">
        <v>7</v>
      </c>
      <c r="AK13" s="46">
        <v>1</v>
      </c>
      <c r="AL13" s="46">
        <v>0</v>
      </c>
      <c r="AM13" s="12">
        <f t="shared" ref="AM13:AM69" si="26">AK13/AJ13</f>
        <v>0.14285714285714285</v>
      </c>
      <c r="AN13" s="46">
        <v>7</v>
      </c>
      <c r="AO13" s="46">
        <v>3</v>
      </c>
      <c r="AP13" s="46">
        <v>2</v>
      </c>
      <c r="AQ13" s="12">
        <f t="shared" si="11"/>
        <v>0.42857142857142855</v>
      </c>
      <c r="AR13" s="46">
        <v>7</v>
      </c>
      <c r="AS13" s="46">
        <v>2</v>
      </c>
      <c r="AT13" s="46">
        <v>0</v>
      </c>
      <c r="AU13" s="12">
        <f t="shared" si="12"/>
        <v>0.2857142857142857</v>
      </c>
      <c r="AV13" s="46">
        <v>7</v>
      </c>
      <c r="AW13" s="46">
        <v>0</v>
      </c>
      <c r="AX13" s="46">
        <v>3</v>
      </c>
      <c r="AY13" s="12">
        <f t="shared" si="13"/>
        <v>0</v>
      </c>
      <c r="AZ13" s="46">
        <v>6</v>
      </c>
      <c r="BA13" s="46">
        <v>3</v>
      </c>
      <c r="BB13" s="46">
        <v>1</v>
      </c>
      <c r="BC13" s="12">
        <f t="shared" si="14"/>
        <v>0.5</v>
      </c>
      <c r="BD13" s="46">
        <v>7</v>
      </c>
      <c r="BE13" s="46">
        <v>3</v>
      </c>
      <c r="BF13" s="46">
        <v>1</v>
      </c>
      <c r="BG13" s="12">
        <f t="shared" si="15"/>
        <v>0.42857142857142855</v>
      </c>
      <c r="BH13" s="46">
        <v>7</v>
      </c>
      <c r="BI13" s="46">
        <v>2</v>
      </c>
      <c r="BJ13" s="12">
        <f t="shared" si="16"/>
        <v>0.2857142857142857</v>
      </c>
      <c r="BK13" s="46">
        <v>7</v>
      </c>
      <c r="BL13" s="46">
        <v>0</v>
      </c>
      <c r="BM13" s="12">
        <f t="shared" si="17"/>
        <v>0</v>
      </c>
      <c r="BN13" s="46">
        <v>15</v>
      </c>
      <c r="BO13" s="46">
        <v>0</v>
      </c>
      <c r="BP13" s="43">
        <f t="shared" si="21"/>
        <v>0</v>
      </c>
    </row>
    <row r="14" spans="1:68" s="5" customFormat="1" ht="17.25" customHeight="1" x14ac:dyDescent="0.25">
      <c r="A14" s="1"/>
      <c r="B14" s="1"/>
      <c r="C14" s="1"/>
      <c r="D14" s="20" t="s">
        <v>45</v>
      </c>
      <c r="E14" s="64"/>
      <c r="F14" s="19">
        <v>10</v>
      </c>
      <c r="G14" s="19">
        <v>10</v>
      </c>
      <c r="H14" s="10">
        <f t="shared" si="0"/>
        <v>0</v>
      </c>
      <c r="I14" s="19">
        <v>10</v>
      </c>
      <c r="J14" s="19">
        <v>0</v>
      </c>
      <c r="K14" s="19">
        <v>0</v>
      </c>
      <c r="L14" s="10">
        <f t="shared" si="2"/>
        <v>0</v>
      </c>
      <c r="M14" s="111" t="s">
        <v>72</v>
      </c>
      <c r="N14" s="46">
        <v>89</v>
      </c>
      <c r="O14" s="46">
        <v>29</v>
      </c>
      <c r="P14" s="12">
        <f t="shared" si="19"/>
        <v>0.3258426966292135</v>
      </c>
      <c r="Q14" s="46">
        <v>10</v>
      </c>
      <c r="R14" s="46">
        <v>4</v>
      </c>
      <c r="S14" s="46">
        <v>0</v>
      </c>
      <c r="T14" s="12">
        <f t="shared" si="20"/>
        <v>0.4</v>
      </c>
      <c r="U14" s="46">
        <v>0</v>
      </c>
      <c r="V14" s="46">
        <v>0</v>
      </c>
      <c r="W14" s="59" t="e">
        <f t="shared" si="22"/>
        <v>#DIV/0!</v>
      </c>
      <c r="X14" s="46">
        <v>10</v>
      </c>
      <c r="Y14" s="46">
        <v>1</v>
      </c>
      <c r="Z14" s="46">
        <v>0</v>
      </c>
      <c r="AA14" s="12">
        <f t="shared" si="23"/>
        <v>0.1</v>
      </c>
      <c r="AB14" s="46">
        <v>10</v>
      </c>
      <c r="AC14" s="46">
        <v>5</v>
      </c>
      <c r="AD14" s="46">
        <v>6</v>
      </c>
      <c r="AE14" s="12">
        <f t="shared" si="24"/>
        <v>0.5</v>
      </c>
      <c r="AF14" s="46">
        <v>10</v>
      </c>
      <c r="AG14" s="46">
        <v>3</v>
      </c>
      <c r="AH14" s="46">
        <v>0</v>
      </c>
      <c r="AI14" s="12">
        <f t="shared" si="25"/>
        <v>0.3</v>
      </c>
      <c r="AJ14" s="46">
        <v>10</v>
      </c>
      <c r="AK14" s="46">
        <v>2</v>
      </c>
      <c r="AL14" s="46">
        <v>1</v>
      </c>
      <c r="AM14" s="12">
        <f t="shared" si="26"/>
        <v>0.2</v>
      </c>
      <c r="AN14" s="46">
        <v>10</v>
      </c>
      <c r="AO14" s="46">
        <v>4</v>
      </c>
      <c r="AP14" s="46">
        <v>2</v>
      </c>
      <c r="AQ14" s="12">
        <f t="shared" ref="AQ14:AQ69" si="27">AO14/AN14</f>
        <v>0.4</v>
      </c>
      <c r="AR14" s="46">
        <v>10</v>
      </c>
      <c r="AS14" s="46">
        <v>1</v>
      </c>
      <c r="AT14" s="46">
        <v>1</v>
      </c>
      <c r="AU14" s="12">
        <f t="shared" ref="AU14:AU69" si="28">AS14/AR14</f>
        <v>0.1</v>
      </c>
      <c r="AV14" s="46">
        <v>10</v>
      </c>
      <c r="AW14" s="46">
        <v>4</v>
      </c>
      <c r="AX14" s="46">
        <v>5</v>
      </c>
      <c r="AY14" s="12">
        <f t="shared" ref="AY14:AY69" si="29">AW14/AV14</f>
        <v>0.4</v>
      </c>
      <c r="AZ14" s="46">
        <v>10</v>
      </c>
      <c r="BA14" s="46">
        <v>0</v>
      </c>
      <c r="BB14" s="46">
        <v>1</v>
      </c>
      <c r="BC14" s="12">
        <f t="shared" si="14"/>
        <v>0</v>
      </c>
      <c r="BD14" s="46">
        <v>10</v>
      </c>
      <c r="BE14" s="46">
        <v>1</v>
      </c>
      <c r="BF14" s="46">
        <v>0</v>
      </c>
      <c r="BG14" s="12">
        <f t="shared" si="15"/>
        <v>0.1</v>
      </c>
      <c r="BH14" s="46">
        <v>10</v>
      </c>
      <c r="BI14" s="46">
        <v>0</v>
      </c>
      <c r="BJ14" s="12">
        <f t="shared" si="16"/>
        <v>0</v>
      </c>
      <c r="BK14" s="46">
        <v>10</v>
      </c>
      <c r="BL14" s="46">
        <v>1</v>
      </c>
      <c r="BM14" s="12">
        <f t="shared" si="17"/>
        <v>0.1</v>
      </c>
      <c r="BN14" s="46">
        <v>22</v>
      </c>
      <c r="BO14" s="46">
        <v>0</v>
      </c>
      <c r="BP14" s="43">
        <f t="shared" si="21"/>
        <v>0</v>
      </c>
    </row>
    <row r="15" spans="1:68" s="5" customFormat="1" ht="17.25" customHeight="1" x14ac:dyDescent="0.25">
      <c r="A15" s="1"/>
      <c r="B15" s="1"/>
      <c r="C15" s="1"/>
      <c r="D15" s="20" t="s">
        <v>46</v>
      </c>
      <c r="E15" s="64"/>
      <c r="F15" s="19">
        <v>23</v>
      </c>
      <c r="G15" s="19">
        <v>22</v>
      </c>
      <c r="H15" s="10">
        <f t="shared" si="0"/>
        <v>1</v>
      </c>
      <c r="I15" s="19">
        <v>22</v>
      </c>
      <c r="J15" s="19">
        <v>0</v>
      </c>
      <c r="K15" s="19">
        <v>0</v>
      </c>
      <c r="L15" s="10">
        <f t="shared" si="2"/>
        <v>0</v>
      </c>
      <c r="M15" s="108" t="s">
        <v>73</v>
      </c>
      <c r="N15" s="46">
        <v>218</v>
      </c>
      <c r="O15" s="46">
        <v>41</v>
      </c>
      <c r="P15" s="12">
        <f t="shared" si="19"/>
        <v>0.18807339449541285</v>
      </c>
      <c r="Q15" s="46">
        <v>27</v>
      </c>
      <c r="R15" s="46">
        <v>6</v>
      </c>
      <c r="S15" s="46">
        <v>8</v>
      </c>
      <c r="T15" s="12">
        <f t="shared" si="20"/>
        <v>0.22222222222222221</v>
      </c>
      <c r="U15" s="46">
        <v>0</v>
      </c>
      <c r="V15" s="46">
        <v>0</v>
      </c>
      <c r="W15" s="59" t="e">
        <f t="shared" si="22"/>
        <v>#DIV/0!</v>
      </c>
      <c r="X15" s="46">
        <v>24</v>
      </c>
      <c r="Y15" s="46">
        <v>2</v>
      </c>
      <c r="Z15" s="46">
        <v>0</v>
      </c>
      <c r="AA15" s="12">
        <f t="shared" si="23"/>
        <v>8.3333333333333329E-2</v>
      </c>
      <c r="AB15" s="46">
        <v>22</v>
      </c>
      <c r="AC15" s="46">
        <v>5</v>
      </c>
      <c r="AD15" s="46">
        <v>8</v>
      </c>
      <c r="AE15" s="12">
        <f t="shared" si="24"/>
        <v>0.22727272727272727</v>
      </c>
      <c r="AF15" s="46">
        <v>11</v>
      </c>
      <c r="AG15" s="46">
        <v>3</v>
      </c>
      <c r="AH15" s="46">
        <v>3</v>
      </c>
      <c r="AI15" s="12">
        <f t="shared" si="25"/>
        <v>0.27272727272727271</v>
      </c>
      <c r="AJ15" s="46">
        <v>19</v>
      </c>
      <c r="AK15" s="46">
        <v>3</v>
      </c>
      <c r="AL15" s="46">
        <v>2</v>
      </c>
      <c r="AM15" s="12">
        <f t="shared" si="26"/>
        <v>0.15789473684210525</v>
      </c>
      <c r="AN15" s="46">
        <v>15</v>
      </c>
      <c r="AO15" s="46">
        <v>3</v>
      </c>
      <c r="AP15" s="46">
        <v>5</v>
      </c>
      <c r="AQ15" s="12">
        <f t="shared" si="27"/>
        <v>0.2</v>
      </c>
      <c r="AR15" s="46">
        <v>15</v>
      </c>
      <c r="AS15" s="46">
        <v>1</v>
      </c>
      <c r="AT15" s="46">
        <v>8</v>
      </c>
      <c r="AU15" s="12">
        <f t="shared" si="28"/>
        <v>6.6666666666666666E-2</v>
      </c>
      <c r="AV15" s="46">
        <v>14</v>
      </c>
      <c r="AW15" s="46">
        <v>3</v>
      </c>
      <c r="AX15" s="46">
        <v>13</v>
      </c>
      <c r="AY15" s="12">
        <f t="shared" si="29"/>
        <v>0.21428571428571427</v>
      </c>
      <c r="AZ15" s="46">
        <v>7</v>
      </c>
      <c r="BA15" s="46">
        <v>2</v>
      </c>
      <c r="BB15" s="46">
        <v>1</v>
      </c>
      <c r="BC15" s="12">
        <f t="shared" ref="BC15:BC69" si="30">BA15/AZ15</f>
        <v>0.2857142857142857</v>
      </c>
      <c r="BD15" s="46">
        <v>17</v>
      </c>
      <c r="BE15" s="46">
        <v>4</v>
      </c>
      <c r="BF15" s="46">
        <v>3</v>
      </c>
      <c r="BG15" s="12">
        <f t="shared" ref="BG15:BG69" si="31">BE15/BD15</f>
        <v>0.23529411764705882</v>
      </c>
      <c r="BH15" s="46">
        <v>24</v>
      </c>
      <c r="BI15" s="46">
        <v>4</v>
      </c>
      <c r="BJ15" s="12">
        <f t="shared" ref="BJ15:BJ69" si="32">BI15/BH15</f>
        <v>0.16666666666666666</v>
      </c>
      <c r="BK15" s="46">
        <v>12</v>
      </c>
      <c r="BL15" s="46">
        <v>2</v>
      </c>
      <c r="BM15" s="12">
        <f t="shared" ref="BM15:BM69" si="33">BL15/BK15</f>
        <v>0.16666666666666666</v>
      </c>
      <c r="BN15" s="46">
        <v>56</v>
      </c>
      <c r="BO15" s="46">
        <v>12</v>
      </c>
      <c r="BP15" s="43">
        <f t="shared" si="21"/>
        <v>0.21428571428571427</v>
      </c>
    </row>
    <row r="16" spans="1:68" s="5" customFormat="1" ht="17.25" customHeight="1" x14ac:dyDescent="0.25">
      <c r="A16" s="1"/>
      <c r="B16" s="1"/>
      <c r="C16" s="1"/>
      <c r="D16" s="20" t="s">
        <v>47</v>
      </c>
      <c r="E16" s="65"/>
      <c r="F16" s="11">
        <v>15</v>
      </c>
      <c r="G16" s="11">
        <v>13</v>
      </c>
      <c r="H16" s="10">
        <f t="shared" si="0"/>
        <v>2</v>
      </c>
      <c r="I16" s="11">
        <v>10</v>
      </c>
      <c r="J16" s="11">
        <v>3</v>
      </c>
      <c r="K16" s="11">
        <v>0</v>
      </c>
      <c r="L16" s="10">
        <f t="shared" si="2"/>
        <v>0</v>
      </c>
      <c r="M16" s="111" t="s">
        <v>74</v>
      </c>
      <c r="N16" s="46">
        <v>69</v>
      </c>
      <c r="O16" s="46">
        <v>15</v>
      </c>
      <c r="P16" s="12">
        <f t="shared" si="19"/>
        <v>0.21739130434782608</v>
      </c>
      <c r="Q16" s="46">
        <v>11</v>
      </c>
      <c r="R16" s="46">
        <v>3</v>
      </c>
      <c r="S16" s="46">
        <v>2</v>
      </c>
      <c r="T16" s="12">
        <f t="shared" si="20"/>
        <v>0.27272727272727271</v>
      </c>
      <c r="U16" s="46">
        <v>8</v>
      </c>
      <c r="V16" s="46">
        <v>1</v>
      </c>
      <c r="W16" s="59">
        <f t="shared" si="22"/>
        <v>0.125</v>
      </c>
      <c r="X16" s="46">
        <v>12</v>
      </c>
      <c r="Y16" s="46">
        <v>1</v>
      </c>
      <c r="Z16" s="46">
        <v>0</v>
      </c>
      <c r="AA16" s="12">
        <f t="shared" si="23"/>
        <v>8.3333333333333329E-2</v>
      </c>
      <c r="AB16" s="46">
        <v>10</v>
      </c>
      <c r="AC16" s="46">
        <v>2</v>
      </c>
      <c r="AD16" s="46">
        <v>1</v>
      </c>
      <c r="AE16" s="12">
        <f t="shared" si="24"/>
        <v>0.2</v>
      </c>
      <c r="AF16" s="46">
        <v>10</v>
      </c>
      <c r="AG16" s="46">
        <v>1</v>
      </c>
      <c r="AH16" s="46">
        <v>1</v>
      </c>
      <c r="AI16" s="12">
        <f t="shared" si="25"/>
        <v>0.1</v>
      </c>
      <c r="AJ16" s="46">
        <v>10</v>
      </c>
      <c r="AK16" s="46">
        <v>2</v>
      </c>
      <c r="AL16" s="46">
        <v>0</v>
      </c>
      <c r="AM16" s="12">
        <f t="shared" si="26"/>
        <v>0.2</v>
      </c>
      <c r="AN16" s="46">
        <v>10</v>
      </c>
      <c r="AO16" s="46">
        <v>2</v>
      </c>
      <c r="AP16" s="46">
        <v>8</v>
      </c>
      <c r="AQ16" s="12">
        <f t="shared" si="27"/>
        <v>0.2</v>
      </c>
      <c r="AR16" s="46">
        <v>10</v>
      </c>
      <c r="AS16" s="46">
        <v>0</v>
      </c>
      <c r="AT16" s="46">
        <v>0</v>
      </c>
      <c r="AU16" s="12">
        <f t="shared" si="28"/>
        <v>0</v>
      </c>
      <c r="AV16" s="46">
        <v>10</v>
      </c>
      <c r="AW16" s="46">
        <v>0</v>
      </c>
      <c r="AX16" s="46">
        <v>3</v>
      </c>
      <c r="AY16" s="12">
        <f t="shared" si="29"/>
        <v>0</v>
      </c>
      <c r="AZ16" s="46">
        <v>10</v>
      </c>
      <c r="BA16" s="46">
        <v>0</v>
      </c>
      <c r="BB16" s="46">
        <v>1</v>
      </c>
      <c r="BC16" s="12">
        <f t="shared" si="30"/>
        <v>0</v>
      </c>
      <c r="BD16" s="46">
        <v>10</v>
      </c>
      <c r="BE16" s="46">
        <v>1</v>
      </c>
      <c r="BF16" s="46">
        <v>1</v>
      </c>
      <c r="BG16" s="12">
        <f t="shared" si="31"/>
        <v>0.1</v>
      </c>
      <c r="BH16" s="46">
        <v>10</v>
      </c>
      <c r="BI16" s="46">
        <v>1</v>
      </c>
      <c r="BJ16" s="12">
        <f t="shared" si="32"/>
        <v>0.1</v>
      </c>
      <c r="BK16" s="46">
        <v>10</v>
      </c>
      <c r="BL16" s="46">
        <v>1</v>
      </c>
      <c r="BM16" s="12">
        <f t="shared" si="33"/>
        <v>0.1</v>
      </c>
      <c r="BN16" s="46">
        <v>24</v>
      </c>
      <c r="BO16" s="46">
        <v>3</v>
      </c>
      <c r="BP16" s="43">
        <f t="shared" si="21"/>
        <v>0.125</v>
      </c>
    </row>
    <row r="17" spans="1:68" s="5" customFormat="1" ht="17.25" customHeight="1" x14ac:dyDescent="0.25">
      <c r="A17" s="1"/>
      <c r="B17" s="1"/>
      <c r="C17" s="1"/>
      <c r="D17" s="20" t="s">
        <v>147</v>
      </c>
      <c r="E17" s="86"/>
      <c r="F17" s="19">
        <v>6</v>
      </c>
      <c r="G17" s="19">
        <v>6</v>
      </c>
      <c r="H17" s="10">
        <f t="shared" si="0"/>
        <v>0</v>
      </c>
      <c r="I17" s="19">
        <v>6</v>
      </c>
      <c r="J17" s="19">
        <v>0</v>
      </c>
      <c r="K17" s="19">
        <v>0</v>
      </c>
      <c r="L17" s="10">
        <f t="shared" si="2"/>
        <v>0</v>
      </c>
      <c r="M17" s="111" t="s">
        <v>75</v>
      </c>
      <c r="N17" s="46">
        <v>57</v>
      </c>
      <c r="O17" s="46">
        <v>37</v>
      </c>
      <c r="P17" s="12">
        <f t="shared" si="19"/>
        <v>0.64912280701754388</v>
      </c>
      <c r="Q17" s="46">
        <v>8</v>
      </c>
      <c r="R17" s="46">
        <v>5</v>
      </c>
      <c r="S17" s="46">
        <v>1</v>
      </c>
      <c r="T17" s="12">
        <f t="shared" si="20"/>
        <v>0.625</v>
      </c>
      <c r="U17" s="46">
        <v>2</v>
      </c>
      <c r="V17" s="46">
        <v>2</v>
      </c>
      <c r="W17" s="59">
        <f t="shared" si="22"/>
        <v>1</v>
      </c>
      <c r="X17" s="46">
        <v>7</v>
      </c>
      <c r="Y17" s="46">
        <v>5</v>
      </c>
      <c r="Z17" s="46">
        <v>0</v>
      </c>
      <c r="AA17" s="12">
        <f t="shared" si="23"/>
        <v>0.7142857142857143</v>
      </c>
      <c r="AB17" s="46">
        <v>7</v>
      </c>
      <c r="AC17" s="46">
        <v>5</v>
      </c>
      <c r="AD17" s="46">
        <v>2</v>
      </c>
      <c r="AE17" s="12">
        <f t="shared" si="24"/>
        <v>0.7142857142857143</v>
      </c>
      <c r="AF17" s="46">
        <v>6</v>
      </c>
      <c r="AG17" s="46">
        <v>4</v>
      </c>
      <c r="AH17" s="46">
        <v>2</v>
      </c>
      <c r="AI17" s="12">
        <f t="shared" si="25"/>
        <v>0.66666666666666663</v>
      </c>
      <c r="AJ17" s="46">
        <v>6</v>
      </c>
      <c r="AK17" s="46">
        <v>3</v>
      </c>
      <c r="AL17" s="46">
        <v>0</v>
      </c>
      <c r="AM17" s="12">
        <f t="shared" si="26"/>
        <v>0.5</v>
      </c>
      <c r="AN17" s="46">
        <v>6</v>
      </c>
      <c r="AO17" s="46">
        <v>5</v>
      </c>
      <c r="AP17" s="46">
        <v>3</v>
      </c>
      <c r="AQ17" s="12">
        <f t="shared" si="27"/>
        <v>0.83333333333333337</v>
      </c>
      <c r="AR17" s="46">
        <v>6</v>
      </c>
      <c r="AS17" s="46">
        <v>3</v>
      </c>
      <c r="AT17" s="46">
        <v>2</v>
      </c>
      <c r="AU17" s="12">
        <f t="shared" si="28"/>
        <v>0.5</v>
      </c>
      <c r="AV17" s="46">
        <v>6</v>
      </c>
      <c r="AW17" s="46">
        <v>4</v>
      </c>
      <c r="AX17" s="46">
        <v>2</v>
      </c>
      <c r="AY17" s="12">
        <f t="shared" si="29"/>
        <v>0.66666666666666663</v>
      </c>
      <c r="AZ17" s="46">
        <v>6</v>
      </c>
      <c r="BA17" s="46">
        <v>2</v>
      </c>
      <c r="BB17" s="46">
        <v>1</v>
      </c>
      <c r="BC17" s="12">
        <f t="shared" si="30"/>
        <v>0.33333333333333331</v>
      </c>
      <c r="BD17" s="46">
        <v>6</v>
      </c>
      <c r="BE17" s="46">
        <v>5</v>
      </c>
      <c r="BF17" s="46">
        <v>1</v>
      </c>
      <c r="BG17" s="12">
        <f t="shared" si="31"/>
        <v>0.83333333333333337</v>
      </c>
      <c r="BH17" s="46">
        <v>7</v>
      </c>
      <c r="BI17" s="46">
        <v>2</v>
      </c>
      <c r="BJ17" s="12">
        <f t="shared" si="32"/>
        <v>0.2857142857142857</v>
      </c>
      <c r="BK17" s="46">
        <v>5</v>
      </c>
      <c r="BL17" s="46">
        <v>2</v>
      </c>
      <c r="BM17" s="12">
        <f t="shared" si="33"/>
        <v>0.4</v>
      </c>
      <c r="BN17" s="46">
        <v>14</v>
      </c>
      <c r="BO17" s="46">
        <v>5</v>
      </c>
      <c r="BP17" s="43">
        <f t="shared" si="21"/>
        <v>0.35714285714285715</v>
      </c>
    </row>
    <row r="18" spans="1:68" ht="17.25" customHeight="1" x14ac:dyDescent="0.25">
      <c r="D18" s="20" t="s">
        <v>160</v>
      </c>
      <c r="E18" s="62"/>
      <c r="F18" s="19">
        <v>15</v>
      </c>
      <c r="G18" s="19">
        <v>14</v>
      </c>
      <c r="H18" s="10">
        <f t="shared" si="0"/>
        <v>1</v>
      </c>
      <c r="I18" s="19">
        <v>14</v>
      </c>
      <c r="J18" s="19">
        <v>0</v>
      </c>
      <c r="K18" s="19">
        <v>0</v>
      </c>
      <c r="L18" s="10">
        <f t="shared" si="2"/>
        <v>0</v>
      </c>
      <c r="M18" s="111" t="s">
        <v>155</v>
      </c>
      <c r="N18" s="85">
        <v>193</v>
      </c>
      <c r="O18" s="46">
        <v>20</v>
      </c>
      <c r="P18" s="12">
        <f t="shared" si="19"/>
        <v>0.10362694300518134</v>
      </c>
      <c r="Q18" s="46">
        <v>21</v>
      </c>
      <c r="R18" s="46">
        <v>0</v>
      </c>
      <c r="S18" s="46">
        <v>1</v>
      </c>
      <c r="T18" s="12">
        <f t="shared" si="20"/>
        <v>0</v>
      </c>
      <c r="U18" s="46">
        <v>5</v>
      </c>
      <c r="V18" s="46">
        <v>0</v>
      </c>
      <c r="W18" s="59">
        <f t="shared" si="22"/>
        <v>0</v>
      </c>
      <c r="X18" s="46">
        <v>20</v>
      </c>
      <c r="Y18" s="46">
        <v>3</v>
      </c>
      <c r="Z18" s="46">
        <v>0</v>
      </c>
      <c r="AA18" s="12">
        <f t="shared" si="23"/>
        <v>0.15</v>
      </c>
      <c r="AB18" s="46">
        <v>21</v>
      </c>
      <c r="AC18" s="46">
        <v>3</v>
      </c>
      <c r="AD18" s="46">
        <v>15</v>
      </c>
      <c r="AE18" s="12">
        <f t="shared" si="24"/>
        <v>0.14285714285714285</v>
      </c>
      <c r="AF18" s="46">
        <v>17</v>
      </c>
      <c r="AG18" s="46">
        <v>3</v>
      </c>
      <c r="AH18" s="46">
        <v>6</v>
      </c>
      <c r="AI18" s="12">
        <f t="shared" si="25"/>
        <v>0.17647058823529413</v>
      </c>
      <c r="AJ18" s="46">
        <v>15</v>
      </c>
      <c r="AK18" s="46">
        <v>2</v>
      </c>
      <c r="AL18" s="46">
        <v>3</v>
      </c>
      <c r="AM18" s="12">
        <f t="shared" si="26"/>
        <v>0.13333333333333333</v>
      </c>
      <c r="AN18" s="46">
        <v>16</v>
      </c>
      <c r="AO18" s="46">
        <v>4</v>
      </c>
      <c r="AP18" s="46">
        <v>7</v>
      </c>
      <c r="AQ18" s="12">
        <f t="shared" si="27"/>
        <v>0.25</v>
      </c>
      <c r="AR18" s="46">
        <v>16</v>
      </c>
      <c r="AS18" s="46">
        <v>0</v>
      </c>
      <c r="AT18" s="46">
        <v>5</v>
      </c>
      <c r="AU18" s="12">
        <f t="shared" si="28"/>
        <v>0</v>
      </c>
      <c r="AV18" s="46">
        <v>17</v>
      </c>
      <c r="AW18" s="46">
        <v>3</v>
      </c>
      <c r="AX18" s="46">
        <v>12</v>
      </c>
      <c r="AY18" s="12">
        <f t="shared" si="29"/>
        <v>0.17647058823529413</v>
      </c>
      <c r="AZ18" s="46">
        <v>17</v>
      </c>
      <c r="BA18" s="46">
        <v>5</v>
      </c>
      <c r="BB18" s="46">
        <v>7</v>
      </c>
      <c r="BC18" s="12">
        <f t="shared" si="30"/>
        <v>0.29411764705882354</v>
      </c>
      <c r="BD18" s="46">
        <v>16</v>
      </c>
      <c r="BE18" s="46">
        <v>1</v>
      </c>
      <c r="BF18" s="46">
        <v>5</v>
      </c>
      <c r="BG18" s="12">
        <f t="shared" si="31"/>
        <v>6.25E-2</v>
      </c>
      <c r="BH18" s="46">
        <v>15</v>
      </c>
      <c r="BI18" s="46">
        <v>1</v>
      </c>
      <c r="BJ18" s="12">
        <f t="shared" si="32"/>
        <v>6.6666666666666666E-2</v>
      </c>
      <c r="BK18" s="46">
        <v>14</v>
      </c>
      <c r="BL18" s="46">
        <v>1</v>
      </c>
      <c r="BM18" s="12">
        <f t="shared" si="33"/>
        <v>7.1428571428571425E-2</v>
      </c>
      <c r="BN18" s="46">
        <v>41</v>
      </c>
      <c r="BO18" s="46">
        <v>10</v>
      </c>
      <c r="BP18" s="43">
        <f t="shared" si="21"/>
        <v>0.24390243902439024</v>
      </c>
    </row>
    <row r="19" spans="1:68" s="5" customFormat="1" ht="17.25" customHeight="1" x14ac:dyDescent="0.25">
      <c r="A19" s="1"/>
      <c r="B19" s="1"/>
      <c r="C19" s="1"/>
      <c r="D19" s="20" t="s">
        <v>48</v>
      </c>
      <c r="E19" s="63"/>
      <c r="F19" s="19">
        <v>5</v>
      </c>
      <c r="G19" s="19">
        <v>5</v>
      </c>
      <c r="H19" s="10">
        <f t="shared" si="0"/>
        <v>0</v>
      </c>
      <c r="I19" s="19">
        <v>4</v>
      </c>
      <c r="J19" s="19">
        <v>1</v>
      </c>
      <c r="K19" s="19">
        <v>0</v>
      </c>
      <c r="L19" s="10">
        <f t="shared" si="2"/>
        <v>0</v>
      </c>
      <c r="M19" s="114" t="s">
        <v>76</v>
      </c>
      <c r="N19" s="46">
        <v>41</v>
      </c>
      <c r="O19" s="46">
        <v>30</v>
      </c>
      <c r="P19" s="12">
        <f t="shared" si="19"/>
        <v>0.73170731707317072</v>
      </c>
      <c r="Q19" s="46">
        <v>6</v>
      </c>
      <c r="R19" s="46">
        <v>5</v>
      </c>
      <c r="S19" s="46">
        <v>2</v>
      </c>
      <c r="T19" s="12">
        <f t="shared" si="20"/>
        <v>0.83333333333333337</v>
      </c>
      <c r="U19" s="46">
        <v>1</v>
      </c>
      <c r="V19" s="46">
        <v>1</v>
      </c>
      <c r="W19" s="59">
        <f t="shared" si="22"/>
        <v>1</v>
      </c>
      <c r="X19" s="46">
        <v>6</v>
      </c>
      <c r="Y19" s="46">
        <v>4</v>
      </c>
      <c r="Z19" s="46">
        <v>0</v>
      </c>
      <c r="AA19" s="12">
        <f t="shared" si="23"/>
        <v>0.66666666666666663</v>
      </c>
      <c r="AB19" s="46">
        <v>4</v>
      </c>
      <c r="AC19" s="46">
        <v>3</v>
      </c>
      <c r="AD19" s="46">
        <v>4</v>
      </c>
      <c r="AE19" s="12">
        <f t="shared" si="24"/>
        <v>0.75</v>
      </c>
      <c r="AF19" s="46">
        <v>4</v>
      </c>
      <c r="AG19" s="46">
        <v>1</v>
      </c>
      <c r="AH19" s="46">
        <v>0</v>
      </c>
      <c r="AI19" s="12">
        <f t="shared" si="25"/>
        <v>0.25</v>
      </c>
      <c r="AJ19" s="46">
        <v>4</v>
      </c>
      <c r="AK19" s="46">
        <v>1</v>
      </c>
      <c r="AL19" s="46">
        <v>0</v>
      </c>
      <c r="AM19" s="12">
        <f t="shared" si="26"/>
        <v>0.25</v>
      </c>
      <c r="AN19" s="46">
        <v>4</v>
      </c>
      <c r="AO19" s="46">
        <v>2</v>
      </c>
      <c r="AP19" s="46">
        <v>1</v>
      </c>
      <c r="AQ19" s="12">
        <f t="shared" si="27"/>
        <v>0.5</v>
      </c>
      <c r="AR19" s="46">
        <v>4</v>
      </c>
      <c r="AS19" s="46">
        <v>2</v>
      </c>
      <c r="AT19" s="46">
        <v>0</v>
      </c>
      <c r="AU19" s="12">
        <f t="shared" si="28"/>
        <v>0.5</v>
      </c>
      <c r="AV19" s="46">
        <v>4</v>
      </c>
      <c r="AW19" s="46">
        <v>1</v>
      </c>
      <c r="AX19" s="46">
        <v>1</v>
      </c>
      <c r="AY19" s="12">
        <f t="shared" si="29"/>
        <v>0.25</v>
      </c>
      <c r="AZ19" s="46">
        <v>4</v>
      </c>
      <c r="BA19" s="46">
        <v>2</v>
      </c>
      <c r="BB19" s="46">
        <v>0</v>
      </c>
      <c r="BC19" s="12">
        <f t="shared" si="30"/>
        <v>0.5</v>
      </c>
      <c r="BD19" s="46">
        <v>4</v>
      </c>
      <c r="BE19" s="46">
        <v>1</v>
      </c>
      <c r="BF19" s="46">
        <v>1</v>
      </c>
      <c r="BG19" s="12">
        <f t="shared" si="31"/>
        <v>0.25</v>
      </c>
      <c r="BH19" s="46">
        <v>4</v>
      </c>
      <c r="BI19" s="46">
        <v>2</v>
      </c>
      <c r="BJ19" s="12">
        <f t="shared" si="32"/>
        <v>0.5</v>
      </c>
      <c r="BK19" s="46">
        <v>4</v>
      </c>
      <c r="BL19" s="46">
        <v>2</v>
      </c>
      <c r="BM19" s="12">
        <f t="shared" si="33"/>
        <v>0.5</v>
      </c>
      <c r="BN19" s="46">
        <v>16</v>
      </c>
      <c r="BO19" s="46">
        <v>6</v>
      </c>
      <c r="BP19" s="43">
        <f t="shared" si="21"/>
        <v>0.375</v>
      </c>
    </row>
    <row r="20" spans="1:68" s="5" customFormat="1" ht="17.25" customHeight="1" x14ac:dyDescent="0.25">
      <c r="A20" s="1"/>
      <c r="B20" s="1"/>
      <c r="C20" s="1"/>
      <c r="D20" s="20" t="s">
        <v>162</v>
      </c>
      <c r="E20" s="64"/>
      <c r="F20" s="19">
        <v>3</v>
      </c>
      <c r="G20" s="19">
        <v>3</v>
      </c>
      <c r="H20" s="10">
        <f t="shared" si="0"/>
        <v>0</v>
      </c>
      <c r="I20" s="19">
        <v>3</v>
      </c>
      <c r="J20" s="19">
        <v>0</v>
      </c>
      <c r="K20" s="19">
        <v>0</v>
      </c>
      <c r="L20" s="10">
        <f t="shared" si="2"/>
        <v>0</v>
      </c>
      <c r="M20" s="110" t="s">
        <v>157</v>
      </c>
      <c r="N20" s="46">
        <v>42</v>
      </c>
      <c r="O20" s="46">
        <v>16</v>
      </c>
      <c r="P20" s="12">
        <f t="shared" si="19"/>
        <v>0.38095238095238093</v>
      </c>
      <c r="Q20" s="46">
        <v>5</v>
      </c>
      <c r="R20" s="46">
        <v>0</v>
      </c>
      <c r="S20" s="46">
        <v>0</v>
      </c>
      <c r="T20" s="12">
        <f t="shared" si="20"/>
        <v>0</v>
      </c>
      <c r="U20" s="46">
        <v>2</v>
      </c>
      <c r="V20" s="46">
        <v>0</v>
      </c>
      <c r="W20" s="59">
        <f t="shared" si="22"/>
        <v>0</v>
      </c>
      <c r="X20" s="46">
        <v>6</v>
      </c>
      <c r="Y20" s="46">
        <v>3</v>
      </c>
      <c r="Z20" s="46">
        <v>0</v>
      </c>
      <c r="AA20" s="12">
        <f t="shared" si="23"/>
        <v>0.5</v>
      </c>
      <c r="AB20" s="46">
        <v>5</v>
      </c>
      <c r="AC20" s="46">
        <v>3</v>
      </c>
      <c r="AD20" s="46">
        <v>3</v>
      </c>
      <c r="AE20" s="12">
        <f t="shared" si="24"/>
        <v>0.6</v>
      </c>
      <c r="AF20" s="46">
        <v>4</v>
      </c>
      <c r="AG20" s="46">
        <v>3</v>
      </c>
      <c r="AH20" s="46">
        <v>1</v>
      </c>
      <c r="AI20" s="12">
        <f t="shared" si="25"/>
        <v>0.75</v>
      </c>
      <c r="AJ20" s="46">
        <v>3</v>
      </c>
      <c r="AK20" s="46">
        <v>2</v>
      </c>
      <c r="AL20" s="46">
        <v>0</v>
      </c>
      <c r="AM20" s="12">
        <f t="shared" si="26"/>
        <v>0.66666666666666663</v>
      </c>
      <c r="AN20" s="46">
        <v>3</v>
      </c>
      <c r="AO20" s="46">
        <v>1</v>
      </c>
      <c r="AP20" s="46">
        <v>1</v>
      </c>
      <c r="AQ20" s="12">
        <f t="shared" si="27"/>
        <v>0.33333333333333331</v>
      </c>
      <c r="AR20" s="46">
        <v>4</v>
      </c>
      <c r="AS20" s="46">
        <v>2</v>
      </c>
      <c r="AT20" s="46">
        <v>2</v>
      </c>
      <c r="AU20" s="12">
        <f t="shared" si="28"/>
        <v>0.5</v>
      </c>
      <c r="AV20" s="46">
        <v>3</v>
      </c>
      <c r="AW20" s="46">
        <v>0</v>
      </c>
      <c r="AX20" s="46">
        <v>1</v>
      </c>
      <c r="AY20" s="12">
        <f t="shared" si="29"/>
        <v>0</v>
      </c>
      <c r="AZ20" s="46">
        <v>3</v>
      </c>
      <c r="BA20" s="46">
        <v>0</v>
      </c>
      <c r="BB20" s="46">
        <v>1</v>
      </c>
      <c r="BC20" s="12">
        <f t="shared" si="30"/>
        <v>0</v>
      </c>
      <c r="BD20" s="46">
        <v>3</v>
      </c>
      <c r="BE20" s="46">
        <v>2</v>
      </c>
      <c r="BF20" s="46">
        <v>1</v>
      </c>
      <c r="BG20" s="12">
        <f t="shared" si="31"/>
        <v>0.66666666666666663</v>
      </c>
      <c r="BH20" s="46">
        <v>3</v>
      </c>
      <c r="BI20" s="46">
        <v>2</v>
      </c>
      <c r="BJ20" s="12">
        <f t="shared" si="32"/>
        <v>0.66666666666666663</v>
      </c>
      <c r="BK20" s="46">
        <v>3</v>
      </c>
      <c r="BL20" s="46">
        <v>0</v>
      </c>
      <c r="BM20" s="12">
        <f t="shared" si="33"/>
        <v>0</v>
      </c>
      <c r="BN20" s="46">
        <v>12</v>
      </c>
      <c r="BO20" s="46">
        <v>5</v>
      </c>
      <c r="BP20" s="43">
        <f t="shared" si="21"/>
        <v>0.41666666666666669</v>
      </c>
    </row>
    <row r="21" spans="1:68" s="5" customFormat="1" ht="17.25" customHeight="1" x14ac:dyDescent="0.25">
      <c r="A21" s="1"/>
      <c r="B21" s="1"/>
      <c r="C21" s="1"/>
      <c r="D21" s="20" t="s">
        <v>143</v>
      </c>
      <c r="E21" s="64"/>
      <c r="F21" s="19">
        <v>6</v>
      </c>
      <c r="G21" s="19">
        <v>6</v>
      </c>
      <c r="H21" s="10">
        <f t="shared" si="0"/>
        <v>0</v>
      </c>
      <c r="I21" s="19">
        <v>5</v>
      </c>
      <c r="J21" s="19">
        <v>1</v>
      </c>
      <c r="K21" s="19">
        <v>0</v>
      </c>
      <c r="L21" s="10">
        <f t="shared" si="2"/>
        <v>0</v>
      </c>
      <c r="M21" s="111" t="s">
        <v>78</v>
      </c>
      <c r="N21" s="46">
        <v>64</v>
      </c>
      <c r="O21" s="46">
        <v>38</v>
      </c>
      <c r="P21" s="12">
        <f t="shared" si="19"/>
        <v>0.59375</v>
      </c>
      <c r="Q21" s="46">
        <v>5</v>
      </c>
      <c r="R21" s="46">
        <v>2</v>
      </c>
      <c r="S21" s="46">
        <v>1</v>
      </c>
      <c r="T21" s="12">
        <f t="shared" si="20"/>
        <v>0.4</v>
      </c>
      <c r="U21" s="46">
        <v>2</v>
      </c>
      <c r="V21" s="46">
        <v>1</v>
      </c>
      <c r="W21" s="59">
        <f t="shared" si="22"/>
        <v>0.5</v>
      </c>
      <c r="X21" s="46">
        <v>7</v>
      </c>
      <c r="Y21" s="46">
        <v>4</v>
      </c>
      <c r="Z21" s="46">
        <v>1</v>
      </c>
      <c r="AA21" s="12">
        <f t="shared" si="23"/>
        <v>0.5714285714285714</v>
      </c>
      <c r="AB21" s="46">
        <v>7</v>
      </c>
      <c r="AC21" s="46">
        <v>5</v>
      </c>
      <c r="AD21" s="46">
        <v>4</v>
      </c>
      <c r="AE21" s="12">
        <f t="shared" si="24"/>
        <v>0.7142857142857143</v>
      </c>
      <c r="AF21" s="46">
        <v>5</v>
      </c>
      <c r="AG21" s="46">
        <v>3</v>
      </c>
      <c r="AH21" s="46">
        <v>1</v>
      </c>
      <c r="AI21" s="12">
        <f t="shared" si="25"/>
        <v>0.6</v>
      </c>
      <c r="AJ21" s="46">
        <v>5</v>
      </c>
      <c r="AK21" s="46">
        <v>4</v>
      </c>
      <c r="AL21" s="46">
        <v>0</v>
      </c>
      <c r="AM21" s="12">
        <f t="shared" si="26"/>
        <v>0.8</v>
      </c>
      <c r="AN21" s="46">
        <v>5</v>
      </c>
      <c r="AO21" s="46">
        <v>3</v>
      </c>
      <c r="AP21" s="46">
        <v>2</v>
      </c>
      <c r="AQ21" s="12">
        <f t="shared" si="27"/>
        <v>0.6</v>
      </c>
      <c r="AR21" s="46">
        <v>7</v>
      </c>
      <c r="AS21" s="46">
        <v>5</v>
      </c>
      <c r="AT21" s="46">
        <v>3</v>
      </c>
      <c r="AU21" s="12">
        <f t="shared" si="28"/>
        <v>0.7142857142857143</v>
      </c>
      <c r="AV21" s="46">
        <v>5</v>
      </c>
      <c r="AW21" s="46">
        <v>3</v>
      </c>
      <c r="AX21" s="46">
        <v>3</v>
      </c>
      <c r="AY21" s="12">
        <f t="shared" si="29"/>
        <v>0.6</v>
      </c>
      <c r="AZ21" s="46">
        <v>5</v>
      </c>
      <c r="BA21" s="46">
        <v>3</v>
      </c>
      <c r="BB21" s="46">
        <v>2</v>
      </c>
      <c r="BC21" s="12">
        <f t="shared" si="30"/>
        <v>0.6</v>
      </c>
      <c r="BD21" s="46">
        <v>5</v>
      </c>
      <c r="BE21" s="46">
        <v>3</v>
      </c>
      <c r="BF21" s="46">
        <v>3</v>
      </c>
      <c r="BG21" s="12">
        <f t="shared" si="31"/>
        <v>0.6</v>
      </c>
      <c r="BH21" s="46">
        <v>5</v>
      </c>
      <c r="BI21" s="46">
        <v>2</v>
      </c>
      <c r="BJ21" s="12">
        <f t="shared" si="32"/>
        <v>0.4</v>
      </c>
      <c r="BK21" s="46">
        <v>4</v>
      </c>
      <c r="BL21" s="46">
        <v>1</v>
      </c>
      <c r="BM21" s="12">
        <f t="shared" si="33"/>
        <v>0.25</v>
      </c>
      <c r="BN21" s="46">
        <v>24</v>
      </c>
      <c r="BO21" s="46">
        <v>15</v>
      </c>
      <c r="BP21" s="43">
        <f t="shared" si="21"/>
        <v>0.625</v>
      </c>
    </row>
    <row r="22" spans="1:68" s="5" customFormat="1" ht="17.25" customHeight="1" x14ac:dyDescent="0.25">
      <c r="A22" s="1"/>
      <c r="B22" s="1"/>
      <c r="C22" s="1"/>
      <c r="D22" s="20" t="s">
        <v>79</v>
      </c>
      <c r="E22" s="65"/>
      <c r="F22" s="19">
        <v>5</v>
      </c>
      <c r="G22" s="19">
        <v>5</v>
      </c>
      <c r="H22" s="10">
        <f t="shared" si="0"/>
        <v>0</v>
      </c>
      <c r="I22" s="19">
        <v>5</v>
      </c>
      <c r="J22" s="19">
        <v>0</v>
      </c>
      <c r="K22" s="19">
        <v>0</v>
      </c>
      <c r="L22" s="10">
        <f t="shared" si="2"/>
        <v>0</v>
      </c>
      <c r="M22" s="108" t="s">
        <v>148</v>
      </c>
      <c r="N22" s="46">
        <v>48</v>
      </c>
      <c r="O22" s="46">
        <v>6</v>
      </c>
      <c r="P22" s="12">
        <f t="shared" si="19"/>
        <v>0.125</v>
      </c>
      <c r="Q22" s="46">
        <v>5</v>
      </c>
      <c r="R22" s="46">
        <v>1</v>
      </c>
      <c r="S22" s="46">
        <v>3</v>
      </c>
      <c r="T22" s="12">
        <f t="shared" si="20"/>
        <v>0.2</v>
      </c>
      <c r="U22" s="46">
        <v>0</v>
      </c>
      <c r="V22" s="46">
        <v>0</v>
      </c>
      <c r="W22" s="59" t="e">
        <f t="shared" si="22"/>
        <v>#DIV/0!</v>
      </c>
      <c r="X22" s="46">
        <v>7</v>
      </c>
      <c r="Y22" s="46">
        <v>3</v>
      </c>
      <c r="Z22" s="46">
        <v>0</v>
      </c>
      <c r="AA22" s="12">
        <f t="shared" si="23"/>
        <v>0.42857142857142855</v>
      </c>
      <c r="AB22" s="46">
        <v>6</v>
      </c>
      <c r="AC22" s="46">
        <v>2</v>
      </c>
      <c r="AD22" s="46">
        <v>2</v>
      </c>
      <c r="AE22" s="12">
        <f t="shared" si="24"/>
        <v>0.33333333333333331</v>
      </c>
      <c r="AF22" s="46">
        <v>4</v>
      </c>
      <c r="AG22" s="46">
        <v>2</v>
      </c>
      <c r="AH22" s="46">
        <v>0</v>
      </c>
      <c r="AI22" s="12">
        <f t="shared" si="25"/>
        <v>0.5</v>
      </c>
      <c r="AJ22" s="46">
        <v>5</v>
      </c>
      <c r="AK22" s="46">
        <v>2</v>
      </c>
      <c r="AL22" s="46">
        <v>0</v>
      </c>
      <c r="AM22" s="12">
        <f t="shared" si="26"/>
        <v>0.4</v>
      </c>
      <c r="AN22" s="46">
        <v>5</v>
      </c>
      <c r="AO22" s="46">
        <v>2</v>
      </c>
      <c r="AP22" s="46">
        <v>1</v>
      </c>
      <c r="AQ22" s="12">
        <f t="shared" si="27"/>
        <v>0.4</v>
      </c>
      <c r="AR22" s="46">
        <v>5</v>
      </c>
      <c r="AS22" s="46">
        <v>2</v>
      </c>
      <c r="AT22" s="46">
        <v>0</v>
      </c>
      <c r="AU22" s="12">
        <f t="shared" si="28"/>
        <v>0.4</v>
      </c>
      <c r="AV22" s="46">
        <v>3</v>
      </c>
      <c r="AW22" s="46">
        <v>1</v>
      </c>
      <c r="AX22" s="46">
        <v>4</v>
      </c>
      <c r="AY22" s="12">
        <f t="shared" si="29"/>
        <v>0.33333333333333331</v>
      </c>
      <c r="AZ22" s="46">
        <v>3</v>
      </c>
      <c r="BA22" s="46">
        <v>2</v>
      </c>
      <c r="BB22" s="46">
        <v>0</v>
      </c>
      <c r="BC22" s="12">
        <f t="shared" si="30"/>
        <v>0.66666666666666663</v>
      </c>
      <c r="BD22" s="46">
        <v>5</v>
      </c>
      <c r="BE22" s="46">
        <v>1</v>
      </c>
      <c r="BF22" s="46">
        <v>2</v>
      </c>
      <c r="BG22" s="12">
        <f t="shared" si="31"/>
        <v>0.2</v>
      </c>
      <c r="BH22" s="46">
        <v>5</v>
      </c>
      <c r="BI22" s="46">
        <v>4</v>
      </c>
      <c r="BJ22" s="12">
        <f t="shared" si="32"/>
        <v>0.8</v>
      </c>
      <c r="BK22" s="46">
        <v>6</v>
      </c>
      <c r="BL22" s="46">
        <v>0</v>
      </c>
      <c r="BM22" s="12">
        <f t="shared" si="33"/>
        <v>0</v>
      </c>
      <c r="BN22" s="46">
        <v>15</v>
      </c>
      <c r="BO22" s="46">
        <v>5</v>
      </c>
      <c r="BP22" s="43">
        <f t="shared" si="21"/>
        <v>0.33333333333333331</v>
      </c>
    </row>
    <row r="23" spans="1:68" s="14" customFormat="1" ht="17.25" customHeight="1" x14ac:dyDescent="0.25">
      <c r="A23" s="13"/>
      <c r="B23" s="13"/>
      <c r="C23" s="13"/>
      <c r="D23" s="20" t="s">
        <v>92</v>
      </c>
      <c r="E23" s="65"/>
      <c r="F23" s="47">
        <v>18</v>
      </c>
      <c r="G23" s="11">
        <v>13</v>
      </c>
      <c r="H23" s="10">
        <f t="shared" si="0"/>
        <v>5</v>
      </c>
      <c r="I23" s="11">
        <v>13</v>
      </c>
      <c r="J23" s="11">
        <v>0</v>
      </c>
      <c r="K23" s="11">
        <v>0</v>
      </c>
      <c r="L23" s="10">
        <f t="shared" si="2"/>
        <v>0</v>
      </c>
      <c r="M23" s="111" t="s">
        <v>91</v>
      </c>
      <c r="N23" s="46">
        <v>185</v>
      </c>
      <c r="O23" s="46">
        <v>70</v>
      </c>
      <c r="P23" s="12">
        <f t="shared" si="19"/>
        <v>0.3783783783783784</v>
      </c>
      <c r="Q23" s="46">
        <v>16</v>
      </c>
      <c r="R23" s="46">
        <v>8</v>
      </c>
      <c r="S23" s="46">
        <v>2</v>
      </c>
      <c r="T23" s="12">
        <f t="shared" si="20"/>
        <v>0.5</v>
      </c>
      <c r="U23" s="46">
        <v>6</v>
      </c>
      <c r="V23" s="46">
        <v>1</v>
      </c>
      <c r="W23" s="59">
        <f t="shared" si="22"/>
        <v>0.16666666666666666</v>
      </c>
      <c r="X23" s="46">
        <v>20</v>
      </c>
      <c r="Y23" s="46">
        <v>7</v>
      </c>
      <c r="Z23" s="46">
        <v>3</v>
      </c>
      <c r="AA23" s="12">
        <f t="shared" si="23"/>
        <v>0.35</v>
      </c>
      <c r="AB23" s="46">
        <v>21</v>
      </c>
      <c r="AC23" s="46">
        <v>7</v>
      </c>
      <c r="AD23" s="46">
        <v>12</v>
      </c>
      <c r="AE23" s="12">
        <f t="shared" si="24"/>
        <v>0.33333333333333331</v>
      </c>
      <c r="AF23" s="46">
        <v>15</v>
      </c>
      <c r="AG23" s="46">
        <v>6</v>
      </c>
      <c r="AH23" s="46">
        <v>4</v>
      </c>
      <c r="AI23" s="12">
        <f t="shared" si="25"/>
        <v>0.4</v>
      </c>
      <c r="AJ23" s="46">
        <v>13</v>
      </c>
      <c r="AK23" s="46">
        <v>4</v>
      </c>
      <c r="AL23" s="46">
        <v>1</v>
      </c>
      <c r="AM23" s="12">
        <f t="shared" si="26"/>
        <v>0.30769230769230771</v>
      </c>
      <c r="AN23" s="46">
        <v>14</v>
      </c>
      <c r="AO23" s="46">
        <v>6</v>
      </c>
      <c r="AP23" s="46">
        <v>5</v>
      </c>
      <c r="AQ23" s="12">
        <f t="shared" si="27"/>
        <v>0.42857142857142855</v>
      </c>
      <c r="AR23" s="46">
        <v>18</v>
      </c>
      <c r="AS23" s="46">
        <v>9</v>
      </c>
      <c r="AT23" s="46">
        <v>6</v>
      </c>
      <c r="AU23" s="12">
        <f t="shared" si="28"/>
        <v>0.5</v>
      </c>
      <c r="AV23" s="46">
        <v>15</v>
      </c>
      <c r="AW23" s="46">
        <v>7</v>
      </c>
      <c r="AX23" s="46">
        <v>10</v>
      </c>
      <c r="AY23" s="12">
        <f t="shared" si="29"/>
        <v>0.46666666666666667</v>
      </c>
      <c r="AZ23" s="46">
        <v>12</v>
      </c>
      <c r="BA23" s="46">
        <v>4</v>
      </c>
      <c r="BB23" s="46">
        <v>4</v>
      </c>
      <c r="BC23" s="12">
        <f t="shared" si="30"/>
        <v>0.33333333333333331</v>
      </c>
      <c r="BD23" s="46">
        <v>14</v>
      </c>
      <c r="BE23" s="46">
        <v>6</v>
      </c>
      <c r="BF23" s="46">
        <v>5</v>
      </c>
      <c r="BG23" s="12">
        <f t="shared" si="31"/>
        <v>0.42857142857142855</v>
      </c>
      <c r="BH23" s="46">
        <v>18</v>
      </c>
      <c r="BI23" s="46">
        <v>5</v>
      </c>
      <c r="BJ23" s="12">
        <f t="shared" si="32"/>
        <v>0.27777777777777779</v>
      </c>
      <c r="BK23" s="46">
        <v>13</v>
      </c>
      <c r="BL23" s="46">
        <v>3</v>
      </c>
      <c r="BM23" s="12">
        <f t="shared" si="33"/>
        <v>0.23076923076923078</v>
      </c>
      <c r="BN23" s="46">
        <v>39</v>
      </c>
      <c r="BO23" s="46">
        <v>21</v>
      </c>
      <c r="BP23" s="43">
        <f t="shared" si="21"/>
        <v>0.53846153846153844</v>
      </c>
    </row>
    <row r="24" spans="1:68" s="15" customFormat="1" ht="17.25" customHeight="1" x14ac:dyDescent="0.25">
      <c r="D24" s="20" t="s">
        <v>140</v>
      </c>
      <c r="E24" s="66"/>
      <c r="F24" s="19">
        <v>111</v>
      </c>
      <c r="G24" s="19">
        <v>110</v>
      </c>
      <c r="H24" s="10">
        <f t="shared" si="0"/>
        <v>1</v>
      </c>
      <c r="I24" s="19">
        <v>105</v>
      </c>
      <c r="J24" s="19">
        <v>5</v>
      </c>
      <c r="K24" s="19">
        <v>0</v>
      </c>
      <c r="L24" s="87">
        <v>0</v>
      </c>
      <c r="M24" s="115" t="s">
        <v>99</v>
      </c>
      <c r="N24" s="46">
        <v>1764</v>
      </c>
      <c r="O24" s="46">
        <v>721</v>
      </c>
      <c r="P24" s="12">
        <f t="shared" si="19"/>
        <v>0.40873015873015872</v>
      </c>
      <c r="Q24" s="46">
        <v>179</v>
      </c>
      <c r="R24" s="46">
        <v>71</v>
      </c>
      <c r="S24" s="46">
        <v>30</v>
      </c>
      <c r="T24" s="12">
        <f t="shared" si="20"/>
        <v>0.39664804469273746</v>
      </c>
      <c r="U24" s="46">
        <v>45</v>
      </c>
      <c r="V24" s="46">
        <v>21</v>
      </c>
      <c r="W24" s="59">
        <f t="shared" si="22"/>
        <v>0.46666666666666667</v>
      </c>
      <c r="X24" s="46">
        <v>244</v>
      </c>
      <c r="Y24" s="46">
        <v>96</v>
      </c>
      <c r="Z24" s="46">
        <v>43</v>
      </c>
      <c r="AA24" s="12">
        <f t="shared" si="23"/>
        <v>0.39344262295081966</v>
      </c>
      <c r="AB24" s="46">
        <v>185</v>
      </c>
      <c r="AC24" s="46">
        <v>85</v>
      </c>
      <c r="AD24" s="46">
        <v>110</v>
      </c>
      <c r="AE24" s="12">
        <f t="shared" si="24"/>
        <v>0.45945945945945948</v>
      </c>
      <c r="AF24" s="46">
        <v>154</v>
      </c>
      <c r="AG24" s="46">
        <v>79</v>
      </c>
      <c r="AH24" s="46">
        <v>54</v>
      </c>
      <c r="AI24" s="12">
        <f t="shared" si="25"/>
        <v>0.51298701298701299</v>
      </c>
      <c r="AJ24" s="46">
        <v>109</v>
      </c>
      <c r="AK24" s="46">
        <v>52</v>
      </c>
      <c r="AL24" s="46">
        <v>16</v>
      </c>
      <c r="AM24" s="12">
        <f t="shared" si="26"/>
        <v>0.47706422018348627</v>
      </c>
      <c r="AN24" s="46">
        <v>122</v>
      </c>
      <c r="AO24" s="46">
        <v>55</v>
      </c>
      <c r="AP24" s="46">
        <v>55</v>
      </c>
      <c r="AQ24" s="12">
        <f t="shared" si="27"/>
        <v>0.45081967213114754</v>
      </c>
      <c r="AR24" s="46">
        <v>173</v>
      </c>
      <c r="AS24" s="46">
        <v>66</v>
      </c>
      <c r="AT24" s="46">
        <v>75</v>
      </c>
      <c r="AU24" s="12">
        <f t="shared" si="28"/>
        <v>0.38150289017341038</v>
      </c>
      <c r="AV24" s="46">
        <v>143</v>
      </c>
      <c r="AW24" s="46">
        <v>70</v>
      </c>
      <c r="AX24" s="46">
        <v>100</v>
      </c>
      <c r="AY24" s="12">
        <f t="shared" si="29"/>
        <v>0.48951048951048953</v>
      </c>
      <c r="AZ24" s="46">
        <v>118</v>
      </c>
      <c r="BA24" s="46">
        <v>48</v>
      </c>
      <c r="BB24" s="46">
        <v>45</v>
      </c>
      <c r="BC24" s="12">
        <f t="shared" si="30"/>
        <v>0.40677966101694918</v>
      </c>
      <c r="BD24" s="46">
        <v>138</v>
      </c>
      <c r="BE24" s="46">
        <v>52</v>
      </c>
      <c r="BF24" s="46">
        <v>62</v>
      </c>
      <c r="BG24" s="12">
        <f t="shared" si="31"/>
        <v>0.37681159420289856</v>
      </c>
      <c r="BH24" s="46">
        <v>182</v>
      </c>
      <c r="BI24" s="46">
        <v>45</v>
      </c>
      <c r="BJ24" s="12">
        <f t="shared" si="32"/>
        <v>0.24725274725274726</v>
      </c>
      <c r="BK24" s="46">
        <v>104</v>
      </c>
      <c r="BL24" s="46">
        <v>26</v>
      </c>
      <c r="BM24" s="12">
        <f t="shared" si="33"/>
        <v>0.25</v>
      </c>
      <c r="BN24" s="46">
        <v>288</v>
      </c>
      <c r="BO24" s="46">
        <v>157</v>
      </c>
      <c r="BP24" s="43">
        <f t="shared" si="21"/>
        <v>0.54513888888888884</v>
      </c>
    </row>
    <row r="25" spans="1:68" ht="17.25" customHeight="1" x14ac:dyDescent="0.25">
      <c r="D25" s="20" t="s">
        <v>144</v>
      </c>
      <c r="E25" s="67"/>
      <c r="F25" s="19">
        <v>9</v>
      </c>
      <c r="G25" s="19">
        <v>8</v>
      </c>
      <c r="H25" s="10">
        <f t="shared" si="0"/>
        <v>1</v>
      </c>
      <c r="I25" s="19">
        <v>8</v>
      </c>
      <c r="J25" s="19">
        <v>0</v>
      </c>
      <c r="K25" s="19">
        <v>0</v>
      </c>
      <c r="L25" s="10">
        <f t="shared" si="2"/>
        <v>0</v>
      </c>
      <c r="M25" s="108" t="s">
        <v>102</v>
      </c>
      <c r="N25" s="46">
        <v>112</v>
      </c>
      <c r="O25" s="46">
        <v>49</v>
      </c>
      <c r="P25" s="12">
        <f t="shared" si="19"/>
        <v>0.4375</v>
      </c>
      <c r="Q25" s="46">
        <v>12</v>
      </c>
      <c r="R25" s="46">
        <v>5</v>
      </c>
      <c r="S25" s="46">
        <v>2</v>
      </c>
      <c r="T25" s="12">
        <f t="shared" si="20"/>
        <v>0.41666666666666669</v>
      </c>
      <c r="U25" s="46">
        <v>0</v>
      </c>
      <c r="V25" s="46">
        <v>0</v>
      </c>
      <c r="W25" s="59" t="e">
        <f t="shared" si="22"/>
        <v>#DIV/0!</v>
      </c>
      <c r="X25" s="46">
        <v>12</v>
      </c>
      <c r="Y25" s="46">
        <v>8</v>
      </c>
      <c r="Z25" s="46">
        <v>0</v>
      </c>
      <c r="AA25" s="12">
        <f t="shared" si="23"/>
        <v>0.66666666666666663</v>
      </c>
      <c r="AB25" s="46">
        <v>15</v>
      </c>
      <c r="AC25" s="46">
        <v>12</v>
      </c>
      <c r="AD25" s="46">
        <v>7</v>
      </c>
      <c r="AE25" s="12">
        <f t="shared" si="24"/>
        <v>0.8</v>
      </c>
      <c r="AF25" s="46">
        <v>10</v>
      </c>
      <c r="AG25" s="46">
        <v>5</v>
      </c>
      <c r="AH25" s="46">
        <v>4</v>
      </c>
      <c r="AI25" s="12">
        <f t="shared" si="25"/>
        <v>0.5</v>
      </c>
      <c r="AJ25" s="46">
        <v>8</v>
      </c>
      <c r="AK25" s="46">
        <v>4</v>
      </c>
      <c r="AL25" s="46">
        <v>2</v>
      </c>
      <c r="AM25" s="12">
        <f t="shared" si="26"/>
        <v>0.5</v>
      </c>
      <c r="AN25" s="46">
        <v>9</v>
      </c>
      <c r="AO25" s="46">
        <v>4</v>
      </c>
      <c r="AP25" s="46">
        <v>5</v>
      </c>
      <c r="AQ25" s="12">
        <f t="shared" si="27"/>
        <v>0.44444444444444442</v>
      </c>
      <c r="AR25" s="46">
        <v>9</v>
      </c>
      <c r="AS25" s="46">
        <v>5</v>
      </c>
      <c r="AT25" s="46">
        <v>5</v>
      </c>
      <c r="AU25" s="12">
        <f t="shared" si="28"/>
        <v>0.55555555555555558</v>
      </c>
      <c r="AV25" s="46">
        <v>10</v>
      </c>
      <c r="AW25" s="46">
        <v>3</v>
      </c>
      <c r="AX25" s="46">
        <v>9</v>
      </c>
      <c r="AY25" s="12">
        <f t="shared" si="29"/>
        <v>0.3</v>
      </c>
      <c r="AZ25" s="46">
        <v>9</v>
      </c>
      <c r="BA25" s="46">
        <v>6</v>
      </c>
      <c r="BB25" s="46">
        <v>2</v>
      </c>
      <c r="BC25" s="12">
        <f t="shared" si="30"/>
        <v>0.66666666666666663</v>
      </c>
      <c r="BD25" s="46">
        <v>9</v>
      </c>
      <c r="BE25" s="46">
        <v>4</v>
      </c>
      <c r="BF25" s="46">
        <v>3</v>
      </c>
      <c r="BG25" s="12">
        <f t="shared" si="31"/>
        <v>0.44444444444444442</v>
      </c>
      <c r="BH25" s="46">
        <v>10</v>
      </c>
      <c r="BI25" s="46">
        <v>2</v>
      </c>
      <c r="BJ25" s="12">
        <f t="shared" si="32"/>
        <v>0.2</v>
      </c>
      <c r="BK25" s="46">
        <v>8</v>
      </c>
      <c r="BL25" s="46">
        <v>2</v>
      </c>
      <c r="BM25" s="12">
        <f t="shared" si="33"/>
        <v>0.25</v>
      </c>
      <c r="BN25" s="46">
        <v>23</v>
      </c>
      <c r="BO25" s="46">
        <v>10</v>
      </c>
      <c r="BP25" s="43">
        <f t="shared" si="21"/>
        <v>0.43478260869565216</v>
      </c>
    </row>
    <row r="26" spans="1:68" s="5" customFormat="1" ht="17.25" customHeight="1" x14ac:dyDescent="0.25">
      <c r="A26" s="1"/>
      <c r="B26" s="1"/>
      <c r="C26" s="1"/>
      <c r="D26" s="20" t="s">
        <v>49</v>
      </c>
      <c r="E26" s="64"/>
      <c r="F26" s="19">
        <v>13</v>
      </c>
      <c r="G26" s="19">
        <v>11</v>
      </c>
      <c r="H26" s="10">
        <f t="shared" si="0"/>
        <v>2</v>
      </c>
      <c r="I26" s="19">
        <v>11</v>
      </c>
      <c r="J26" s="45">
        <v>0</v>
      </c>
      <c r="K26" s="19">
        <v>0</v>
      </c>
      <c r="L26" s="10">
        <f t="shared" si="2"/>
        <v>0</v>
      </c>
      <c r="M26" s="116" t="s">
        <v>103</v>
      </c>
      <c r="N26" s="46">
        <v>170</v>
      </c>
      <c r="O26" s="46">
        <v>103</v>
      </c>
      <c r="P26" s="12">
        <f t="shared" si="19"/>
        <v>0.60588235294117643</v>
      </c>
      <c r="Q26" s="46">
        <v>17</v>
      </c>
      <c r="R26" s="46">
        <v>13</v>
      </c>
      <c r="S26" s="46">
        <v>1</v>
      </c>
      <c r="T26" s="12">
        <f t="shared" si="20"/>
        <v>0.76470588235294112</v>
      </c>
      <c r="U26" s="46">
        <v>5</v>
      </c>
      <c r="V26" s="46">
        <v>3</v>
      </c>
      <c r="W26" s="59">
        <f t="shared" si="22"/>
        <v>0.6</v>
      </c>
      <c r="X26" s="46">
        <v>22</v>
      </c>
      <c r="Y26" s="46">
        <v>11</v>
      </c>
      <c r="Z26" s="46">
        <v>1</v>
      </c>
      <c r="AA26" s="12">
        <f t="shared" si="23"/>
        <v>0.5</v>
      </c>
      <c r="AB26" s="46">
        <v>19</v>
      </c>
      <c r="AC26" s="46">
        <v>15</v>
      </c>
      <c r="AD26" s="46">
        <v>13</v>
      </c>
      <c r="AE26" s="12">
        <f t="shared" si="24"/>
        <v>0.78947368421052633</v>
      </c>
      <c r="AF26" s="46">
        <v>12</v>
      </c>
      <c r="AG26" s="46">
        <v>7</v>
      </c>
      <c r="AH26" s="46">
        <v>5</v>
      </c>
      <c r="AI26" s="12">
        <f t="shared" si="25"/>
        <v>0.58333333333333337</v>
      </c>
      <c r="AJ26" s="46">
        <v>11</v>
      </c>
      <c r="AK26" s="46">
        <v>5</v>
      </c>
      <c r="AL26" s="46">
        <v>2</v>
      </c>
      <c r="AM26" s="12">
        <f t="shared" si="26"/>
        <v>0.45454545454545453</v>
      </c>
      <c r="AN26" s="46">
        <v>14</v>
      </c>
      <c r="AO26" s="46">
        <v>10</v>
      </c>
      <c r="AP26" s="46">
        <v>6</v>
      </c>
      <c r="AQ26" s="12">
        <f t="shared" si="27"/>
        <v>0.7142857142857143</v>
      </c>
      <c r="AR26" s="46">
        <v>14</v>
      </c>
      <c r="AS26" s="46">
        <v>12</v>
      </c>
      <c r="AT26" s="46">
        <v>7</v>
      </c>
      <c r="AU26" s="12">
        <f t="shared" si="28"/>
        <v>0.8571428571428571</v>
      </c>
      <c r="AV26" s="46">
        <v>13</v>
      </c>
      <c r="AW26" s="46">
        <v>8</v>
      </c>
      <c r="AX26" s="46">
        <v>8</v>
      </c>
      <c r="AY26" s="12">
        <f t="shared" si="29"/>
        <v>0.61538461538461542</v>
      </c>
      <c r="AZ26" s="46">
        <v>14</v>
      </c>
      <c r="BA26" s="46">
        <v>8</v>
      </c>
      <c r="BB26" s="46">
        <v>6</v>
      </c>
      <c r="BC26" s="12">
        <f t="shared" si="30"/>
        <v>0.5714285714285714</v>
      </c>
      <c r="BD26" s="46">
        <v>13</v>
      </c>
      <c r="BE26" s="46">
        <v>8</v>
      </c>
      <c r="BF26" s="46">
        <v>5</v>
      </c>
      <c r="BG26" s="12">
        <f t="shared" si="31"/>
        <v>0.61538461538461542</v>
      </c>
      <c r="BH26" s="46">
        <v>19</v>
      </c>
      <c r="BI26" s="46">
        <v>9</v>
      </c>
      <c r="BJ26" s="12">
        <f t="shared" si="32"/>
        <v>0.47368421052631576</v>
      </c>
      <c r="BK26" s="46">
        <v>11</v>
      </c>
      <c r="BL26" s="46">
        <v>5</v>
      </c>
      <c r="BM26" s="12">
        <f t="shared" si="33"/>
        <v>0.45454545454545453</v>
      </c>
      <c r="BN26" s="46">
        <v>31</v>
      </c>
      <c r="BO26" s="46">
        <v>17</v>
      </c>
      <c r="BP26" s="43">
        <f t="shared" si="21"/>
        <v>0.54838709677419351</v>
      </c>
    </row>
    <row r="27" spans="1:68" s="5" customFormat="1" ht="17.25" customHeight="1" x14ac:dyDescent="0.25">
      <c r="A27" s="1"/>
      <c r="B27" s="1"/>
      <c r="C27" s="1"/>
      <c r="D27" s="20" t="s">
        <v>141</v>
      </c>
      <c r="E27" s="64"/>
      <c r="F27" s="19">
        <v>9</v>
      </c>
      <c r="G27" s="19">
        <v>8</v>
      </c>
      <c r="H27" s="10">
        <f t="shared" si="0"/>
        <v>1</v>
      </c>
      <c r="I27" s="19">
        <v>8</v>
      </c>
      <c r="J27" s="19">
        <v>0</v>
      </c>
      <c r="K27" s="19">
        <v>0</v>
      </c>
      <c r="L27" s="10">
        <f t="shared" si="2"/>
        <v>0</v>
      </c>
      <c r="M27" s="111" t="s">
        <v>107</v>
      </c>
      <c r="N27" s="46">
        <v>105</v>
      </c>
      <c r="O27" s="46">
        <v>41</v>
      </c>
      <c r="P27" s="12">
        <f t="shared" si="19"/>
        <v>0.39047619047619048</v>
      </c>
      <c r="Q27" s="46">
        <v>11</v>
      </c>
      <c r="R27" s="46">
        <v>4</v>
      </c>
      <c r="S27" s="46">
        <v>1</v>
      </c>
      <c r="T27" s="12">
        <f t="shared" si="20"/>
        <v>0.36363636363636365</v>
      </c>
      <c r="U27" s="46">
        <v>5</v>
      </c>
      <c r="V27" s="46">
        <v>0</v>
      </c>
      <c r="W27" s="59">
        <f t="shared" si="22"/>
        <v>0</v>
      </c>
      <c r="X27" s="46">
        <v>11</v>
      </c>
      <c r="Y27" s="46">
        <v>6</v>
      </c>
      <c r="Z27" s="46">
        <v>1</v>
      </c>
      <c r="AA27" s="12">
        <f t="shared" si="23"/>
        <v>0.54545454545454541</v>
      </c>
      <c r="AB27" s="46">
        <v>12</v>
      </c>
      <c r="AC27" s="46">
        <v>3</v>
      </c>
      <c r="AD27" s="46">
        <v>6</v>
      </c>
      <c r="AE27" s="12">
        <f t="shared" si="24"/>
        <v>0.25</v>
      </c>
      <c r="AF27" s="46">
        <v>10</v>
      </c>
      <c r="AG27" s="46">
        <v>8</v>
      </c>
      <c r="AH27" s="46">
        <v>2</v>
      </c>
      <c r="AI27" s="12">
        <f t="shared" si="25"/>
        <v>0.8</v>
      </c>
      <c r="AJ27" s="46">
        <v>7</v>
      </c>
      <c r="AK27" s="46">
        <v>3</v>
      </c>
      <c r="AL27" s="46">
        <v>0</v>
      </c>
      <c r="AM27" s="12">
        <f t="shared" si="26"/>
        <v>0.42857142857142855</v>
      </c>
      <c r="AN27" s="46">
        <v>9</v>
      </c>
      <c r="AO27" s="46">
        <v>4</v>
      </c>
      <c r="AP27" s="46">
        <v>3</v>
      </c>
      <c r="AQ27" s="12">
        <f t="shared" si="27"/>
        <v>0.44444444444444442</v>
      </c>
      <c r="AR27" s="46">
        <v>8</v>
      </c>
      <c r="AS27" s="46">
        <v>2</v>
      </c>
      <c r="AT27" s="46">
        <v>3</v>
      </c>
      <c r="AU27" s="12">
        <f t="shared" si="28"/>
        <v>0.25</v>
      </c>
      <c r="AV27" s="46">
        <v>10</v>
      </c>
      <c r="AW27" s="46">
        <v>9</v>
      </c>
      <c r="AX27" s="46">
        <v>3</v>
      </c>
      <c r="AY27" s="12">
        <f t="shared" si="29"/>
        <v>0.9</v>
      </c>
      <c r="AZ27" s="46">
        <v>9</v>
      </c>
      <c r="BA27" s="46">
        <v>4</v>
      </c>
      <c r="BB27" s="46">
        <v>3</v>
      </c>
      <c r="BC27" s="12">
        <f t="shared" si="30"/>
        <v>0.44444444444444442</v>
      </c>
      <c r="BD27" s="46">
        <v>9</v>
      </c>
      <c r="BE27" s="46">
        <v>6</v>
      </c>
      <c r="BF27" s="46">
        <v>3</v>
      </c>
      <c r="BG27" s="12">
        <f t="shared" si="31"/>
        <v>0.66666666666666663</v>
      </c>
      <c r="BH27" s="46">
        <v>8</v>
      </c>
      <c r="BI27" s="46">
        <v>1</v>
      </c>
      <c r="BJ27" s="12">
        <f t="shared" si="32"/>
        <v>0.125</v>
      </c>
      <c r="BK27" s="46">
        <v>8</v>
      </c>
      <c r="BL27" s="46">
        <v>2</v>
      </c>
      <c r="BM27" s="12">
        <f t="shared" si="33"/>
        <v>0.25</v>
      </c>
      <c r="BN27" s="46">
        <v>12</v>
      </c>
      <c r="BO27" s="46">
        <v>3</v>
      </c>
      <c r="BP27" s="43">
        <f t="shared" si="21"/>
        <v>0.25</v>
      </c>
    </row>
    <row r="28" spans="1:68" s="5" customFormat="1" ht="17.25" customHeight="1" x14ac:dyDescent="0.25">
      <c r="A28" s="1"/>
      <c r="B28" s="1"/>
      <c r="C28" s="1"/>
      <c r="D28" s="20" t="s">
        <v>142</v>
      </c>
      <c r="E28" s="64"/>
      <c r="F28" s="19">
        <v>36</v>
      </c>
      <c r="G28" s="19">
        <v>36</v>
      </c>
      <c r="H28" s="10">
        <f t="shared" si="0"/>
        <v>0</v>
      </c>
      <c r="I28" s="19">
        <v>36</v>
      </c>
      <c r="J28" s="19">
        <v>0</v>
      </c>
      <c r="K28" s="19">
        <v>0</v>
      </c>
      <c r="L28" s="10">
        <f t="shared" si="2"/>
        <v>0</v>
      </c>
      <c r="M28" s="108" t="s">
        <v>109</v>
      </c>
      <c r="N28" s="46">
        <v>498</v>
      </c>
      <c r="O28" s="46">
        <v>245</v>
      </c>
      <c r="P28" s="12">
        <f t="shared" si="19"/>
        <v>0.49196787148594379</v>
      </c>
      <c r="Q28" s="46">
        <v>59</v>
      </c>
      <c r="R28" s="46">
        <v>35</v>
      </c>
      <c r="S28" s="46">
        <v>13</v>
      </c>
      <c r="T28" s="12">
        <f t="shared" si="20"/>
        <v>0.59322033898305082</v>
      </c>
      <c r="U28" s="46">
        <v>8</v>
      </c>
      <c r="V28" s="46">
        <v>5</v>
      </c>
      <c r="W28" s="59">
        <f t="shared" si="22"/>
        <v>0.625</v>
      </c>
      <c r="X28" s="46">
        <v>66</v>
      </c>
      <c r="Y28" s="46">
        <v>34</v>
      </c>
      <c r="Z28" s="46">
        <v>8</v>
      </c>
      <c r="AA28" s="12">
        <f t="shared" si="23"/>
        <v>0.51515151515151514</v>
      </c>
      <c r="AB28" s="46">
        <v>55</v>
      </c>
      <c r="AC28" s="46">
        <v>29</v>
      </c>
      <c r="AD28" s="46">
        <v>34</v>
      </c>
      <c r="AE28" s="12">
        <f t="shared" si="24"/>
        <v>0.52727272727272723</v>
      </c>
      <c r="AF28" s="46">
        <v>42</v>
      </c>
      <c r="AG28" s="46">
        <v>22</v>
      </c>
      <c r="AH28" s="46">
        <v>12</v>
      </c>
      <c r="AI28" s="12">
        <f t="shared" si="25"/>
        <v>0.52380952380952384</v>
      </c>
      <c r="AJ28" s="46">
        <v>36</v>
      </c>
      <c r="AK28" s="46">
        <v>13</v>
      </c>
      <c r="AL28" s="46">
        <v>0</v>
      </c>
      <c r="AM28" s="12">
        <f t="shared" si="26"/>
        <v>0.3611111111111111</v>
      </c>
      <c r="AN28" s="46">
        <v>41</v>
      </c>
      <c r="AO28" s="46">
        <v>19</v>
      </c>
      <c r="AP28" s="46">
        <v>25</v>
      </c>
      <c r="AQ28" s="12">
        <f t="shared" si="27"/>
        <v>0.46341463414634149</v>
      </c>
      <c r="AR28" s="46">
        <v>48</v>
      </c>
      <c r="AS28" s="46">
        <v>21</v>
      </c>
      <c r="AT28" s="46">
        <v>20</v>
      </c>
      <c r="AU28" s="12">
        <f t="shared" si="28"/>
        <v>0.4375</v>
      </c>
      <c r="AV28" s="46">
        <v>40</v>
      </c>
      <c r="AW28" s="46">
        <v>24</v>
      </c>
      <c r="AX28" s="46">
        <v>30</v>
      </c>
      <c r="AY28" s="12">
        <f t="shared" si="29"/>
        <v>0.6</v>
      </c>
      <c r="AZ28" s="46">
        <v>37</v>
      </c>
      <c r="BA28" s="46">
        <v>16</v>
      </c>
      <c r="BB28" s="46">
        <v>12</v>
      </c>
      <c r="BC28" s="12">
        <f t="shared" si="30"/>
        <v>0.43243243243243246</v>
      </c>
      <c r="BD28" s="46">
        <v>37</v>
      </c>
      <c r="BE28" s="46">
        <v>19</v>
      </c>
      <c r="BF28" s="46">
        <v>20</v>
      </c>
      <c r="BG28" s="12">
        <f t="shared" si="31"/>
        <v>0.51351351351351349</v>
      </c>
      <c r="BH28" s="46">
        <v>44</v>
      </c>
      <c r="BI28" s="46">
        <v>17</v>
      </c>
      <c r="BJ28" s="12">
        <f t="shared" si="32"/>
        <v>0.38636363636363635</v>
      </c>
      <c r="BK28" s="46">
        <v>35</v>
      </c>
      <c r="BL28" s="46">
        <v>12</v>
      </c>
      <c r="BM28" s="12">
        <f t="shared" si="33"/>
        <v>0.34285714285714286</v>
      </c>
      <c r="BN28" s="46">
        <v>95</v>
      </c>
      <c r="BO28" s="46">
        <v>41</v>
      </c>
      <c r="BP28" s="43">
        <f t="shared" si="21"/>
        <v>0.43157894736842106</v>
      </c>
    </row>
    <row r="29" spans="1:68" s="5" customFormat="1" ht="17.25" customHeight="1" x14ac:dyDescent="0.25">
      <c r="A29" s="1"/>
      <c r="B29" s="1"/>
      <c r="C29" s="1"/>
      <c r="D29" s="20" t="s">
        <v>117</v>
      </c>
      <c r="E29" s="64" t="s">
        <v>118</v>
      </c>
      <c r="F29" s="11">
        <v>5</v>
      </c>
      <c r="G29" s="11">
        <v>4</v>
      </c>
      <c r="H29" s="10">
        <f t="shared" si="0"/>
        <v>1</v>
      </c>
      <c r="I29" s="11">
        <v>4</v>
      </c>
      <c r="J29" s="11">
        <v>0</v>
      </c>
      <c r="K29" s="11">
        <v>0</v>
      </c>
      <c r="L29" s="10">
        <f t="shared" si="2"/>
        <v>0</v>
      </c>
      <c r="M29" s="111" t="s">
        <v>116</v>
      </c>
      <c r="N29" s="46">
        <v>60</v>
      </c>
      <c r="O29" s="46">
        <v>4</v>
      </c>
      <c r="P29" s="12">
        <f t="shared" si="19"/>
        <v>6.6666666666666666E-2</v>
      </c>
      <c r="Q29" s="46">
        <v>6</v>
      </c>
      <c r="R29" s="46">
        <v>1</v>
      </c>
      <c r="S29" s="46">
        <v>1</v>
      </c>
      <c r="T29" s="12">
        <f t="shared" si="20"/>
        <v>0.16666666666666666</v>
      </c>
      <c r="U29" s="46">
        <v>4</v>
      </c>
      <c r="V29" s="46">
        <v>0</v>
      </c>
      <c r="W29" s="59">
        <f t="shared" si="22"/>
        <v>0</v>
      </c>
      <c r="X29" s="46">
        <v>7</v>
      </c>
      <c r="Y29" s="46">
        <v>0</v>
      </c>
      <c r="Z29" s="46">
        <v>0</v>
      </c>
      <c r="AA29" s="12">
        <f t="shared" si="23"/>
        <v>0</v>
      </c>
      <c r="AB29" s="46">
        <v>5</v>
      </c>
      <c r="AC29" s="46">
        <v>0</v>
      </c>
      <c r="AD29" s="46">
        <v>3</v>
      </c>
      <c r="AE29" s="12">
        <f t="shared" si="24"/>
        <v>0</v>
      </c>
      <c r="AF29" s="46">
        <v>5</v>
      </c>
      <c r="AG29" s="46">
        <v>1</v>
      </c>
      <c r="AH29" s="46">
        <v>0</v>
      </c>
      <c r="AI29" s="12">
        <f t="shared" si="25"/>
        <v>0.2</v>
      </c>
      <c r="AJ29" s="46">
        <v>4</v>
      </c>
      <c r="AK29" s="46">
        <v>0</v>
      </c>
      <c r="AL29" s="46">
        <v>0</v>
      </c>
      <c r="AM29" s="12">
        <f t="shared" si="26"/>
        <v>0</v>
      </c>
      <c r="AN29" s="46">
        <v>5</v>
      </c>
      <c r="AO29" s="46">
        <v>1</v>
      </c>
      <c r="AP29" s="46">
        <v>1</v>
      </c>
      <c r="AQ29" s="12">
        <f t="shared" si="27"/>
        <v>0.2</v>
      </c>
      <c r="AR29" s="46">
        <v>7</v>
      </c>
      <c r="AS29" s="46">
        <v>0</v>
      </c>
      <c r="AT29" s="46">
        <v>2</v>
      </c>
      <c r="AU29" s="12">
        <f t="shared" si="28"/>
        <v>0</v>
      </c>
      <c r="AV29" s="46">
        <v>5</v>
      </c>
      <c r="AW29" s="46">
        <v>0</v>
      </c>
      <c r="AX29" s="46">
        <v>3</v>
      </c>
      <c r="AY29" s="12">
        <f t="shared" si="29"/>
        <v>0</v>
      </c>
      <c r="AZ29" s="46">
        <v>5</v>
      </c>
      <c r="BA29" s="46">
        <v>0</v>
      </c>
      <c r="BB29" s="46">
        <v>1</v>
      </c>
      <c r="BC29" s="12">
        <f t="shared" si="30"/>
        <v>0</v>
      </c>
      <c r="BD29" s="46">
        <v>5</v>
      </c>
      <c r="BE29" s="46">
        <v>0</v>
      </c>
      <c r="BF29" s="46">
        <v>2</v>
      </c>
      <c r="BG29" s="12">
        <f t="shared" si="31"/>
        <v>0</v>
      </c>
      <c r="BH29" s="46">
        <v>6</v>
      </c>
      <c r="BI29" s="46">
        <v>1</v>
      </c>
      <c r="BJ29" s="12">
        <f t="shared" si="32"/>
        <v>0.16666666666666666</v>
      </c>
      <c r="BK29" s="46">
        <v>5</v>
      </c>
      <c r="BL29" s="46">
        <v>0</v>
      </c>
      <c r="BM29" s="12">
        <f t="shared" si="33"/>
        <v>0</v>
      </c>
      <c r="BN29" s="46">
        <v>13</v>
      </c>
      <c r="BO29" s="46">
        <v>4</v>
      </c>
      <c r="BP29" s="43">
        <f t="shared" si="21"/>
        <v>0.30769230769230771</v>
      </c>
    </row>
    <row r="30" spans="1:68" s="5" customFormat="1" ht="17.25" customHeight="1" x14ac:dyDescent="0.25">
      <c r="A30" s="1"/>
      <c r="B30" s="1"/>
      <c r="C30" s="1"/>
      <c r="D30" s="20" t="s">
        <v>145</v>
      </c>
      <c r="E30" s="64"/>
      <c r="F30" s="19">
        <v>7</v>
      </c>
      <c r="G30" s="19">
        <v>6</v>
      </c>
      <c r="H30" s="10">
        <f t="shared" si="0"/>
        <v>1</v>
      </c>
      <c r="I30" s="19">
        <v>6</v>
      </c>
      <c r="J30" s="19">
        <v>0</v>
      </c>
      <c r="K30" s="19">
        <v>0</v>
      </c>
      <c r="L30" s="10">
        <f t="shared" si="2"/>
        <v>0</v>
      </c>
      <c r="M30" s="117" t="s">
        <v>134</v>
      </c>
      <c r="N30" s="46">
        <v>85</v>
      </c>
      <c r="O30" s="46">
        <v>23</v>
      </c>
      <c r="P30" s="12">
        <f t="shared" si="19"/>
        <v>0.27058823529411763</v>
      </c>
      <c r="Q30" s="46">
        <v>9</v>
      </c>
      <c r="R30" s="46">
        <v>3</v>
      </c>
      <c r="S30" s="46">
        <v>1</v>
      </c>
      <c r="T30" s="12">
        <f t="shared" si="20"/>
        <v>0.33333333333333331</v>
      </c>
      <c r="U30" s="46">
        <v>0</v>
      </c>
      <c r="V30" s="46">
        <v>0</v>
      </c>
      <c r="W30" s="59" t="e">
        <f t="shared" si="22"/>
        <v>#DIV/0!</v>
      </c>
      <c r="X30" s="46">
        <v>11</v>
      </c>
      <c r="Y30" s="46">
        <v>2</v>
      </c>
      <c r="Z30" s="46">
        <v>2</v>
      </c>
      <c r="AA30" s="12">
        <f t="shared" si="23"/>
        <v>0.18181818181818182</v>
      </c>
      <c r="AB30" s="46">
        <v>9</v>
      </c>
      <c r="AC30" s="46">
        <v>3</v>
      </c>
      <c r="AD30" s="46">
        <v>6</v>
      </c>
      <c r="AE30" s="12">
        <f t="shared" si="24"/>
        <v>0.33333333333333331</v>
      </c>
      <c r="AF30" s="46">
        <v>7</v>
      </c>
      <c r="AG30" s="46">
        <v>1</v>
      </c>
      <c r="AH30" s="46">
        <v>4</v>
      </c>
      <c r="AI30" s="12">
        <f t="shared" si="25"/>
        <v>0.14285714285714285</v>
      </c>
      <c r="AJ30" s="46">
        <v>6</v>
      </c>
      <c r="AK30" s="46">
        <v>1</v>
      </c>
      <c r="AL30" s="46">
        <v>0</v>
      </c>
      <c r="AM30" s="12">
        <f t="shared" si="26"/>
        <v>0.16666666666666666</v>
      </c>
      <c r="AN30" s="46">
        <v>6</v>
      </c>
      <c r="AO30" s="46">
        <v>2</v>
      </c>
      <c r="AP30" s="46">
        <v>5</v>
      </c>
      <c r="AQ30" s="12">
        <f t="shared" si="27"/>
        <v>0.33333333333333331</v>
      </c>
      <c r="AR30" s="46">
        <v>7</v>
      </c>
      <c r="AS30" s="46">
        <v>2</v>
      </c>
      <c r="AT30" s="46">
        <v>4</v>
      </c>
      <c r="AU30" s="12">
        <f t="shared" si="28"/>
        <v>0.2857142857142857</v>
      </c>
      <c r="AV30" s="46">
        <v>8</v>
      </c>
      <c r="AW30" s="46">
        <v>2</v>
      </c>
      <c r="AX30" s="46">
        <v>7</v>
      </c>
      <c r="AY30" s="12">
        <f t="shared" si="29"/>
        <v>0.25</v>
      </c>
      <c r="AZ30" s="46">
        <v>7</v>
      </c>
      <c r="BA30" s="46">
        <v>4</v>
      </c>
      <c r="BB30" s="46">
        <v>5</v>
      </c>
      <c r="BC30" s="12">
        <f t="shared" si="30"/>
        <v>0.5714285714285714</v>
      </c>
      <c r="BD30" s="46">
        <v>6</v>
      </c>
      <c r="BE30" s="46">
        <v>2</v>
      </c>
      <c r="BF30" s="46">
        <v>3</v>
      </c>
      <c r="BG30" s="12">
        <f t="shared" si="31"/>
        <v>0.33333333333333331</v>
      </c>
      <c r="BH30" s="46">
        <v>10</v>
      </c>
      <c r="BI30" s="46">
        <v>1</v>
      </c>
      <c r="BJ30" s="12">
        <f t="shared" si="32"/>
        <v>0.1</v>
      </c>
      <c r="BK30" s="46">
        <v>6</v>
      </c>
      <c r="BL30" s="46">
        <v>1</v>
      </c>
      <c r="BM30" s="12">
        <f t="shared" si="33"/>
        <v>0.16666666666666666</v>
      </c>
      <c r="BN30" s="46">
        <v>22</v>
      </c>
      <c r="BO30" s="46">
        <v>14</v>
      </c>
      <c r="BP30" s="43">
        <f t="shared" si="21"/>
        <v>0.63636363636363635</v>
      </c>
    </row>
    <row r="31" spans="1:68" s="5" customFormat="1" ht="17.25" customHeight="1" x14ac:dyDescent="0.25">
      <c r="A31" s="1"/>
      <c r="B31" s="1"/>
      <c r="C31" s="1"/>
      <c r="D31" s="20" t="s">
        <v>50</v>
      </c>
      <c r="E31" s="64"/>
      <c r="F31" s="19">
        <v>8</v>
      </c>
      <c r="G31" s="19">
        <v>8</v>
      </c>
      <c r="H31" s="10">
        <f t="shared" si="0"/>
        <v>0</v>
      </c>
      <c r="I31" s="19">
        <v>8</v>
      </c>
      <c r="J31" s="19">
        <v>0</v>
      </c>
      <c r="K31" s="19">
        <v>0</v>
      </c>
      <c r="L31" s="10">
        <f t="shared" si="2"/>
        <v>0</v>
      </c>
      <c r="M31" s="108" t="s">
        <v>77</v>
      </c>
      <c r="N31" s="46">
        <v>102</v>
      </c>
      <c r="O31" s="46">
        <v>54</v>
      </c>
      <c r="P31" s="12">
        <f t="shared" si="19"/>
        <v>0.52941176470588236</v>
      </c>
      <c r="Q31" s="46">
        <v>12</v>
      </c>
      <c r="R31" s="46">
        <v>7</v>
      </c>
      <c r="S31" s="46">
        <v>1</v>
      </c>
      <c r="T31" s="12">
        <f t="shared" si="20"/>
        <v>0.58333333333333337</v>
      </c>
      <c r="U31" s="46">
        <v>7</v>
      </c>
      <c r="V31" s="46">
        <v>3</v>
      </c>
      <c r="W31" s="59">
        <f t="shared" si="22"/>
        <v>0.42857142857142855</v>
      </c>
      <c r="X31" s="46">
        <v>10</v>
      </c>
      <c r="Y31" s="46">
        <v>4</v>
      </c>
      <c r="Z31" s="46">
        <v>0</v>
      </c>
      <c r="AA31" s="12">
        <f t="shared" si="23"/>
        <v>0.4</v>
      </c>
      <c r="AB31" s="46">
        <v>11</v>
      </c>
      <c r="AC31" s="46">
        <v>9</v>
      </c>
      <c r="AD31" s="46">
        <v>5</v>
      </c>
      <c r="AE31" s="12">
        <f t="shared" si="24"/>
        <v>0.81818181818181823</v>
      </c>
      <c r="AF31" s="46">
        <v>11</v>
      </c>
      <c r="AG31" s="46">
        <v>7</v>
      </c>
      <c r="AH31" s="46">
        <v>2</v>
      </c>
      <c r="AI31" s="12">
        <f t="shared" si="25"/>
        <v>0.63636363636363635</v>
      </c>
      <c r="AJ31" s="46">
        <v>10</v>
      </c>
      <c r="AK31" s="46">
        <v>6</v>
      </c>
      <c r="AL31" s="46">
        <v>2</v>
      </c>
      <c r="AM31" s="12">
        <f t="shared" si="26"/>
        <v>0.6</v>
      </c>
      <c r="AN31" s="46">
        <v>9</v>
      </c>
      <c r="AO31" s="46">
        <v>5</v>
      </c>
      <c r="AP31" s="46">
        <v>3</v>
      </c>
      <c r="AQ31" s="12">
        <f t="shared" si="27"/>
        <v>0.55555555555555558</v>
      </c>
      <c r="AR31" s="46">
        <v>8</v>
      </c>
      <c r="AS31" s="46">
        <v>4</v>
      </c>
      <c r="AT31" s="46">
        <v>0</v>
      </c>
      <c r="AU31" s="12">
        <f t="shared" si="28"/>
        <v>0.5</v>
      </c>
      <c r="AV31" s="46">
        <v>8</v>
      </c>
      <c r="AW31" s="46">
        <v>5</v>
      </c>
      <c r="AX31" s="46">
        <v>5</v>
      </c>
      <c r="AY31" s="12">
        <f t="shared" si="29"/>
        <v>0.625</v>
      </c>
      <c r="AZ31" s="46">
        <v>10</v>
      </c>
      <c r="BA31" s="46">
        <v>7</v>
      </c>
      <c r="BB31" s="46">
        <v>1</v>
      </c>
      <c r="BC31" s="12">
        <f t="shared" si="30"/>
        <v>0.7</v>
      </c>
      <c r="BD31" s="46">
        <v>9</v>
      </c>
      <c r="BE31" s="46">
        <v>8</v>
      </c>
      <c r="BF31" s="46">
        <v>3</v>
      </c>
      <c r="BG31" s="12">
        <f t="shared" si="31"/>
        <v>0.88888888888888884</v>
      </c>
      <c r="BH31" s="46">
        <v>10</v>
      </c>
      <c r="BI31" s="46">
        <v>6</v>
      </c>
      <c r="BJ31" s="12">
        <f t="shared" si="32"/>
        <v>0.6</v>
      </c>
      <c r="BK31" s="46">
        <v>9</v>
      </c>
      <c r="BL31" s="46">
        <v>5</v>
      </c>
      <c r="BM31" s="12">
        <f t="shared" si="33"/>
        <v>0.55555555555555558</v>
      </c>
      <c r="BN31" s="46">
        <v>28</v>
      </c>
      <c r="BO31" s="46">
        <v>14</v>
      </c>
      <c r="BP31" s="43">
        <f t="shared" si="21"/>
        <v>0.5</v>
      </c>
    </row>
    <row r="32" spans="1:68" ht="17.25" customHeight="1" x14ac:dyDescent="0.25">
      <c r="D32" s="20" t="s">
        <v>51</v>
      </c>
      <c r="E32" s="68"/>
      <c r="F32" s="19">
        <v>21</v>
      </c>
      <c r="G32" s="19">
        <v>19</v>
      </c>
      <c r="H32" s="9">
        <f t="shared" si="0"/>
        <v>2</v>
      </c>
      <c r="I32" s="19">
        <v>19</v>
      </c>
      <c r="J32" s="19">
        <v>0</v>
      </c>
      <c r="K32" s="19">
        <v>0</v>
      </c>
      <c r="L32" s="9">
        <f t="shared" si="2"/>
        <v>0</v>
      </c>
      <c r="M32" s="111" t="s">
        <v>158</v>
      </c>
      <c r="N32" s="46">
        <v>171</v>
      </c>
      <c r="O32" s="46">
        <v>59</v>
      </c>
      <c r="P32" s="12">
        <f t="shared" si="19"/>
        <v>0.34502923976608185</v>
      </c>
      <c r="Q32" s="46">
        <v>21</v>
      </c>
      <c r="R32" s="46">
        <v>6</v>
      </c>
      <c r="S32" s="46">
        <v>7</v>
      </c>
      <c r="T32" s="12">
        <f t="shared" si="20"/>
        <v>0.2857142857142857</v>
      </c>
      <c r="U32" s="46">
        <v>17</v>
      </c>
      <c r="V32" s="46">
        <v>5</v>
      </c>
      <c r="W32" s="59">
        <f t="shared" si="22"/>
        <v>0.29411764705882354</v>
      </c>
      <c r="X32" s="46">
        <v>20</v>
      </c>
      <c r="Y32" s="46">
        <v>8</v>
      </c>
      <c r="Z32" s="46">
        <v>2</v>
      </c>
      <c r="AA32" s="12">
        <f t="shared" si="23"/>
        <v>0.4</v>
      </c>
      <c r="AB32" s="46">
        <v>21</v>
      </c>
      <c r="AC32" s="46">
        <v>8</v>
      </c>
      <c r="AD32" s="46">
        <v>16</v>
      </c>
      <c r="AE32" s="12">
        <f t="shared" si="24"/>
        <v>0.38095238095238093</v>
      </c>
      <c r="AF32" s="46">
        <v>19</v>
      </c>
      <c r="AG32" s="46">
        <v>5</v>
      </c>
      <c r="AH32" s="46">
        <v>6</v>
      </c>
      <c r="AI32" s="12">
        <f t="shared" si="25"/>
        <v>0.26315789473684209</v>
      </c>
      <c r="AJ32" s="46">
        <v>19</v>
      </c>
      <c r="AK32" s="46">
        <v>4</v>
      </c>
      <c r="AL32" s="46">
        <v>2</v>
      </c>
      <c r="AM32" s="12">
        <f t="shared" si="26"/>
        <v>0.21052631578947367</v>
      </c>
      <c r="AN32" s="46">
        <v>19</v>
      </c>
      <c r="AO32" s="46">
        <v>6</v>
      </c>
      <c r="AP32" s="46">
        <v>7</v>
      </c>
      <c r="AQ32" s="12">
        <f t="shared" si="27"/>
        <v>0.31578947368421051</v>
      </c>
      <c r="AR32" s="46">
        <v>21</v>
      </c>
      <c r="AS32" s="46">
        <v>8</v>
      </c>
      <c r="AT32" s="46">
        <v>4</v>
      </c>
      <c r="AU32" s="12">
        <f t="shared" si="28"/>
        <v>0.38095238095238093</v>
      </c>
      <c r="AV32" s="46">
        <v>20</v>
      </c>
      <c r="AW32" s="46">
        <v>5</v>
      </c>
      <c r="AX32" s="46">
        <v>11</v>
      </c>
      <c r="AY32" s="12">
        <f t="shared" si="29"/>
        <v>0.25</v>
      </c>
      <c r="AZ32" s="46">
        <v>19</v>
      </c>
      <c r="BA32" s="46">
        <v>9</v>
      </c>
      <c r="BB32" s="46">
        <v>6</v>
      </c>
      <c r="BC32" s="12">
        <f t="shared" si="30"/>
        <v>0.47368421052631576</v>
      </c>
      <c r="BD32" s="46">
        <v>20</v>
      </c>
      <c r="BE32" s="46">
        <v>8</v>
      </c>
      <c r="BF32" s="46">
        <v>3</v>
      </c>
      <c r="BG32" s="12">
        <f t="shared" si="31"/>
        <v>0.4</v>
      </c>
      <c r="BH32" s="46">
        <v>20</v>
      </c>
      <c r="BI32" s="46">
        <v>6</v>
      </c>
      <c r="BJ32" s="12">
        <f t="shared" si="32"/>
        <v>0.3</v>
      </c>
      <c r="BK32" s="46">
        <v>19</v>
      </c>
      <c r="BL32" s="46">
        <v>5</v>
      </c>
      <c r="BM32" s="12">
        <f t="shared" si="33"/>
        <v>0.26315789473684209</v>
      </c>
      <c r="BN32" s="46">
        <v>51</v>
      </c>
      <c r="BO32" s="46">
        <v>18</v>
      </c>
      <c r="BP32" s="43">
        <f t="shared" si="21"/>
        <v>0.35294117647058826</v>
      </c>
    </row>
    <row r="33" spans="1:68" s="44" customFormat="1" ht="17.25" customHeight="1" x14ac:dyDescent="0.25">
      <c r="D33" s="20" t="s">
        <v>52</v>
      </c>
      <c r="E33" s="64"/>
      <c r="F33" s="19">
        <v>18</v>
      </c>
      <c r="G33" s="19">
        <v>15</v>
      </c>
      <c r="H33" s="10">
        <f t="shared" si="0"/>
        <v>3</v>
      </c>
      <c r="I33" s="19">
        <v>15</v>
      </c>
      <c r="J33" s="19">
        <v>0</v>
      </c>
      <c r="K33" s="36">
        <v>0</v>
      </c>
      <c r="L33" s="10">
        <f t="shared" si="2"/>
        <v>0</v>
      </c>
      <c r="M33" s="111" t="s">
        <v>161</v>
      </c>
      <c r="N33" s="46">
        <v>149</v>
      </c>
      <c r="O33" s="46">
        <v>39</v>
      </c>
      <c r="P33" s="12">
        <f t="shared" si="19"/>
        <v>0.26174496644295303</v>
      </c>
      <c r="Q33" s="46">
        <v>14</v>
      </c>
      <c r="R33" s="46">
        <v>5</v>
      </c>
      <c r="S33" s="46">
        <v>4</v>
      </c>
      <c r="T33" s="12">
        <f t="shared" si="20"/>
        <v>0.35714285714285715</v>
      </c>
      <c r="U33" s="46">
        <v>0</v>
      </c>
      <c r="V33" s="46">
        <v>0</v>
      </c>
      <c r="W33" s="59" t="e">
        <f t="shared" si="22"/>
        <v>#DIV/0!</v>
      </c>
      <c r="X33" s="46">
        <v>12</v>
      </c>
      <c r="Y33" s="46">
        <v>1</v>
      </c>
      <c r="Z33" s="46">
        <v>0</v>
      </c>
      <c r="AA33" s="12">
        <f t="shared" si="23"/>
        <v>8.3333333333333329E-2</v>
      </c>
      <c r="AB33" s="46">
        <v>15</v>
      </c>
      <c r="AC33" s="46">
        <v>6</v>
      </c>
      <c r="AD33" s="46">
        <v>6</v>
      </c>
      <c r="AE33" s="12">
        <f t="shared" si="24"/>
        <v>0.4</v>
      </c>
      <c r="AF33" s="46">
        <v>13</v>
      </c>
      <c r="AG33" s="46">
        <v>3</v>
      </c>
      <c r="AH33" s="46">
        <v>2</v>
      </c>
      <c r="AI33" s="12">
        <f t="shared" si="25"/>
        <v>0.23076923076923078</v>
      </c>
      <c r="AJ33" s="46">
        <v>13</v>
      </c>
      <c r="AK33" s="46">
        <v>3</v>
      </c>
      <c r="AL33" s="46">
        <v>2</v>
      </c>
      <c r="AM33" s="12">
        <f t="shared" si="26"/>
        <v>0.23076923076923078</v>
      </c>
      <c r="AN33" s="46">
        <v>14</v>
      </c>
      <c r="AO33" s="46">
        <v>6</v>
      </c>
      <c r="AP33" s="46">
        <v>6</v>
      </c>
      <c r="AQ33" s="12">
        <f t="shared" si="27"/>
        <v>0.42857142857142855</v>
      </c>
      <c r="AR33" s="46">
        <v>14</v>
      </c>
      <c r="AS33" s="46">
        <v>4</v>
      </c>
      <c r="AT33" s="46">
        <v>2</v>
      </c>
      <c r="AU33" s="12">
        <f t="shared" si="28"/>
        <v>0.2857142857142857</v>
      </c>
      <c r="AV33" s="46">
        <v>13</v>
      </c>
      <c r="AW33" s="46">
        <v>4</v>
      </c>
      <c r="AX33" s="46">
        <v>12</v>
      </c>
      <c r="AY33" s="12">
        <f t="shared" si="29"/>
        <v>0.30769230769230771</v>
      </c>
      <c r="AZ33" s="46">
        <v>13</v>
      </c>
      <c r="BA33" s="46">
        <v>2</v>
      </c>
      <c r="BB33" s="46">
        <v>0</v>
      </c>
      <c r="BC33" s="12">
        <f t="shared" si="30"/>
        <v>0.15384615384615385</v>
      </c>
      <c r="BD33" s="46">
        <v>13</v>
      </c>
      <c r="BE33" s="46">
        <v>3</v>
      </c>
      <c r="BF33" s="46">
        <v>1</v>
      </c>
      <c r="BG33" s="12">
        <f t="shared" si="31"/>
        <v>0.23076923076923078</v>
      </c>
      <c r="BH33" s="46">
        <v>14</v>
      </c>
      <c r="BI33" s="46">
        <v>2</v>
      </c>
      <c r="BJ33" s="12">
        <f t="shared" si="32"/>
        <v>0.14285714285714285</v>
      </c>
      <c r="BK33" s="46">
        <v>13</v>
      </c>
      <c r="BL33" s="46">
        <v>2</v>
      </c>
      <c r="BM33" s="12">
        <f t="shared" si="33"/>
        <v>0.15384615384615385</v>
      </c>
      <c r="BN33" s="46">
        <v>32</v>
      </c>
      <c r="BO33" s="46">
        <v>4</v>
      </c>
      <c r="BP33" s="43">
        <f t="shared" si="21"/>
        <v>0.125</v>
      </c>
    </row>
    <row r="34" spans="1:68" s="5" customFormat="1" ht="17.25" customHeight="1" x14ac:dyDescent="0.25">
      <c r="A34" s="1"/>
      <c r="B34" s="1"/>
      <c r="C34" s="1"/>
      <c r="D34" s="20" t="s">
        <v>53</v>
      </c>
      <c r="E34" s="64"/>
      <c r="F34" s="19">
        <v>15</v>
      </c>
      <c r="G34" s="19">
        <v>14</v>
      </c>
      <c r="H34" s="10">
        <f t="shared" si="0"/>
        <v>1</v>
      </c>
      <c r="I34" s="19">
        <v>14</v>
      </c>
      <c r="J34" s="19">
        <v>0</v>
      </c>
      <c r="K34" s="19">
        <v>0</v>
      </c>
      <c r="L34" s="10">
        <f t="shared" si="2"/>
        <v>0</v>
      </c>
      <c r="M34" s="111" t="s">
        <v>82</v>
      </c>
      <c r="N34" s="46">
        <v>176</v>
      </c>
      <c r="O34" s="46">
        <v>82</v>
      </c>
      <c r="P34" s="12">
        <f t="shared" si="19"/>
        <v>0.46590909090909088</v>
      </c>
      <c r="Q34" s="46">
        <v>16</v>
      </c>
      <c r="R34" s="46">
        <v>8</v>
      </c>
      <c r="S34" s="46">
        <v>2</v>
      </c>
      <c r="T34" s="12">
        <f t="shared" si="20"/>
        <v>0.5</v>
      </c>
      <c r="U34" s="46">
        <v>8</v>
      </c>
      <c r="V34" s="46">
        <v>0</v>
      </c>
      <c r="W34" s="59">
        <f t="shared" si="22"/>
        <v>0</v>
      </c>
      <c r="X34" s="46">
        <v>16</v>
      </c>
      <c r="Y34" s="46">
        <v>3</v>
      </c>
      <c r="Z34" s="46">
        <v>0</v>
      </c>
      <c r="AA34" s="12">
        <f t="shared" si="23"/>
        <v>0.1875</v>
      </c>
      <c r="AB34" s="46">
        <v>17</v>
      </c>
      <c r="AC34" s="46">
        <v>8</v>
      </c>
      <c r="AD34" s="46">
        <v>5</v>
      </c>
      <c r="AE34" s="12">
        <f t="shared" si="24"/>
        <v>0.47058823529411764</v>
      </c>
      <c r="AF34" s="46">
        <v>15</v>
      </c>
      <c r="AG34" s="46">
        <v>8</v>
      </c>
      <c r="AH34" s="46">
        <v>2</v>
      </c>
      <c r="AI34" s="12">
        <f t="shared" si="25"/>
        <v>0.53333333333333333</v>
      </c>
      <c r="AJ34" s="46">
        <v>15</v>
      </c>
      <c r="AK34" s="46">
        <v>6</v>
      </c>
      <c r="AL34" s="46">
        <v>1</v>
      </c>
      <c r="AM34" s="12">
        <f t="shared" si="26"/>
        <v>0.4</v>
      </c>
      <c r="AN34" s="46">
        <v>15</v>
      </c>
      <c r="AO34" s="46">
        <v>8</v>
      </c>
      <c r="AP34" s="46">
        <v>4</v>
      </c>
      <c r="AQ34" s="12">
        <f t="shared" si="27"/>
        <v>0.53333333333333333</v>
      </c>
      <c r="AR34" s="46">
        <v>15</v>
      </c>
      <c r="AS34" s="46">
        <v>3</v>
      </c>
      <c r="AT34" s="46">
        <v>0</v>
      </c>
      <c r="AU34" s="12">
        <f t="shared" si="28"/>
        <v>0.2</v>
      </c>
      <c r="AV34" s="46">
        <v>15</v>
      </c>
      <c r="AW34" s="46">
        <v>7</v>
      </c>
      <c r="AX34" s="46">
        <v>1</v>
      </c>
      <c r="AY34" s="12">
        <f t="shared" si="29"/>
        <v>0.46666666666666667</v>
      </c>
      <c r="AZ34" s="46">
        <v>15</v>
      </c>
      <c r="BA34" s="46">
        <v>8</v>
      </c>
      <c r="BB34" s="46">
        <v>2</v>
      </c>
      <c r="BC34" s="12">
        <f t="shared" si="30"/>
        <v>0.53333333333333333</v>
      </c>
      <c r="BD34" s="46">
        <v>15</v>
      </c>
      <c r="BE34" s="46">
        <v>3</v>
      </c>
      <c r="BF34" s="46">
        <v>1</v>
      </c>
      <c r="BG34" s="12">
        <f t="shared" si="31"/>
        <v>0.2</v>
      </c>
      <c r="BH34" s="46">
        <v>16</v>
      </c>
      <c r="BI34" s="46">
        <v>0</v>
      </c>
      <c r="BJ34" s="12">
        <f t="shared" si="32"/>
        <v>0</v>
      </c>
      <c r="BK34" s="46">
        <v>15</v>
      </c>
      <c r="BL34" s="46">
        <v>6</v>
      </c>
      <c r="BM34" s="12">
        <f t="shared" si="33"/>
        <v>0.4</v>
      </c>
      <c r="BN34" s="46">
        <v>44</v>
      </c>
      <c r="BO34" s="46">
        <v>21</v>
      </c>
      <c r="BP34" s="43">
        <f t="shared" si="21"/>
        <v>0.47727272727272729</v>
      </c>
    </row>
    <row r="35" spans="1:68" s="5" customFormat="1" ht="17.25" customHeight="1" x14ac:dyDescent="0.25">
      <c r="A35" s="1"/>
      <c r="B35" s="1"/>
      <c r="C35" s="1"/>
      <c r="D35" s="20" t="s">
        <v>54</v>
      </c>
      <c r="E35" s="64"/>
      <c r="F35" s="19">
        <v>13</v>
      </c>
      <c r="G35" s="19">
        <v>13</v>
      </c>
      <c r="H35" s="10">
        <f t="shared" si="0"/>
        <v>0</v>
      </c>
      <c r="I35" s="19">
        <v>13</v>
      </c>
      <c r="J35" s="19">
        <v>0</v>
      </c>
      <c r="K35" s="19">
        <v>0</v>
      </c>
      <c r="L35" s="10">
        <f t="shared" si="2"/>
        <v>0</v>
      </c>
      <c r="M35" s="117" t="s">
        <v>83</v>
      </c>
      <c r="N35" s="46">
        <v>164</v>
      </c>
      <c r="O35" s="46">
        <v>69</v>
      </c>
      <c r="P35" s="12">
        <f t="shared" si="19"/>
        <v>0.42073170731707316</v>
      </c>
      <c r="Q35" s="46">
        <v>18</v>
      </c>
      <c r="R35" s="46">
        <v>7</v>
      </c>
      <c r="S35" s="46">
        <v>2</v>
      </c>
      <c r="T35" s="12">
        <f t="shared" si="20"/>
        <v>0.3888888888888889</v>
      </c>
      <c r="U35" s="46">
        <v>4</v>
      </c>
      <c r="V35" s="46">
        <v>2</v>
      </c>
      <c r="W35" s="59">
        <f t="shared" si="22"/>
        <v>0.5</v>
      </c>
      <c r="X35" s="46">
        <v>21</v>
      </c>
      <c r="Y35" s="46">
        <v>12</v>
      </c>
      <c r="Z35" s="46">
        <v>0</v>
      </c>
      <c r="AA35" s="12">
        <f t="shared" si="23"/>
        <v>0.5714285714285714</v>
      </c>
      <c r="AB35" s="46">
        <v>16</v>
      </c>
      <c r="AC35" s="46">
        <v>10</v>
      </c>
      <c r="AD35" s="46">
        <v>11</v>
      </c>
      <c r="AE35" s="12">
        <f t="shared" si="24"/>
        <v>0.625</v>
      </c>
      <c r="AF35" s="46">
        <v>12</v>
      </c>
      <c r="AG35" s="46">
        <v>9</v>
      </c>
      <c r="AH35" s="46">
        <v>2</v>
      </c>
      <c r="AI35" s="12">
        <f t="shared" si="25"/>
        <v>0.75</v>
      </c>
      <c r="AJ35" s="46">
        <v>11</v>
      </c>
      <c r="AK35" s="46">
        <v>5</v>
      </c>
      <c r="AL35" s="46">
        <v>1</v>
      </c>
      <c r="AM35" s="12">
        <f t="shared" si="26"/>
        <v>0.45454545454545453</v>
      </c>
      <c r="AN35" s="46">
        <v>13</v>
      </c>
      <c r="AO35" s="46">
        <v>5</v>
      </c>
      <c r="AP35" s="46">
        <v>3</v>
      </c>
      <c r="AQ35" s="12">
        <f t="shared" si="27"/>
        <v>0.38461538461538464</v>
      </c>
      <c r="AR35" s="46">
        <v>20</v>
      </c>
      <c r="AS35" s="46">
        <v>7</v>
      </c>
      <c r="AT35" s="46">
        <v>9</v>
      </c>
      <c r="AU35" s="12">
        <f t="shared" si="28"/>
        <v>0.35</v>
      </c>
      <c r="AV35" s="46">
        <v>12</v>
      </c>
      <c r="AW35" s="46">
        <v>7</v>
      </c>
      <c r="AX35" s="46">
        <v>5</v>
      </c>
      <c r="AY35" s="12">
        <f t="shared" si="29"/>
        <v>0.58333333333333337</v>
      </c>
      <c r="AZ35" s="46">
        <v>13</v>
      </c>
      <c r="BA35" s="46">
        <v>7</v>
      </c>
      <c r="BB35" s="46">
        <v>4</v>
      </c>
      <c r="BC35" s="12">
        <f t="shared" si="30"/>
        <v>0.53846153846153844</v>
      </c>
      <c r="BD35" s="46">
        <v>12</v>
      </c>
      <c r="BE35" s="46">
        <v>4</v>
      </c>
      <c r="BF35" s="46">
        <v>5</v>
      </c>
      <c r="BG35" s="12">
        <f t="shared" si="31"/>
        <v>0.33333333333333331</v>
      </c>
      <c r="BH35" s="46">
        <v>17</v>
      </c>
      <c r="BI35" s="46">
        <v>4</v>
      </c>
      <c r="BJ35" s="12">
        <f t="shared" si="32"/>
        <v>0.23529411764705882</v>
      </c>
      <c r="BK35" s="46">
        <v>13</v>
      </c>
      <c r="BL35" s="46">
        <v>3</v>
      </c>
      <c r="BM35" s="12">
        <f t="shared" si="33"/>
        <v>0.23076923076923078</v>
      </c>
      <c r="BN35" s="46">
        <v>42</v>
      </c>
      <c r="BO35" s="46">
        <v>26</v>
      </c>
      <c r="BP35" s="43">
        <f t="shared" si="21"/>
        <v>0.61904761904761907</v>
      </c>
    </row>
    <row r="36" spans="1:68" s="5" customFormat="1" ht="17.25" customHeight="1" x14ac:dyDescent="0.25">
      <c r="A36" s="1"/>
      <c r="B36" s="1"/>
      <c r="C36" s="1"/>
      <c r="D36" s="20" t="s">
        <v>149</v>
      </c>
      <c r="E36" s="69"/>
      <c r="F36" s="36">
        <v>9</v>
      </c>
      <c r="G36" s="36">
        <v>9</v>
      </c>
      <c r="H36" s="10">
        <f t="shared" si="0"/>
        <v>0</v>
      </c>
      <c r="I36" s="36">
        <v>9</v>
      </c>
      <c r="J36" s="36">
        <v>0</v>
      </c>
      <c r="K36" s="36">
        <v>0</v>
      </c>
      <c r="L36" s="10">
        <f t="shared" si="2"/>
        <v>0</v>
      </c>
      <c r="M36" s="109" t="s">
        <v>150</v>
      </c>
      <c r="N36" s="46">
        <v>137</v>
      </c>
      <c r="O36" s="46">
        <v>30</v>
      </c>
      <c r="P36" s="12">
        <f t="shared" si="19"/>
        <v>0.21897810218978103</v>
      </c>
      <c r="Q36" s="46">
        <v>17</v>
      </c>
      <c r="R36" s="46">
        <v>2</v>
      </c>
      <c r="S36" s="46">
        <v>5</v>
      </c>
      <c r="T36" s="12">
        <f t="shared" si="20"/>
        <v>0.11764705882352941</v>
      </c>
      <c r="U36" s="46">
        <v>4</v>
      </c>
      <c r="V36" s="46">
        <v>1</v>
      </c>
      <c r="W36" s="59">
        <f t="shared" si="22"/>
        <v>0.25</v>
      </c>
      <c r="X36" s="46">
        <v>17</v>
      </c>
      <c r="Y36" s="46">
        <v>6</v>
      </c>
      <c r="Z36" s="46">
        <v>5</v>
      </c>
      <c r="AA36" s="12">
        <f t="shared" si="23"/>
        <v>0.35294117647058826</v>
      </c>
      <c r="AB36" s="46">
        <v>16</v>
      </c>
      <c r="AC36" s="46">
        <v>2</v>
      </c>
      <c r="AD36" s="46">
        <v>8</v>
      </c>
      <c r="AE36" s="12">
        <f t="shared" si="24"/>
        <v>0.125</v>
      </c>
      <c r="AF36" s="46">
        <v>14</v>
      </c>
      <c r="AG36" s="46">
        <v>4</v>
      </c>
      <c r="AH36" s="46">
        <v>7</v>
      </c>
      <c r="AI36" s="12">
        <f t="shared" si="25"/>
        <v>0.2857142857142857</v>
      </c>
      <c r="AJ36" s="46">
        <v>9</v>
      </c>
      <c r="AK36" s="46">
        <v>1</v>
      </c>
      <c r="AL36" s="46">
        <v>0</v>
      </c>
      <c r="AM36" s="12">
        <f t="shared" si="26"/>
        <v>0.1111111111111111</v>
      </c>
      <c r="AN36" s="46">
        <v>9</v>
      </c>
      <c r="AO36" s="46">
        <v>1</v>
      </c>
      <c r="AP36" s="46">
        <v>7</v>
      </c>
      <c r="AQ36" s="12">
        <f t="shared" si="27"/>
        <v>0.1111111111111111</v>
      </c>
      <c r="AR36" s="46">
        <v>11</v>
      </c>
      <c r="AS36" s="46">
        <v>2</v>
      </c>
      <c r="AT36" s="46">
        <v>9</v>
      </c>
      <c r="AU36" s="12">
        <f t="shared" si="28"/>
        <v>0.18181818181818182</v>
      </c>
      <c r="AV36" s="46">
        <v>13</v>
      </c>
      <c r="AW36" s="46">
        <v>3</v>
      </c>
      <c r="AX36" s="46">
        <v>10</v>
      </c>
      <c r="AY36" s="12">
        <f t="shared" si="29"/>
        <v>0.23076923076923078</v>
      </c>
      <c r="AZ36" s="46">
        <v>10</v>
      </c>
      <c r="BA36" s="46">
        <v>3</v>
      </c>
      <c r="BB36" s="46">
        <v>7</v>
      </c>
      <c r="BC36" s="12">
        <f t="shared" si="30"/>
        <v>0.3</v>
      </c>
      <c r="BD36" s="46">
        <v>10</v>
      </c>
      <c r="BE36" s="46">
        <v>3</v>
      </c>
      <c r="BF36" s="46">
        <v>7</v>
      </c>
      <c r="BG36" s="12">
        <f t="shared" si="31"/>
        <v>0.3</v>
      </c>
      <c r="BH36" s="46">
        <v>16</v>
      </c>
      <c r="BI36" s="46">
        <v>1</v>
      </c>
      <c r="BJ36" s="12">
        <f t="shared" si="32"/>
        <v>6.25E-2</v>
      </c>
      <c r="BK36" s="46">
        <v>9</v>
      </c>
      <c r="BL36" s="46">
        <v>1</v>
      </c>
      <c r="BM36" s="12">
        <f t="shared" si="33"/>
        <v>0.1111111111111111</v>
      </c>
      <c r="BN36" s="46">
        <v>30</v>
      </c>
      <c r="BO36" s="46">
        <v>1</v>
      </c>
      <c r="BP36" s="43">
        <f t="shared" si="21"/>
        <v>3.3333333333333333E-2</v>
      </c>
    </row>
    <row r="37" spans="1:68" s="5" customFormat="1" ht="17.25" customHeight="1" x14ac:dyDescent="0.25">
      <c r="A37" s="1"/>
      <c r="B37" s="1"/>
      <c r="C37" s="1"/>
      <c r="D37" s="20" t="s">
        <v>86</v>
      </c>
      <c r="E37" s="64"/>
      <c r="F37" s="19">
        <v>2</v>
      </c>
      <c r="G37" s="19">
        <v>1</v>
      </c>
      <c r="H37" s="10">
        <f t="shared" si="0"/>
        <v>1</v>
      </c>
      <c r="I37" s="19">
        <v>1</v>
      </c>
      <c r="J37" s="19">
        <v>0</v>
      </c>
      <c r="K37" s="19">
        <v>0</v>
      </c>
      <c r="L37" s="10">
        <f t="shared" si="2"/>
        <v>0</v>
      </c>
      <c r="M37" s="118" t="s">
        <v>87</v>
      </c>
      <c r="N37" s="46">
        <v>33</v>
      </c>
      <c r="O37" s="46">
        <v>0</v>
      </c>
      <c r="P37" s="12">
        <f t="shared" si="19"/>
        <v>0</v>
      </c>
      <c r="Q37" s="46">
        <v>6</v>
      </c>
      <c r="R37" s="46">
        <v>1</v>
      </c>
      <c r="S37" s="46">
        <v>0</v>
      </c>
      <c r="T37" s="12">
        <f t="shared" si="20"/>
        <v>0.16666666666666666</v>
      </c>
      <c r="U37" s="46">
        <v>0</v>
      </c>
      <c r="V37" s="46">
        <v>0</v>
      </c>
      <c r="W37" s="59" t="e">
        <f t="shared" si="22"/>
        <v>#DIV/0!</v>
      </c>
      <c r="X37" s="46">
        <v>4</v>
      </c>
      <c r="Y37" s="46">
        <v>2</v>
      </c>
      <c r="Z37" s="46">
        <v>0</v>
      </c>
      <c r="AA37" s="12">
        <f t="shared" si="23"/>
        <v>0.5</v>
      </c>
      <c r="AB37" s="46">
        <v>3</v>
      </c>
      <c r="AC37" s="46">
        <v>0</v>
      </c>
      <c r="AD37" s="46">
        <v>1</v>
      </c>
      <c r="AE37" s="12">
        <f t="shared" si="24"/>
        <v>0</v>
      </c>
      <c r="AF37" s="46">
        <v>2</v>
      </c>
      <c r="AG37" s="46">
        <v>0</v>
      </c>
      <c r="AH37" s="46">
        <v>1</v>
      </c>
      <c r="AI37" s="12">
        <f t="shared" si="25"/>
        <v>0</v>
      </c>
      <c r="AJ37" s="46">
        <v>1</v>
      </c>
      <c r="AK37" s="46">
        <v>0</v>
      </c>
      <c r="AL37" s="46">
        <v>0</v>
      </c>
      <c r="AM37" s="12">
        <f t="shared" si="26"/>
        <v>0</v>
      </c>
      <c r="AN37" s="46">
        <v>1</v>
      </c>
      <c r="AO37" s="46">
        <v>0</v>
      </c>
      <c r="AP37" s="46">
        <v>1</v>
      </c>
      <c r="AQ37" s="12">
        <f t="shared" si="27"/>
        <v>0</v>
      </c>
      <c r="AR37" s="46">
        <v>1</v>
      </c>
      <c r="AS37" s="46">
        <v>0</v>
      </c>
      <c r="AT37" s="46">
        <v>1</v>
      </c>
      <c r="AU37" s="12">
        <f t="shared" si="28"/>
        <v>0</v>
      </c>
      <c r="AV37" s="46">
        <v>2</v>
      </c>
      <c r="AW37" s="46">
        <v>0</v>
      </c>
      <c r="AX37" s="46">
        <v>1</v>
      </c>
      <c r="AY37" s="12">
        <f t="shared" si="29"/>
        <v>0</v>
      </c>
      <c r="AZ37" s="46">
        <v>1</v>
      </c>
      <c r="BA37" s="46">
        <v>0</v>
      </c>
      <c r="BB37" s="46">
        <v>1</v>
      </c>
      <c r="BC37" s="12">
        <f t="shared" si="30"/>
        <v>0</v>
      </c>
      <c r="BD37" s="46">
        <v>2</v>
      </c>
      <c r="BE37" s="46">
        <v>0</v>
      </c>
      <c r="BF37" s="46">
        <v>1</v>
      </c>
      <c r="BG37" s="12">
        <f t="shared" si="31"/>
        <v>0</v>
      </c>
      <c r="BH37" s="46">
        <v>2</v>
      </c>
      <c r="BI37" s="46">
        <v>0</v>
      </c>
      <c r="BJ37" s="12">
        <f t="shared" si="32"/>
        <v>0</v>
      </c>
      <c r="BK37" s="46">
        <v>1</v>
      </c>
      <c r="BL37" s="46">
        <v>0</v>
      </c>
      <c r="BM37" s="12">
        <f t="shared" si="33"/>
        <v>0</v>
      </c>
      <c r="BN37" s="46">
        <v>4</v>
      </c>
      <c r="BO37" s="46">
        <v>0</v>
      </c>
      <c r="BP37" s="43">
        <f t="shared" si="21"/>
        <v>0</v>
      </c>
    </row>
    <row r="38" spans="1:68" s="5" customFormat="1" ht="17.25" customHeight="1" x14ac:dyDescent="0.25">
      <c r="A38" s="1"/>
      <c r="B38" s="1"/>
      <c r="C38" s="1"/>
      <c r="D38" s="20" t="s">
        <v>84</v>
      </c>
      <c r="E38" s="64"/>
      <c r="F38" s="19">
        <v>15</v>
      </c>
      <c r="G38" s="19">
        <v>9</v>
      </c>
      <c r="H38" s="10">
        <f t="shared" si="0"/>
        <v>6</v>
      </c>
      <c r="I38" s="19">
        <v>9</v>
      </c>
      <c r="J38" s="19">
        <v>0</v>
      </c>
      <c r="K38" s="19">
        <v>0</v>
      </c>
      <c r="L38" s="10">
        <f t="shared" si="2"/>
        <v>0</v>
      </c>
      <c r="M38" s="108" t="s">
        <v>85</v>
      </c>
      <c r="N38" s="46">
        <v>89</v>
      </c>
      <c r="O38" s="46">
        <v>16</v>
      </c>
      <c r="P38" s="12">
        <f t="shared" si="19"/>
        <v>0.1797752808988764</v>
      </c>
      <c r="Q38" s="46">
        <v>15</v>
      </c>
      <c r="R38" s="46">
        <v>1</v>
      </c>
      <c r="S38" s="46">
        <v>1</v>
      </c>
      <c r="T38" s="12">
        <f t="shared" si="20"/>
        <v>6.6666666666666666E-2</v>
      </c>
      <c r="U38" s="46">
        <v>11</v>
      </c>
      <c r="V38" s="46">
        <v>1</v>
      </c>
      <c r="W38" s="59">
        <f t="shared" si="22"/>
        <v>9.0909090909090912E-2</v>
      </c>
      <c r="X38" s="46">
        <v>10</v>
      </c>
      <c r="Y38" s="46">
        <v>0</v>
      </c>
      <c r="Z38" s="46">
        <v>0</v>
      </c>
      <c r="AA38" s="12">
        <f t="shared" si="23"/>
        <v>0</v>
      </c>
      <c r="AB38" s="46">
        <v>10</v>
      </c>
      <c r="AC38" s="46">
        <v>1</v>
      </c>
      <c r="AD38" s="46">
        <v>6</v>
      </c>
      <c r="AE38" s="12">
        <f t="shared" si="24"/>
        <v>0.1</v>
      </c>
      <c r="AF38" s="46">
        <v>10</v>
      </c>
      <c r="AG38" s="46">
        <v>1</v>
      </c>
      <c r="AH38" s="46">
        <v>0</v>
      </c>
      <c r="AI38" s="12">
        <f t="shared" si="25"/>
        <v>0.1</v>
      </c>
      <c r="AJ38" s="46">
        <v>8</v>
      </c>
      <c r="AK38" s="46">
        <v>1</v>
      </c>
      <c r="AL38" s="46">
        <v>0</v>
      </c>
      <c r="AM38" s="12">
        <f t="shared" si="26"/>
        <v>0.125</v>
      </c>
      <c r="AN38" s="46">
        <v>9</v>
      </c>
      <c r="AO38" s="46">
        <v>1</v>
      </c>
      <c r="AP38" s="46">
        <v>6</v>
      </c>
      <c r="AQ38" s="12">
        <f t="shared" si="27"/>
        <v>0.1111111111111111</v>
      </c>
      <c r="AR38" s="46">
        <v>10</v>
      </c>
      <c r="AS38" s="46">
        <v>0</v>
      </c>
      <c r="AT38" s="46">
        <v>0</v>
      </c>
      <c r="AU38" s="12">
        <f t="shared" si="28"/>
        <v>0</v>
      </c>
      <c r="AV38" s="46">
        <v>9</v>
      </c>
      <c r="AW38" s="46">
        <v>1</v>
      </c>
      <c r="AX38" s="46">
        <v>4</v>
      </c>
      <c r="AY38" s="12">
        <f t="shared" si="29"/>
        <v>0.1111111111111111</v>
      </c>
      <c r="AZ38" s="46">
        <v>8</v>
      </c>
      <c r="BA38" s="46">
        <v>2</v>
      </c>
      <c r="BB38" s="46">
        <v>0</v>
      </c>
      <c r="BC38" s="12">
        <f t="shared" si="30"/>
        <v>0.25</v>
      </c>
      <c r="BD38" s="46">
        <v>8</v>
      </c>
      <c r="BE38" s="46">
        <v>2</v>
      </c>
      <c r="BF38" s="46">
        <v>0</v>
      </c>
      <c r="BG38" s="12">
        <f t="shared" si="31"/>
        <v>0.25</v>
      </c>
      <c r="BH38" s="46">
        <v>10</v>
      </c>
      <c r="BI38" s="46">
        <v>0</v>
      </c>
      <c r="BJ38" s="12">
        <f t="shared" si="32"/>
        <v>0</v>
      </c>
      <c r="BK38" s="46">
        <v>8</v>
      </c>
      <c r="BL38" s="46">
        <v>3</v>
      </c>
      <c r="BM38" s="12">
        <f t="shared" si="33"/>
        <v>0.375</v>
      </c>
      <c r="BN38" s="46">
        <v>17</v>
      </c>
      <c r="BO38" s="46">
        <v>2</v>
      </c>
      <c r="BP38" s="43">
        <f t="shared" si="21"/>
        <v>0.11764705882352941</v>
      </c>
    </row>
    <row r="39" spans="1:68" s="5" customFormat="1" ht="17.25" customHeight="1" x14ac:dyDescent="0.25">
      <c r="A39" s="1"/>
      <c r="B39" s="1"/>
      <c r="C39" s="1"/>
      <c r="D39" s="20" t="s">
        <v>151</v>
      </c>
      <c r="E39" s="70" t="s">
        <v>153</v>
      </c>
      <c r="F39" s="19">
        <v>10</v>
      </c>
      <c r="G39" s="19">
        <v>10</v>
      </c>
      <c r="H39" s="10">
        <f t="shared" si="0"/>
        <v>0</v>
      </c>
      <c r="I39" s="19">
        <v>9</v>
      </c>
      <c r="J39" s="19">
        <v>1</v>
      </c>
      <c r="K39" s="19">
        <v>0</v>
      </c>
      <c r="L39" s="10">
        <f t="shared" si="2"/>
        <v>0</v>
      </c>
      <c r="M39" s="108" t="s">
        <v>152</v>
      </c>
      <c r="N39" s="46">
        <v>100</v>
      </c>
      <c r="O39" s="46">
        <v>20</v>
      </c>
      <c r="P39" s="12">
        <f t="shared" si="19"/>
        <v>0.2</v>
      </c>
      <c r="Q39" s="46">
        <v>14</v>
      </c>
      <c r="R39" s="46">
        <v>4</v>
      </c>
      <c r="S39" s="46">
        <v>1</v>
      </c>
      <c r="T39" s="12">
        <f t="shared" si="20"/>
        <v>0.2857142857142857</v>
      </c>
      <c r="U39" s="46">
        <v>9</v>
      </c>
      <c r="V39" s="46">
        <v>0</v>
      </c>
      <c r="W39" s="59">
        <f t="shared" si="22"/>
        <v>0</v>
      </c>
      <c r="X39" s="46">
        <v>9</v>
      </c>
      <c r="Y39" s="46">
        <v>2</v>
      </c>
      <c r="Z39" s="46">
        <v>0</v>
      </c>
      <c r="AA39" s="12">
        <f t="shared" si="23"/>
        <v>0.22222222222222221</v>
      </c>
      <c r="AB39" s="46">
        <v>11</v>
      </c>
      <c r="AC39" s="46">
        <v>3</v>
      </c>
      <c r="AD39" s="46">
        <v>8</v>
      </c>
      <c r="AE39" s="12">
        <f t="shared" si="24"/>
        <v>0.27272727272727271</v>
      </c>
      <c r="AF39" s="46">
        <v>9</v>
      </c>
      <c r="AG39" s="46">
        <v>2</v>
      </c>
      <c r="AH39" s="46">
        <v>3</v>
      </c>
      <c r="AI39" s="12">
        <f t="shared" si="25"/>
        <v>0.22222222222222221</v>
      </c>
      <c r="AJ39" s="46">
        <v>10</v>
      </c>
      <c r="AK39" s="46">
        <v>1</v>
      </c>
      <c r="AL39" s="46">
        <v>0</v>
      </c>
      <c r="AM39" s="12">
        <f t="shared" si="26"/>
        <v>0.1</v>
      </c>
      <c r="AN39" s="46">
        <v>9</v>
      </c>
      <c r="AO39" s="46">
        <v>2</v>
      </c>
      <c r="AP39" s="46">
        <v>2</v>
      </c>
      <c r="AQ39" s="12">
        <f t="shared" si="27"/>
        <v>0.22222222222222221</v>
      </c>
      <c r="AR39" s="46">
        <v>8</v>
      </c>
      <c r="AS39" s="46">
        <v>0</v>
      </c>
      <c r="AT39" s="46">
        <v>1</v>
      </c>
      <c r="AU39" s="12">
        <f t="shared" si="28"/>
        <v>0</v>
      </c>
      <c r="AV39" s="46">
        <v>7</v>
      </c>
      <c r="AW39" s="46">
        <v>1</v>
      </c>
      <c r="AX39" s="46">
        <v>7</v>
      </c>
      <c r="AY39" s="12">
        <f t="shared" si="29"/>
        <v>0.14285714285714285</v>
      </c>
      <c r="AZ39" s="46">
        <v>7</v>
      </c>
      <c r="BA39" s="46">
        <v>2</v>
      </c>
      <c r="BB39" s="46">
        <v>0</v>
      </c>
      <c r="BC39" s="12">
        <f t="shared" si="30"/>
        <v>0.2857142857142857</v>
      </c>
      <c r="BD39" s="46">
        <v>6</v>
      </c>
      <c r="BE39" s="46">
        <v>1</v>
      </c>
      <c r="BF39" s="46">
        <v>1</v>
      </c>
      <c r="BG39" s="12">
        <f t="shared" si="31"/>
        <v>0.16666666666666666</v>
      </c>
      <c r="BH39" s="46">
        <v>11</v>
      </c>
      <c r="BI39" s="46">
        <v>0</v>
      </c>
      <c r="BJ39" s="12">
        <f t="shared" si="32"/>
        <v>0</v>
      </c>
      <c r="BK39" s="46">
        <v>9</v>
      </c>
      <c r="BL39" s="46">
        <v>2</v>
      </c>
      <c r="BM39" s="12">
        <f t="shared" si="33"/>
        <v>0.22222222222222221</v>
      </c>
      <c r="BN39" s="46">
        <v>22</v>
      </c>
      <c r="BO39" s="46">
        <v>1</v>
      </c>
      <c r="BP39" s="43">
        <f t="shared" si="21"/>
        <v>4.5454545454545456E-2</v>
      </c>
    </row>
    <row r="40" spans="1:68" s="5" customFormat="1" ht="17.25" customHeight="1" x14ac:dyDescent="0.25">
      <c r="A40" s="1"/>
      <c r="B40" s="1"/>
      <c r="C40" s="1"/>
      <c r="D40" s="20" t="s">
        <v>88</v>
      </c>
      <c r="E40" s="64"/>
      <c r="F40" s="19">
        <v>14</v>
      </c>
      <c r="G40" s="19">
        <v>10</v>
      </c>
      <c r="H40" s="10">
        <f t="shared" si="0"/>
        <v>4</v>
      </c>
      <c r="I40" s="19">
        <v>10</v>
      </c>
      <c r="J40" s="19">
        <v>0</v>
      </c>
      <c r="K40" s="19">
        <v>0</v>
      </c>
      <c r="L40" s="10">
        <f t="shared" si="2"/>
        <v>0</v>
      </c>
      <c r="M40" s="117" t="s">
        <v>89</v>
      </c>
      <c r="N40" s="46">
        <v>96</v>
      </c>
      <c r="O40" s="46">
        <v>26</v>
      </c>
      <c r="P40" s="12">
        <f t="shared" si="19"/>
        <v>0.27083333333333331</v>
      </c>
      <c r="Q40" s="46">
        <v>11</v>
      </c>
      <c r="R40" s="46">
        <v>4</v>
      </c>
      <c r="S40" s="46">
        <v>4</v>
      </c>
      <c r="T40" s="12">
        <f t="shared" si="20"/>
        <v>0.36363636363636365</v>
      </c>
      <c r="U40" s="46">
        <v>11</v>
      </c>
      <c r="V40" s="46">
        <v>4</v>
      </c>
      <c r="W40" s="59">
        <f t="shared" si="22"/>
        <v>0.36363636363636365</v>
      </c>
      <c r="X40" s="46">
        <v>11</v>
      </c>
      <c r="Y40" s="46">
        <v>4</v>
      </c>
      <c r="Z40" s="46">
        <v>0</v>
      </c>
      <c r="AA40" s="12">
        <f t="shared" si="23"/>
        <v>0.36363636363636365</v>
      </c>
      <c r="AB40" s="46">
        <v>11</v>
      </c>
      <c r="AC40" s="46">
        <v>5</v>
      </c>
      <c r="AD40" s="46">
        <v>5</v>
      </c>
      <c r="AE40" s="12">
        <f t="shared" si="24"/>
        <v>0.45454545454545453</v>
      </c>
      <c r="AF40" s="46">
        <v>11</v>
      </c>
      <c r="AG40" s="46">
        <v>4</v>
      </c>
      <c r="AH40" s="46">
        <v>3</v>
      </c>
      <c r="AI40" s="12">
        <f t="shared" si="25"/>
        <v>0.36363636363636365</v>
      </c>
      <c r="AJ40" s="46">
        <v>10</v>
      </c>
      <c r="AK40" s="46">
        <v>3</v>
      </c>
      <c r="AL40" s="46">
        <v>1</v>
      </c>
      <c r="AM40" s="12">
        <f t="shared" si="26"/>
        <v>0.3</v>
      </c>
      <c r="AN40" s="46">
        <v>10</v>
      </c>
      <c r="AO40" s="46">
        <v>3</v>
      </c>
      <c r="AP40" s="46">
        <v>4</v>
      </c>
      <c r="AQ40" s="12">
        <f t="shared" si="27"/>
        <v>0.3</v>
      </c>
      <c r="AR40" s="46">
        <v>10</v>
      </c>
      <c r="AS40" s="46">
        <v>1</v>
      </c>
      <c r="AT40" s="46">
        <v>3</v>
      </c>
      <c r="AU40" s="12">
        <f t="shared" si="28"/>
        <v>0.1</v>
      </c>
      <c r="AV40" s="46">
        <v>10</v>
      </c>
      <c r="AW40" s="46">
        <v>3</v>
      </c>
      <c r="AX40" s="46">
        <v>5</v>
      </c>
      <c r="AY40" s="12">
        <f t="shared" si="29"/>
        <v>0.3</v>
      </c>
      <c r="AZ40" s="46">
        <v>10</v>
      </c>
      <c r="BA40" s="46">
        <v>2</v>
      </c>
      <c r="BB40" s="46">
        <v>3</v>
      </c>
      <c r="BC40" s="12">
        <f t="shared" si="30"/>
        <v>0.2</v>
      </c>
      <c r="BD40" s="46">
        <v>10</v>
      </c>
      <c r="BE40" s="46">
        <v>1</v>
      </c>
      <c r="BF40" s="46">
        <v>2</v>
      </c>
      <c r="BG40" s="12">
        <f t="shared" si="31"/>
        <v>0.1</v>
      </c>
      <c r="BH40" s="46">
        <v>11</v>
      </c>
      <c r="BI40" s="46">
        <v>2</v>
      </c>
      <c r="BJ40" s="12">
        <f t="shared" si="32"/>
        <v>0.18181818181818182</v>
      </c>
      <c r="BK40" s="46">
        <v>10</v>
      </c>
      <c r="BL40" s="46">
        <v>0</v>
      </c>
      <c r="BM40" s="12">
        <f t="shared" si="33"/>
        <v>0</v>
      </c>
      <c r="BN40" s="46">
        <v>35</v>
      </c>
      <c r="BO40" s="46">
        <v>7</v>
      </c>
      <c r="BP40" s="43">
        <f t="shared" si="21"/>
        <v>0.2</v>
      </c>
    </row>
    <row r="41" spans="1:68" s="5" customFormat="1" ht="17.25" customHeight="1" x14ac:dyDescent="0.25">
      <c r="A41" s="1"/>
      <c r="B41" s="1"/>
      <c r="C41" s="1"/>
      <c r="D41" s="20" t="s">
        <v>55</v>
      </c>
      <c r="E41" s="64"/>
      <c r="F41" s="11">
        <v>10</v>
      </c>
      <c r="G41" s="11">
        <v>7</v>
      </c>
      <c r="H41" s="10">
        <f t="shared" si="0"/>
        <v>3</v>
      </c>
      <c r="I41" s="11">
        <v>7</v>
      </c>
      <c r="J41" s="11">
        <v>0</v>
      </c>
      <c r="K41" s="11">
        <v>0</v>
      </c>
      <c r="L41" s="10">
        <f t="shared" si="2"/>
        <v>0</v>
      </c>
      <c r="M41" s="119" t="s">
        <v>90</v>
      </c>
      <c r="N41" s="46">
        <v>49</v>
      </c>
      <c r="O41" s="46">
        <v>34</v>
      </c>
      <c r="P41" s="12">
        <f t="shared" si="19"/>
        <v>0.69387755102040816</v>
      </c>
      <c r="Q41" s="46">
        <v>7</v>
      </c>
      <c r="R41" s="46">
        <v>3</v>
      </c>
      <c r="S41" s="46">
        <v>2</v>
      </c>
      <c r="T41" s="12">
        <f t="shared" si="20"/>
        <v>0.42857142857142855</v>
      </c>
      <c r="U41" s="46">
        <v>6</v>
      </c>
      <c r="V41" s="46">
        <v>3</v>
      </c>
      <c r="W41" s="59">
        <f t="shared" si="22"/>
        <v>0.5</v>
      </c>
      <c r="X41" s="46">
        <v>7</v>
      </c>
      <c r="Y41" s="46">
        <v>3</v>
      </c>
      <c r="Z41" s="46">
        <v>0</v>
      </c>
      <c r="AA41" s="12">
        <f t="shared" si="23"/>
        <v>0.42857142857142855</v>
      </c>
      <c r="AB41" s="46">
        <v>7</v>
      </c>
      <c r="AC41" s="46">
        <v>4</v>
      </c>
      <c r="AD41" s="46">
        <v>4</v>
      </c>
      <c r="AE41" s="12">
        <f t="shared" si="24"/>
        <v>0.5714285714285714</v>
      </c>
      <c r="AF41" s="46">
        <v>7</v>
      </c>
      <c r="AG41" s="46">
        <v>2</v>
      </c>
      <c r="AH41" s="46">
        <v>0</v>
      </c>
      <c r="AI41" s="12">
        <f t="shared" si="25"/>
        <v>0.2857142857142857</v>
      </c>
      <c r="AJ41" s="46">
        <v>7</v>
      </c>
      <c r="AK41" s="46">
        <v>2</v>
      </c>
      <c r="AL41" s="46">
        <v>0</v>
      </c>
      <c r="AM41" s="12">
        <f t="shared" si="26"/>
        <v>0.2857142857142857</v>
      </c>
      <c r="AN41" s="46">
        <v>7</v>
      </c>
      <c r="AO41" s="46">
        <v>2</v>
      </c>
      <c r="AP41" s="46">
        <v>2</v>
      </c>
      <c r="AQ41" s="12">
        <f t="shared" si="27"/>
        <v>0.2857142857142857</v>
      </c>
      <c r="AR41" s="46">
        <v>7</v>
      </c>
      <c r="AS41" s="46">
        <v>4</v>
      </c>
      <c r="AT41" s="46">
        <v>0</v>
      </c>
      <c r="AU41" s="12">
        <f t="shared" si="28"/>
        <v>0.5714285714285714</v>
      </c>
      <c r="AV41" s="46">
        <v>7</v>
      </c>
      <c r="AW41" s="46">
        <v>3</v>
      </c>
      <c r="AX41" s="46">
        <v>1</v>
      </c>
      <c r="AY41" s="12">
        <f t="shared" si="29"/>
        <v>0.42857142857142855</v>
      </c>
      <c r="AZ41" s="46">
        <v>7</v>
      </c>
      <c r="BA41" s="46">
        <v>2</v>
      </c>
      <c r="BB41" s="46">
        <v>1</v>
      </c>
      <c r="BC41" s="12">
        <f t="shared" si="30"/>
        <v>0.2857142857142857</v>
      </c>
      <c r="BD41" s="46">
        <v>7</v>
      </c>
      <c r="BE41" s="46">
        <v>2</v>
      </c>
      <c r="BF41" s="46">
        <v>0</v>
      </c>
      <c r="BG41" s="12">
        <f t="shared" si="31"/>
        <v>0.2857142857142857</v>
      </c>
      <c r="BH41" s="46">
        <v>7</v>
      </c>
      <c r="BI41" s="46">
        <v>2</v>
      </c>
      <c r="BJ41" s="12">
        <f t="shared" si="32"/>
        <v>0.2857142857142857</v>
      </c>
      <c r="BK41" s="46">
        <v>7</v>
      </c>
      <c r="BL41" s="46">
        <v>2</v>
      </c>
      <c r="BM41" s="12">
        <f t="shared" si="33"/>
        <v>0.2857142857142857</v>
      </c>
      <c r="BN41" s="46">
        <v>14</v>
      </c>
      <c r="BO41" s="46">
        <v>14</v>
      </c>
      <c r="BP41" s="43">
        <f t="shared" si="21"/>
        <v>1</v>
      </c>
    </row>
    <row r="42" spans="1:68" s="5" customFormat="1" ht="17.25" customHeight="1" x14ac:dyDescent="0.25">
      <c r="A42" s="1"/>
      <c r="B42" s="1"/>
      <c r="C42" s="1"/>
      <c r="D42" s="20" t="s">
        <v>56</v>
      </c>
      <c r="E42" s="64"/>
      <c r="F42" s="19">
        <v>18</v>
      </c>
      <c r="G42" s="19">
        <v>14</v>
      </c>
      <c r="H42" s="10">
        <f t="shared" si="0"/>
        <v>4</v>
      </c>
      <c r="I42" s="19">
        <v>14</v>
      </c>
      <c r="J42" s="19">
        <v>0</v>
      </c>
      <c r="K42" s="19">
        <v>0</v>
      </c>
      <c r="L42" s="10">
        <f t="shared" si="2"/>
        <v>0</v>
      </c>
      <c r="M42" s="111" t="s">
        <v>93</v>
      </c>
      <c r="N42" s="46">
        <v>129</v>
      </c>
      <c r="O42" s="46">
        <v>57</v>
      </c>
      <c r="P42" s="12">
        <f t="shared" si="19"/>
        <v>0.44186046511627908</v>
      </c>
      <c r="Q42" s="46">
        <v>15</v>
      </c>
      <c r="R42" s="46">
        <v>6</v>
      </c>
      <c r="S42" s="46">
        <v>6</v>
      </c>
      <c r="T42" s="12">
        <f t="shared" si="20"/>
        <v>0.4</v>
      </c>
      <c r="U42" s="46">
        <v>2</v>
      </c>
      <c r="V42" s="46">
        <v>0</v>
      </c>
      <c r="W42" s="59">
        <f t="shared" si="22"/>
        <v>0</v>
      </c>
      <c r="X42" s="46">
        <v>13</v>
      </c>
      <c r="Y42" s="46">
        <v>3</v>
      </c>
      <c r="Z42" s="46">
        <v>1</v>
      </c>
      <c r="AA42" s="12">
        <f t="shared" si="23"/>
        <v>0.23076923076923078</v>
      </c>
      <c r="AB42" s="46">
        <v>14</v>
      </c>
      <c r="AC42" s="46">
        <v>8</v>
      </c>
      <c r="AD42" s="46">
        <v>3</v>
      </c>
      <c r="AE42" s="12">
        <f t="shared" si="24"/>
        <v>0.5714285714285714</v>
      </c>
      <c r="AF42" s="46">
        <v>14</v>
      </c>
      <c r="AG42" s="46">
        <v>5</v>
      </c>
      <c r="AH42" s="46">
        <v>0</v>
      </c>
      <c r="AI42" s="12">
        <f t="shared" si="25"/>
        <v>0.35714285714285715</v>
      </c>
      <c r="AJ42" s="46">
        <v>14</v>
      </c>
      <c r="AK42" s="46">
        <v>6</v>
      </c>
      <c r="AL42" s="46">
        <v>1</v>
      </c>
      <c r="AM42" s="12">
        <f t="shared" si="26"/>
        <v>0.42857142857142855</v>
      </c>
      <c r="AN42" s="46">
        <v>12</v>
      </c>
      <c r="AO42" s="46">
        <v>6</v>
      </c>
      <c r="AP42" s="46">
        <v>7</v>
      </c>
      <c r="AQ42" s="12">
        <f t="shared" si="27"/>
        <v>0.5</v>
      </c>
      <c r="AR42" s="46">
        <v>13</v>
      </c>
      <c r="AS42" s="46">
        <v>3</v>
      </c>
      <c r="AT42" s="46">
        <v>0</v>
      </c>
      <c r="AU42" s="12">
        <f t="shared" si="28"/>
        <v>0.23076923076923078</v>
      </c>
      <c r="AV42" s="46">
        <v>11</v>
      </c>
      <c r="AW42" s="46">
        <v>4</v>
      </c>
      <c r="AX42" s="46">
        <v>5</v>
      </c>
      <c r="AY42" s="12">
        <f t="shared" si="29"/>
        <v>0.36363636363636365</v>
      </c>
      <c r="AZ42" s="46">
        <v>14</v>
      </c>
      <c r="BA42" s="46">
        <v>8</v>
      </c>
      <c r="BB42" s="46">
        <v>1</v>
      </c>
      <c r="BC42" s="12">
        <f t="shared" si="30"/>
        <v>0.5714285714285714</v>
      </c>
      <c r="BD42" s="46">
        <v>13</v>
      </c>
      <c r="BE42" s="46">
        <v>6</v>
      </c>
      <c r="BF42" s="46">
        <v>1</v>
      </c>
      <c r="BG42" s="12">
        <f t="shared" si="31"/>
        <v>0.46153846153846156</v>
      </c>
      <c r="BH42" s="46">
        <v>13</v>
      </c>
      <c r="BI42" s="46">
        <v>4</v>
      </c>
      <c r="BJ42" s="12">
        <f t="shared" si="32"/>
        <v>0.30769230769230771</v>
      </c>
      <c r="BK42" s="46">
        <v>12</v>
      </c>
      <c r="BL42" s="46">
        <v>2</v>
      </c>
      <c r="BM42" s="12">
        <f t="shared" si="33"/>
        <v>0.16666666666666666</v>
      </c>
      <c r="BN42" s="46">
        <v>32</v>
      </c>
      <c r="BO42" s="46">
        <v>15</v>
      </c>
      <c r="BP42" s="43">
        <f t="shared" si="21"/>
        <v>0.46875</v>
      </c>
    </row>
    <row r="43" spans="1:68" s="5" customFormat="1" ht="17.25" customHeight="1" x14ac:dyDescent="0.25">
      <c r="A43" s="1"/>
      <c r="B43" s="1"/>
      <c r="C43" s="1"/>
      <c r="D43" s="20" t="s">
        <v>57</v>
      </c>
      <c r="E43" s="64"/>
      <c r="F43" s="11">
        <v>13</v>
      </c>
      <c r="G43" s="11">
        <v>9</v>
      </c>
      <c r="H43" s="10">
        <f t="shared" si="0"/>
        <v>4</v>
      </c>
      <c r="I43" s="11">
        <v>9</v>
      </c>
      <c r="J43" s="11">
        <v>0</v>
      </c>
      <c r="K43" s="11">
        <v>0</v>
      </c>
      <c r="L43" s="10">
        <f>G43-I43-J43-K43</f>
        <v>0</v>
      </c>
      <c r="M43" s="120" t="s">
        <v>166</v>
      </c>
      <c r="N43" s="22">
        <v>103</v>
      </c>
      <c r="O43" s="22">
        <v>22</v>
      </c>
      <c r="P43" s="12">
        <f t="shared" si="19"/>
        <v>0.21359223300970873</v>
      </c>
      <c r="Q43" s="22">
        <v>12</v>
      </c>
      <c r="R43" s="22">
        <v>2</v>
      </c>
      <c r="S43" s="22">
        <v>3</v>
      </c>
      <c r="T43" s="12">
        <f>R43/Q43</f>
        <v>0.16666666666666666</v>
      </c>
      <c r="U43" s="22">
        <v>7</v>
      </c>
      <c r="V43" s="22">
        <v>1</v>
      </c>
      <c r="W43" s="59">
        <f>V43/U43</f>
        <v>0.14285714285714285</v>
      </c>
      <c r="X43" s="22">
        <v>10</v>
      </c>
      <c r="Y43" s="22">
        <v>2</v>
      </c>
      <c r="Z43" s="22">
        <v>0</v>
      </c>
      <c r="AA43" s="12">
        <f>Y43/X43</f>
        <v>0.2</v>
      </c>
      <c r="AB43" s="22">
        <v>10</v>
      </c>
      <c r="AC43" s="22">
        <v>2</v>
      </c>
      <c r="AD43" s="22">
        <v>1</v>
      </c>
      <c r="AE43" s="12">
        <f>AC43/AB43</f>
        <v>0.2</v>
      </c>
      <c r="AF43" s="22">
        <v>10</v>
      </c>
      <c r="AG43" s="22">
        <v>2</v>
      </c>
      <c r="AH43" s="22">
        <v>1</v>
      </c>
      <c r="AI43" s="12">
        <f>AG43/AF43</f>
        <v>0.2</v>
      </c>
      <c r="AJ43" s="22">
        <v>10</v>
      </c>
      <c r="AK43" s="22">
        <v>3</v>
      </c>
      <c r="AL43" s="22">
        <v>1</v>
      </c>
      <c r="AM43" s="12">
        <f>AK43/AJ43</f>
        <v>0.3</v>
      </c>
      <c r="AN43" s="22">
        <v>10</v>
      </c>
      <c r="AO43" s="22">
        <v>2</v>
      </c>
      <c r="AP43" s="22">
        <v>3</v>
      </c>
      <c r="AQ43" s="12">
        <f>AO43/AN43</f>
        <v>0.2</v>
      </c>
      <c r="AR43" s="22">
        <v>10</v>
      </c>
      <c r="AS43" s="22">
        <v>1</v>
      </c>
      <c r="AT43" s="22">
        <v>0</v>
      </c>
      <c r="AU43" s="12">
        <f>AS43/AR43</f>
        <v>0.1</v>
      </c>
      <c r="AV43" s="22">
        <v>10</v>
      </c>
      <c r="AW43" s="22">
        <v>1</v>
      </c>
      <c r="AX43" s="22">
        <v>8</v>
      </c>
      <c r="AY43" s="12">
        <f>AW43/AV43</f>
        <v>0.1</v>
      </c>
      <c r="AZ43" s="22">
        <v>10</v>
      </c>
      <c r="BA43" s="22">
        <v>2</v>
      </c>
      <c r="BB43" s="22">
        <v>0</v>
      </c>
      <c r="BC43" s="12">
        <f>BA43/AZ43</f>
        <v>0.2</v>
      </c>
      <c r="BD43" s="22">
        <v>10</v>
      </c>
      <c r="BE43" s="22">
        <v>2</v>
      </c>
      <c r="BF43" s="22">
        <v>2</v>
      </c>
      <c r="BG43" s="12">
        <f>BE43/BD43</f>
        <v>0.2</v>
      </c>
      <c r="BH43" s="22">
        <v>10</v>
      </c>
      <c r="BI43" s="22">
        <v>1</v>
      </c>
      <c r="BJ43" s="12">
        <f>BI43/BH43</f>
        <v>0.1</v>
      </c>
      <c r="BK43" s="22">
        <v>9</v>
      </c>
      <c r="BL43" s="22">
        <v>1</v>
      </c>
      <c r="BM43" s="12">
        <f>BL43/BK43</f>
        <v>0.1111111111111111</v>
      </c>
      <c r="BN43" s="22">
        <v>23</v>
      </c>
      <c r="BO43" s="22">
        <v>3</v>
      </c>
      <c r="BP43" s="43">
        <f>BO43/BN43</f>
        <v>0.13043478260869565</v>
      </c>
    </row>
    <row r="44" spans="1:68" s="5" customFormat="1" ht="17.25" customHeight="1" x14ac:dyDescent="0.25">
      <c r="A44" s="1"/>
      <c r="B44" s="1"/>
      <c r="C44" s="1"/>
      <c r="D44" s="20" t="s">
        <v>58</v>
      </c>
      <c r="E44" s="64"/>
      <c r="F44" s="19">
        <v>9</v>
      </c>
      <c r="G44" s="19">
        <v>8</v>
      </c>
      <c r="H44" s="10">
        <f t="shared" si="0"/>
        <v>1</v>
      </c>
      <c r="I44" s="19">
        <f>1+1+1+1+1+1</f>
        <v>6</v>
      </c>
      <c r="J44" s="45">
        <v>2</v>
      </c>
      <c r="K44" s="19">
        <v>0</v>
      </c>
      <c r="L44" s="10">
        <f t="shared" si="2"/>
        <v>0</v>
      </c>
      <c r="M44" s="121" t="s">
        <v>96</v>
      </c>
      <c r="N44" s="46">
        <f>13+9+11+8+9+9</f>
        <v>59</v>
      </c>
      <c r="O44" s="46">
        <f>3+8+5+1+1</f>
        <v>18</v>
      </c>
      <c r="P44" s="12">
        <f t="shared" si="19"/>
        <v>0.30508474576271188</v>
      </c>
      <c r="Q44" s="46">
        <f>1+1+1+1+1+1</f>
        <v>6</v>
      </c>
      <c r="R44" s="46">
        <f>0+1+1</f>
        <v>2</v>
      </c>
      <c r="S44" s="46">
        <f>0+1</f>
        <v>1</v>
      </c>
      <c r="T44" s="12">
        <f t="shared" si="20"/>
        <v>0.33333333333333331</v>
      </c>
      <c r="U44" s="46">
        <f>1+1+0</f>
        <v>2</v>
      </c>
      <c r="V44" s="46">
        <f>0+1</f>
        <v>1</v>
      </c>
      <c r="W44" s="59">
        <f t="shared" si="22"/>
        <v>0.5</v>
      </c>
      <c r="X44" s="46">
        <f>1+1+1+1+1</f>
        <v>5</v>
      </c>
      <c r="Y44" s="46">
        <f>1+1</f>
        <v>2</v>
      </c>
      <c r="Z44" s="46">
        <f>0+1</f>
        <v>1</v>
      </c>
      <c r="AA44" s="12">
        <f t="shared" si="23"/>
        <v>0.4</v>
      </c>
      <c r="AB44" s="46">
        <f>1+1+1+1+1+1</f>
        <v>6</v>
      </c>
      <c r="AC44" s="46">
        <v>0</v>
      </c>
      <c r="AD44" s="46">
        <f>1+1+1+1+1</f>
        <v>5</v>
      </c>
      <c r="AE44" s="12">
        <f t="shared" si="24"/>
        <v>0</v>
      </c>
      <c r="AF44" s="46">
        <f>1+1+1+1+1+1</f>
        <v>6</v>
      </c>
      <c r="AG44" s="46">
        <f>1+1+1</f>
        <v>3</v>
      </c>
      <c r="AH44" s="46">
        <f>0+1+1+1</f>
        <v>3</v>
      </c>
      <c r="AI44" s="12">
        <f t="shared" si="25"/>
        <v>0.5</v>
      </c>
      <c r="AJ44" s="46">
        <f>1+1+1+1+1+1</f>
        <v>6</v>
      </c>
      <c r="AK44" s="46">
        <v>0</v>
      </c>
      <c r="AL44" s="46">
        <f>0+1</f>
        <v>1</v>
      </c>
      <c r="AM44" s="12">
        <f t="shared" si="26"/>
        <v>0</v>
      </c>
      <c r="AN44" s="46">
        <f>1+1+1+1+1+1</f>
        <v>6</v>
      </c>
      <c r="AO44" s="46">
        <f>0+1+1</f>
        <v>2</v>
      </c>
      <c r="AP44" s="46">
        <f>1+1+1+1</f>
        <v>4</v>
      </c>
      <c r="AQ44" s="12">
        <f t="shared" si="27"/>
        <v>0.33333333333333331</v>
      </c>
      <c r="AR44" s="46">
        <f>2+1+1+1+1+1</f>
        <v>7</v>
      </c>
      <c r="AS44" s="46">
        <f>1+1</f>
        <v>2</v>
      </c>
      <c r="AT44" s="46">
        <f>1+1+1</f>
        <v>3</v>
      </c>
      <c r="AU44" s="12">
        <f t="shared" si="28"/>
        <v>0.2857142857142857</v>
      </c>
      <c r="AV44" s="46">
        <f>1+1+1+1+1+0</f>
        <v>5</v>
      </c>
      <c r="AW44" s="46">
        <f>0+1</f>
        <v>1</v>
      </c>
      <c r="AX44" s="46">
        <f>1+1+1+1</f>
        <v>4</v>
      </c>
      <c r="AY44" s="12">
        <f t="shared" si="29"/>
        <v>0.2</v>
      </c>
      <c r="AZ44" s="46">
        <f>1+1+1+1+1</f>
        <v>5</v>
      </c>
      <c r="BA44" s="46">
        <f>0+1</f>
        <v>1</v>
      </c>
      <c r="BB44" s="46">
        <f>0+1+1</f>
        <v>2</v>
      </c>
      <c r="BC44" s="12">
        <f t="shared" si="30"/>
        <v>0.2</v>
      </c>
      <c r="BD44" s="46">
        <f>1+1+1+1</f>
        <v>4</v>
      </c>
      <c r="BE44" s="46">
        <f>0+1+1</f>
        <v>2</v>
      </c>
      <c r="BF44" s="46">
        <f>1+1+1</f>
        <v>3</v>
      </c>
      <c r="BG44" s="12">
        <f t="shared" si="31"/>
        <v>0.5</v>
      </c>
      <c r="BH44" s="46">
        <f>1+1+1+1+1+1</f>
        <v>6</v>
      </c>
      <c r="BI44" s="46">
        <f>0+1+1</f>
        <v>2</v>
      </c>
      <c r="BJ44" s="12">
        <f t="shared" si="32"/>
        <v>0.33333333333333331</v>
      </c>
      <c r="BK44" s="46">
        <f>1+1+1+1+1</f>
        <v>5</v>
      </c>
      <c r="BL44" s="46">
        <v>0</v>
      </c>
      <c r="BM44" s="12">
        <f t="shared" si="33"/>
        <v>0</v>
      </c>
      <c r="BN44" s="46">
        <f>2+1+3+2+1</f>
        <v>9</v>
      </c>
      <c r="BO44" s="46">
        <f>0+1</f>
        <v>1</v>
      </c>
      <c r="BP44" s="43">
        <f t="shared" si="21"/>
        <v>0.1111111111111111</v>
      </c>
    </row>
    <row r="45" spans="1:68" s="5" customFormat="1" ht="17.25" customHeight="1" x14ac:dyDescent="0.25">
      <c r="A45" s="1"/>
      <c r="B45" s="1"/>
      <c r="C45" s="1"/>
      <c r="D45" s="20" t="s">
        <v>114</v>
      </c>
      <c r="E45" s="64"/>
      <c r="F45" s="19">
        <v>7</v>
      </c>
      <c r="G45" s="19">
        <v>7</v>
      </c>
      <c r="H45" s="10">
        <f t="shared" si="0"/>
        <v>0</v>
      </c>
      <c r="I45" s="19">
        <v>7</v>
      </c>
      <c r="J45" s="19">
        <v>0</v>
      </c>
      <c r="K45" s="19">
        <v>0</v>
      </c>
      <c r="L45" s="10">
        <f t="shared" si="2"/>
        <v>0</v>
      </c>
      <c r="M45" s="111" t="s">
        <v>115</v>
      </c>
      <c r="N45" s="46">
        <v>61</v>
      </c>
      <c r="O45" s="46">
        <v>42</v>
      </c>
      <c r="P45" s="12">
        <f t="shared" si="19"/>
        <v>0.68852459016393441</v>
      </c>
      <c r="Q45" s="46">
        <v>8</v>
      </c>
      <c r="R45" s="46">
        <v>7</v>
      </c>
      <c r="S45" s="46">
        <v>2</v>
      </c>
      <c r="T45" s="12">
        <f t="shared" si="20"/>
        <v>0.875</v>
      </c>
      <c r="U45" s="46">
        <v>0</v>
      </c>
      <c r="V45" s="46">
        <v>0</v>
      </c>
      <c r="W45" s="59" t="e">
        <f t="shared" si="22"/>
        <v>#DIV/0!</v>
      </c>
      <c r="X45" s="46">
        <v>4</v>
      </c>
      <c r="Y45" s="46">
        <v>4</v>
      </c>
      <c r="Z45" s="46">
        <v>0</v>
      </c>
      <c r="AA45" s="12">
        <f t="shared" si="23"/>
        <v>1</v>
      </c>
      <c r="AB45" s="46">
        <v>7</v>
      </c>
      <c r="AC45" s="46">
        <v>5</v>
      </c>
      <c r="AD45" s="46">
        <v>2</v>
      </c>
      <c r="AE45" s="12">
        <f t="shared" si="24"/>
        <v>0.7142857142857143</v>
      </c>
      <c r="AF45" s="46">
        <v>6</v>
      </c>
      <c r="AG45" s="46">
        <v>4</v>
      </c>
      <c r="AH45" s="46">
        <v>0</v>
      </c>
      <c r="AI45" s="12">
        <f t="shared" si="25"/>
        <v>0.66666666666666663</v>
      </c>
      <c r="AJ45" s="46">
        <v>6</v>
      </c>
      <c r="AK45" s="46">
        <v>3</v>
      </c>
      <c r="AL45" s="46">
        <v>0</v>
      </c>
      <c r="AM45" s="12">
        <f t="shared" si="26"/>
        <v>0.5</v>
      </c>
      <c r="AN45" s="46">
        <v>7</v>
      </c>
      <c r="AO45" s="46">
        <v>5</v>
      </c>
      <c r="AP45" s="46">
        <v>0</v>
      </c>
      <c r="AQ45" s="12">
        <f t="shared" si="27"/>
        <v>0.7142857142857143</v>
      </c>
      <c r="AR45" s="46">
        <v>5</v>
      </c>
      <c r="AS45" s="46">
        <v>2</v>
      </c>
      <c r="AT45" s="46">
        <v>0</v>
      </c>
      <c r="AU45" s="12">
        <f t="shared" si="28"/>
        <v>0.4</v>
      </c>
      <c r="AV45" s="46">
        <v>1</v>
      </c>
      <c r="AW45" s="46">
        <v>3</v>
      </c>
      <c r="AX45" s="46">
        <v>1</v>
      </c>
      <c r="AY45" s="12">
        <f t="shared" si="29"/>
        <v>3</v>
      </c>
      <c r="AZ45" s="46">
        <v>6</v>
      </c>
      <c r="BA45" s="46">
        <v>4</v>
      </c>
      <c r="BB45" s="46">
        <v>2</v>
      </c>
      <c r="BC45" s="12">
        <f t="shared" si="30"/>
        <v>0.66666666666666663</v>
      </c>
      <c r="BD45" s="46">
        <v>8</v>
      </c>
      <c r="BE45" s="46">
        <v>6</v>
      </c>
      <c r="BF45" s="46">
        <v>2</v>
      </c>
      <c r="BG45" s="12">
        <f t="shared" si="31"/>
        <v>0.75</v>
      </c>
      <c r="BH45" s="46">
        <v>7</v>
      </c>
      <c r="BI45" s="46">
        <v>3</v>
      </c>
      <c r="BJ45" s="12">
        <f t="shared" si="32"/>
        <v>0.42857142857142855</v>
      </c>
      <c r="BK45" s="46">
        <v>5</v>
      </c>
      <c r="BL45" s="46">
        <v>2</v>
      </c>
      <c r="BM45" s="12">
        <f t="shared" si="33"/>
        <v>0.4</v>
      </c>
      <c r="BN45" s="46">
        <v>18</v>
      </c>
      <c r="BO45" s="46">
        <v>8</v>
      </c>
      <c r="BP45" s="43">
        <f t="shared" si="21"/>
        <v>0.44444444444444442</v>
      </c>
    </row>
    <row r="46" spans="1:68" s="5" customFormat="1" ht="17.25" customHeight="1" x14ac:dyDescent="0.25">
      <c r="A46" s="1"/>
      <c r="B46" s="1"/>
      <c r="C46" s="1"/>
      <c r="D46" s="20" t="s">
        <v>97</v>
      </c>
      <c r="E46" s="64"/>
      <c r="F46" s="19">
        <v>13</v>
      </c>
      <c r="G46" s="19">
        <v>9</v>
      </c>
      <c r="H46" s="10">
        <f t="shared" si="0"/>
        <v>4</v>
      </c>
      <c r="I46" s="19">
        <v>9</v>
      </c>
      <c r="J46" s="19">
        <v>0</v>
      </c>
      <c r="K46" s="19">
        <v>0</v>
      </c>
      <c r="L46" s="10">
        <f t="shared" si="2"/>
        <v>0</v>
      </c>
      <c r="M46" s="111" t="s">
        <v>98</v>
      </c>
      <c r="N46" s="46">
        <v>88</v>
      </c>
      <c r="O46" s="46">
        <v>59</v>
      </c>
      <c r="P46" s="12">
        <f t="shared" si="19"/>
        <v>0.67045454545454541</v>
      </c>
      <c r="Q46" s="46">
        <v>11</v>
      </c>
      <c r="R46" s="46">
        <v>9</v>
      </c>
      <c r="S46" s="46">
        <v>2</v>
      </c>
      <c r="T46" s="12">
        <f t="shared" si="20"/>
        <v>0.81818181818181823</v>
      </c>
      <c r="U46" s="46">
        <v>8</v>
      </c>
      <c r="V46" s="46">
        <v>0</v>
      </c>
      <c r="W46" s="59">
        <f t="shared" si="22"/>
        <v>0</v>
      </c>
      <c r="X46" s="46">
        <v>10</v>
      </c>
      <c r="Y46" s="46">
        <v>3</v>
      </c>
      <c r="Z46" s="46">
        <v>0</v>
      </c>
      <c r="AA46" s="12">
        <f t="shared" si="23"/>
        <v>0.3</v>
      </c>
      <c r="AB46" s="46">
        <v>9</v>
      </c>
      <c r="AC46" s="46">
        <v>8</v>
      </c>
      <c r="AD46" s="46">
        <v>7</v>
      </c>
      <c r="AE46" s="12">
        <f t="shared" si="24"/>
        <v>0.88888888888888884</v>
      </c>
      <c r="AF46" s="46">
        <v>10</v>
      </c>
      <c r="AG46" s="46">
        <v>7</v>
      </c>
      <c r="AH46" s="46">
        <v>2</v>
      </c>
      <c r="AI46" s="12">
        <f t="shared" si="25"/>
        <v>0.7</v>
      </c>
      <c r="AJ46" s="46">
        <v>9</v>
      </c>
      <c r="AK46" s="46">
        <v>5</v>
      </c>
      <c r="AL46" s="46">
        <v>1</v>
      </c>
      <c r="AM46" s="12">
        <f t="shared" si="26"/>
        <v>0.55555555555555558</v>
      </c>
      <c r="AN46" s="46">
        <v>9</v>
      </c>
      <c r="AO46" s="46">
        <v>7</v>
      </c>
      <c r="AP46" s="46">
        <v>3</v>
      </c>
      <c r="AQ46" s="12">
        <f t="shared" si="27"/>
        <v>0.77777777777777779</v>
      </c>
      <c r="AR46" s="46">
        <v>9</v>
      </c>
      <c r="AS46" s="46">
        <v>4</v>
      </c>
      <c r="AT46" s="46">
        <v>1</v>
      </c>
      <c r="AU46" s="12">
        <f t="shared" si="28"/>
        <v>0.44444444444444442</v>
      </c>
      <c r="AV46" s="46">
        <v>9</v>
      </c>
      <c r="AW46" s="46">
        <v>2</v>
      </c>
      <c r="AX46" s="46">
        <v>4</v>
      </c>
      <c r="AY46" s="12">
        <f t="shared" si="29"/>
        <v>0.22222222222222221</v>
      </c>
      <c r="AZ46" s="46">
        <v>9</v>
      </c>
      <c r="BA46" s="46">
        <v>2</v>
      </c>
      <c r="BB46" s="46">
        <v>2</v>
      </c>
      <c r="BC46" s="12">
        <f t="shared" si="30"/>
        <v>0.22222222222222221</v>
      </c>
      <c r="BD46" s="46">
        <v>9</v>
      </c>
      <c r="BE46" s="46">
        <v>7</v>
      </c>
      <c r="BF46" s="46">
        <v>1</v>
      </c>
      <c r="BG46" s="12">
        <f t="shared" si="31"/>
        <v>0.77777777777777779</v>
      </c>
      <c r="BH46" s="46">
        <v>10</v>
      </c>
      <c r="BI46" s="46">
        <v>0</v>
      </c>
      <c r="BJ46" s="12">
        <f t="shared" si="32"/>
        <v>0</v>
      </c>
      <c r="BK46" s="46">
        <v>9</v>
      </c>
      <c r="BL46" s="46">
        <v>4</v>
      </c>
      <c r="BM46" s="12">
        <f t="shared" si="33"/>
        <v>0.44444444444444442</v>
      </c>
      <c r="BN46" s="46">
        <v>19</v>
      </c>
      <c r="BO46" s="46">
        <v>2</v>
      </c>
      <c r="BP46" s="43">
        <f t="shared" si="21"/>
        <v>0.10526315789473684</v>
      </c>
    </row>
    <row r="47" spans="1:68" s="5" customFormat="1" ht="17.25" customHeight="1" x14ac:dyDescent="0.25">
      <c r="A47" s="1"/>
      <c r="B47" s="1"/>
      <c r="C47" s="1"/>
      <c r="D47" s="20" t="s">
        <v>101</v>
      </c>
      <c r="E47" s="64"/>
      <c r="F47" s="19">
        <v>28</v>
      </c>
      <c r="G47" s="19">
        <v>21</v>
      </c>
      <c r="H47" s="10">
        <f t="shared" si="0"/>
        <v>7</v>
      </c>
      <c r="I47" s="19">
        <v>21</v>
      </c>
      <c r="J47" s="19">
        <v>0</v>
      </c>
      <c r="K47" s="19">
        <v>0</v>
      </c>
      <c r="L47" s="10">
        <f t="shared" si="2"/>
        <v>0</v>
      </c>
      <c r="M47" s="111" t="s">
        <v>100</v>
      </c>
      <c r="N47" s="46">
        <v>203</v>
      </c>
      <c r="O47" s="46">
        <v>78</v>
      </c>
      <c r="P47" s="12">
        <f t="shared" si="19"/>
        <v>0.38423645320197042</v>
      </c>
      <c r="Q47" s="46">
        <v>28</v>
      </c>
      <c r="R47" s="46">
        <v>12</v>
      </c>
      <c r="S47" s="46">
        <v>1</v>
      </c>
      <c r="T47" s="12">
        <f t="shared" si="20"/>
        <v>0.42857142857142855</v>
      </c>
      <c r="U47" s="46">
        <v>0</v>
      </c>
      <c r="V47" s="46">
        <v>0</v>
      </c>
      <c r="W47" s="59" t="e">
        <f t="shared" si="22"/>
        <v>#DIV/0!</v>
      </c>
      <c r="X47" s="46">
        <v>25</v>
      </c>
      <c r="Y47" s="46">
        <v>12</v>
      </c>
      <c r="Z47" s="46">
        <v>1</v>
      </c>
      <c r="AA47" s="12">
        <f t="shared" si="23"/>
        <v>0.48</v>
      </c>
      <c r="AB47" s="46">
        <v>24</v>
      </c>
      <c r="AC47" s="46">
        <v>10</v>
      </c>
      <c r="AD47" s="46">
        <v>13</v>
      </c>
      <c r="AE47" s="12">
        <f t="shared" si="24"/>
        <v>0.41666666666666669</v>
      </c>
      <c r="AF47" s="46">
        <v>22</v>
      </c>
      <c r="AG47" s="46">
        <v>6</v>
      </c>
      <c r="AH47" s="46">
        <v>1</v>
      </c>
      <c r="AI47" s="12">
        <f t="shared" si="25"/>
        <v>0.27272727272727271</v>
      </c>
      <c r="AJ47" s="46">
        <v>22</v>
      </c>
      <c r="AK47" s="46">
        <v>7</v>
      </c>
      <c r="AL47" s="46">
        <v>1</v>
      </c>
      <c r="AM47" s="12">
        <f t="shared" si="26"/>
        <v>0.31818181818181818</v>
      </c>
      <c r="AN47" s="46">
        <v>21</v>
      </c>
      <c r="AO47" s="46">
        <v>9</v>
      </c>
      <c r="AP47" s="46">
        <v>3</v>
      </c>
      <c r="AQ47" s="12">
        <f t="shared" si="27"/>
        <v>0.42857142857142855</v>
      </c>
      <c r="AR47" s="46">
        <v>20</v>
      </c>
      <c r="AS47" s="46">
        <v>8</v>
      </c>
      <c r="AT47" s="46">
        <v>1</v>
      </c>
      <c r="AU47" s="12">
        <f t="shared" si="28"/>
        <v>0.4</v>
      </c>
      <c r="AV47" s="46">
        <v>23</v>
      </c>
      <c r="AW47" s="46">
        <v>6</v>
      </c>
      <c r="AX47" s="46">
        <v>9</v>
      </c>
      <c r="AY47" s="12">
        <f t="shared" si="29"/>
        <v>0.2608695652173913</v>
      </c>
      <c r="AZ47" s="46">
        <v>19</v>
      </c>
      <c r="BA47" s="46">
        <v>9</v>
      </c>
      <c r="BB47" s="46">
        <v>1</v>
      </c>
      <c r="BC47" s="12">
        <f t="shared" si="30"/>
        <v>0.47368421052631576</v>
      </c>
      <c r="BD47" s="46">
        <v>19</v>
      </c>
      <c r="BE47" s="46">
        <v>8</v>
      </c>
      <c r="BF47" s="46">
        <v>5</v>
      </c>
      <c r="BG47" s="12">
        <f t="shared" si="31"/>
        <v>0.42105263157894735</v>
      </c>
      <c r="BH47" s="46">
        <v>21</v>
      </c>
      <c r="BI47" s="46">
        <v>4</v>
      </c>
      <c r="BJ47" s="12">
        <f t="shared" si="32"/>
        <v>0.19047619047619047</v>
      </c>
      <c r="BK47" s="46">
        <v>21</v>
      </c>
      <c r="BL47" s="46">
        <v>4</v>
      </c>
      <c r="BM47" s="12">
        <f t="shared" si="33"/>
        <v>0.19047619047619047</v>
      </c>
      <c r="BN47" s="46">
        <v>52</v>
      </c>
      <c r="BO47" s="46">
        <v>20</v>
      </c>
      <c r="BP47" s="43">
        <f t="shared" si="21"/>
        <v>0.38461538461538464</v>
      </c>
    </row>
    <row r="48" spans="1:68" s="5" customFormat="1" ht="17.25" customHeight="1" x14ac:dyDescent="0.25">
      <c r="A48" s="1"/>
      <c r="B48" s="1"/>
      <c r="C48" s="1"/>
      <c r="D48" s="20" t="s">
        <v>59</v>
      </c>
      <c r="E48" s="64"/>
      <c r="F48" s="19">
        <v>12</v>
      </c>
      <c r="G48" s="19">
        <v>8</v>
      </c>
      <c r="H48" s="10">
        <f t="shared" si="0"/>
        <v>4</v>
      </c>
      <c r="I48" s="19">
        <v>8</v>
      </c>
      <c r="J48" s="19">
        <v>0</v>
      </c>
      <c r="K48" s="19">
        <v>0</v>
      </c>
      <c r="L48" s="10">
        <f>G48-I48-J48-K48</f>
        <v>0</v>
      </c>
      <c r="M48" s="109" t="s">
        <v>167</v>
      </c>
      <c r="N48" s="22">
        <v>188</v>
      </c>
      <c r="O48" s="22">
        <v>50</v>
      </c>
      <c r="P48" s="12">
        <f t="shared" si="19"/>
        <v>0.26595744680851063</v>
      </c>
      <c r="Q48" s="22">
        <v>10</v>
      </c>
      <c r="R48" s="22">
        <v>5</v>
      </c>
      <c r="S48" s="22">
        <v>10</v>
      </c>
      <c r="T48" s="12">
        <f>R48/Q48</f>
        <v>0.5</v>
      </c>
      <c r="U48" s="22">
        <v>8</v>
      </c>
      <c r="V48" s="22">
        <v>4</v>
      </c>
      <c r="W48" s="59">
        <f>V48/U48</f>
        <v>0.5</v>
      </c>
      <c r="X48" s="22">
        <v>8</v>
      </c>
      <c r="Y48" s="22">
        <v>4</v>
      </c>
      <c r="Z48" s="22">
        <v>8</v>
      </c>
      <c r="AA48" s="12">
        <f>Y48/X48</f>
        <v>0.5</v>
      </c>
      <c r="AB48" s="22">
        <v>8</v>
      </c>
      <c r="AC48" s="22">
        <v>4</v>
      </c>
      <c r="AD48" s="22">
        <v>8</v>
      </c>
      <c r="AE48" s="12">
        <f>AC48/AB48</f>
        <v>0.5</v>
      </c>
      <c r="AF48" s="22">
        <v>8</v>
      </c>
      <c r="AG48" s="22">
        <v>4</v>
      </c>
      <c r="AH48" s="22">
        <v>8</v>
      </c>
      <c r="AI48" s="12">
        <f>AG48/AF48</f>
        <v>0.5</v>
      </c>
      <c r="AJ48" s="22">
        <v>8</v>
      </c>
      <c r="AK48" s="22">
        <v>4</v>
      </c>
      <c r="AL48" s="22">
        <v>8</v>
      </c>
      <c r="AM48" s="12">
        <f>AK48/AJ48</f>
        <v>0.5</v>
      </c>
      <c r="AN48" s="22">
        <v>8</v>
      </c>
      <c r="AO48" s="22">
        <v>4</v>
      </c>
      <c r="AP48" s="22">
        <v>8</v>
      </c>
      <c r="AQ48" s="12">
        <f>AO48/AN48</f>
        <v>0.5</v>
      </c>
      <c r="AR48" s="22">
        <v>8</v>
      </c>
      <c r="AS48" s="22">
        <v>2</v>
      </c>
      <c r="AT48" s="22">
        <v>8</v>
      </c>
      <c r="AU48" s="12">
        <f>AS48/AR48</f>
        <v>0.25</v>
      </c>
      <c r="AV48" s="22">
        <v>8</v>
      </c>
      <c r="AW48" s="22">
        <v>2</v>
      </c>
      <c r="AX48" s="22">
        <v>8</v>
      </c>
      <c r="AY48" s="12">
        <f>AW48/AV48</f>
        <v>0.25</v>
      </c>
      <c r="AZ48" s="22">
        <v>8</v>
      </c>
      <c r="BA48" s="22">
        <v>2</v>
      </c>
      <c r="BB48" s="22">
        <v>8</v>
      </c>
      <c r="BC48" s="12">
        <f>BA48/AZ48</f>
        <v>0.25</v>
      </c>
      <c r="BD48" s="22">
        <v>8</v>
      </c>
      <c r="BE48" s="22">
        <v>2</v>
      </c>
      <c r="BF48" s="22">
        <v>8</v>
      </c>
      <c r="BG48" s="12">
        <f>BE48/BD48</f>
        <v>0.25</v>
      </c>
      <c r="BH48" s="22">
        <v>8</v>
      </c>
      <c r="BI48" s="22">
        <v>2</v>
      </c>
      <c r="BJ48" s="12">
        <f>BI48/BH48</f>
        <v>0.25</v>
      </c>
      <c r="BK48" s="22">
        <v>8</v>
      </c>
      <c r="BL48" s="22">
        <v>2</v>
      </c>
      <c r="BM48" s="12">
        <f>BL48/BK48</f>
        <v>0.25</v>
      </c>
      <c r="BN48" s="22">
        <v>8</v>
      </c>
      <c r="BO48" s="22">
        <v>8</v>
      </c>
      <c r="BP48" s="43">
        <f>BO48/BN48</f>
        <v>1</v>
      </c>
    </row>
    <row r="49" spans="1:68" s="5" customFormat="1" ht="17.25" customHeight="1" x14ac:dyDescent="0.25">
      <c r="A49" s="1"/>
      <c r="B49" s="1"/>
      <c r="C49" s="1"/>
      <c r="D49" s="20" t="s">
        <v>104</v>
      </c>
      <c r="E49" s="64"/>
      <c r="F49" s="19">
        <v>19</v>
      </c>
      <c r="G49" s="19">
        <v>15</v>
      </c>
      <c r="H49" s="10">
        <f t="shared" si="0"/>
        <v>4</v>
      </c>
      <c r="I49" s="19">
        <v>15</v>
      </c>
      <c r="J49" s="19">
        <v>0</v>
      </c>
      <c r="K49" s="19">
        <v>0</v>
      </c>
      <c r="L49" s="87">
        <f t="shared" ref="L49" si="34">G49-I49-J49-K49</f>
        <v>0</v>
      </c>
      <c r="M49" s="113" t="s">
        <v>173</v>
      </c>
      <c r="N49" s="46">
        <v>150</v>
      </c>
      <c r="O49" s="46"/>
      <c r="P49" s="12">
        <f t="shared" si="19"/>
        <v>0</v>
      </c>
      <c r="Q49" s="46">
        <v>15</v>
      </c>
      <c r="R49" s="46">
        <v>10</v>
      </c>
      <c r="S49" s="46">
        <v>0</v>
      </c>
      <c r="T49" s="12">
        <f t="shared" si="20"/>
        <v>0.66666666666666663</v>
      </c>
      <c r="U49" s="46">
        <v>0</v>
      </c>
      <c r="V49" s="46">
        <v>0</v>
      </c>
      <c r="W49" s="59" t="e">
        <f t="shared" si="22"/>
        <v>#DIV/0!</v>
      </c>
      <c r="X49" s="46">
        <v>15</v>
      </c>
      <c r="Y49" s="46">
        <v>10</v>
      </c>
      <c r="Z49" s="46">
        <v>0</v>
      </c>
      <c r="AA49" s="12">
        <f t="shared" si="23"/>
        <v>0.66666666666666663</v>
      </c>
      <c r="AB49" s="46">
        <v>15</v>
      </c>
      <c r="AC49" s="46">
        <v>10</v>
      </c>
      <c r="AD49" s="46">
        <v>15</v>
      </c>
      <c r="AE49" s="12">
        <f t="shared" si="24"/>
        <v>0.66666666666666663</v>
      </c>
      <c r="AF49" s="46">
        <v>15</v>
      </c>
      <c r="AG49" s="46">
        <v>12</v>
      </c>
      <c r="AH49" s="46">
        <v>1</v>
      </c>
      <c r="AI49" s="12">
        <f t="shared" si="25"/>
        <v>0.8</v>
      </c>
      <c r="AJ49" s="46">
        <v>15</v>
      </c>
      <c r="AK49" s="46">
        <v>6</v>
      </c>
      <c r="AL49" s="46">
        <v>0</v>
      </c>
      <c r="AM49" s="12">
        <f t="shared" si="26"/>
        <v>0.4</v>
      </c>
      <c r="AN49" s="46">
        <v>15</v>
      </c>
      <c r="AO49" s="46">
        <v>4</v>
      </c>
      <c r="AP49" s="46">
        <v>2</v>
      </c>
      <c r="AQ49" s="12">
        <f t="shared" si="27"/>
        <v>0.26666666666666666</v>
      </c>
      <c r="AR49" s="46">
        <v>15</v>
      </c>
      <c r="AS49" s="46">
        <v>3</v>
      </c>
      <c r="AT49" s="46">
        <v>4</v>
      </c>
      <c r="AU49" s="12">
        <f t="shared" si="28"/>
        <v>0.2</v>
      </c>
      <c r="AV49" s="46">
        <v>15</v>
      </c>
      <c r="AW49" s="46">
        <v>10</v>
      </c>
      <c r="AX49" s="46">
        <v>4</v>
      </c>
      <c r="AY49" s="12">
        <f t="shared" si="29"/>
        <v>0.66666666666666663</v>
      </c>
      <c r="AZ49" s="46">
        <v>15</v>
      </c>
      <c r="BA49" s="46">
        <v>5</v>
      </c>
      <c r="BB49" s="46">
        <v>1</v>
      </c>
      <c r="BC49" s="12">
        <f t="shared" si="30"/>
        <v>0.33333333333333331</v>
      </c>
      <c r="BD49" s="46">
        <v>15</v>
      </c>
      <c r="BE49" s="46">
        <v>8</v>
      </c>
      <c r="BF49" s="46">
        <v>3</v>
      </c>
      <c r="BG49" s="12">
        <f t="shared" si="31"/>
        <v>0.53333333333333333</v>
      </c>
      <c r="BH49" s="46">
        <v>15</v>
      </c>
      <c r="BI49" s="46">
        <v>7</v>
      </c>
      <c r="BJ49" s="12">
        <f t="shared" si="32"/>
        <v>0.46666666666666667</v>
      </c>
      <c r="BK49" s="46">
        <v>15</v>
      </c>
      <c r="BL49" s="46">
        <v>5</v>
      </c>
      <c r="BM49" s="12">
        <f t="shared" si="33"/>
        <v>0.33333333333333331</v>
      </c>
      <c r="BN49" s="46">
        <v>30</v>
      </c>
      <c r="BO49" s="46">
        <v>18</v>
      </c>
      <c r="BP49" s="43">
        <f t="shared" si="21"/>
        <v>0.6</v>
      </c>
    </row>
    <row r="50" spans="1:68" s="18" customFormat="1" ht="17.25" customHeight="1" x14ac:dyDescent="0.25">
      <c r="A50" s="17"/>
      <c r="B50" s="17"/>
      <c r="C50" s="17"/>
      <c r="D50" s="20" t="s">
        <v>105</v>
      </c>
      <c r="E50" s="64"/>
      <c r="F50" s="19">
        <v>11</v>
      </c>
      <c r="G50" s="19">
        <v>10</v>
      </c>
      <c r="H50" s="10">
        <f t="shared" si="0"/>
        <v>1</v>
      </c>
      <c r="I50" s="19">
        <v>9</v>
      </c>
      <c r="J50" s="19">
        <v>1</v>
      </c>
      <c r="K50" s="19">
        <v>0</v>
      </c>
      <c r="L50" s="10">
        <f t="shared" si="2"/>
        <v>0</v>
      </c>
      <c r="M50" s="122" t="s">
        <v>106</v>
      </c>
      <c r="N50" s="46">
        <v>92</v>
      </c>
      <c r="O50" s="46">
        <v>33</v>
      </c>
      <c r="P50" s="12">
        <f t="shared" si="19"/>
        <v>0.35869565217391303</v>
      </c>
      <c r="Q50" s="46">
        <v>10</v>
      </c>
      <c r="R50" s="46">
        <v>7</v>
      </c>
      <c r="S50" s="46">
        <v>3</v>
      </c>
      <c r="T50" s="12">
        <f t="shared" si="20"/>
        <v>0.7</v>
      </c>
      <c r="U50" s="46">
        <v>5</v>
      </c>
      <c r="V50" s="46">
        <v>3</v>
      </c>
      <c r="W50" s="59">
        <f t="shared" si="22"/>
        <v>0.6</v>
      </c>
      <c r="X50" s="46">
        <v>8</v>
      </c>
      <c r="Y50" s="46">
        <v>4</v>
      </c>
      <c r="Z50" s="46">
        <v>1</v>
      </c>
      <c r="AA50" s="12">
        <f t="shared" si="23"/>
        <v>0.5</v>
      </c>
      <c r="AB50" s="46">
        <v>9</v>
      </c>
      <c r="AC50" s="46">
        <v>3</v>
      </c>
      <c r="AD50" s="46">
        <v>1</v>
      </c>
      <c r="AE50" s="12">
        <f t="shared" si="24"/>
        <v>0.33333333333333331</v>
      </c>
      <c r="AF50" s="46">
        <v>10</v>
      </c>
      <c r="AG50" s="46">
        <v>6</v>
      </c>
      <c r="AH50" s="46">
        <v>0</v>
      </c>
      <c r="AI50" s="12">
        <f t="shared" si="25"/>
        <v>0.6</v>
      </c>
      <c r="AJ50" s="46">
        <v>8</v>
      </c>
      <c r="AK50" s="46">
        <v>5</v>
      </c>
      <c r="AL50" s="46">
        <v>0</v>
      </c>
      <c r="AM50" s="12">
        <f t="shared" si="26"/>
        <v>0.625</v>
      </c>
      <c r="AN50" s="46">
        <v>9</v>
      </c>
      <c r="AO50" s="46">
        <v>4</v>
      </c>
      <c r="AP50" s="46">
        <v>1</v>
      </c>
      <c r="AQ50" s="12">
        <f t="shared" si="27"/>
        <v>0.44444444444444442</v>
      </c>
      <c r="AR50" s="46">
        <v>9</v>
      </c>
      <c r="AS50" s="46">
        <v>2</v>
      </c>
      <c r="AT50" s="46">
        <v>1</v>
      </c>
      <c r="AU50" s="12">
        <f t="shared" si="28"/>
        <v>0.22222222222222221</v>
      </c>
      <c r="AV50" s="46">
        <v>6</v>
      </c>
      <c r="AW50" s="46">
        <v>1</v>
      </c>
      <c r="AX50" s="46">
        <v>2</v>
      </c>
      <c r="AY50" s="12">
        <f t="shared" si="29"/>
        <v>0.16666666666666666</v>
      </c>
      <c r="AZ50" s="46">
        <v>8</v>
      </c>
      <c r="BA50" s="46">
        <v>3</v>
      </c>
      <c r="BB50" s="46">
        <v>1</v>
      </c>
      <c r="BC50" s="12">
        <f t="shared" si="30"/>
        <v>0.375</v>
      </c>
      <c r="BD50" s="46">
        <v>9</v>
      </c>
      <c r="BE50" s="46">
        <v>4</v>
      </c>
      <c r="BF50" s="46">
        <v>2</v>
      </c>
      <c r="BG50" s="12">
        <f t="shared" si="31"/>
        <v>0.44444444444444442</v>
      </c>
      <c r="BH50" s="46">
        <v>10</v>
      </c>
      <c r="BI50" s="46">
        <v>5</v>
      </c>
      <c r="BJ50" s="12">
        <f t="shared" si="32"/>
        <v>0.5</v>
      </c>
      <c r="BK50" s="46">
        <v>9</v>
      </c>
      <c r="BL50" s="46">
        <v>3</v>
      </c>
      <c r="BM50" s="12">
        <f t="shared" si="33"/>
        <v>0.33333333333333331</v>
      </c>
      <c r="BN50" s="46">
        <v>26</v>
      </c>
      <c r="BO50" s="46">
        <v>13</v>
      </c>
      <c r="BP50" s="43">
        <f t="shared" si="21"/>
        <v>0.5</v>
      </c>
    </row>
    <row r="51" spans="1:68" s="50" customFormat="1" ht="17.25" customHeight="1" x14ac:dyDescent="0.25">
      <c r="A51" s="49"/>
      <c r="B51" s="49"/>
      <c r="C51" s="49"/>
      <c r="D51" s="20" t="s">
        <v>60</v>
      </c>
      <c r="E51" s="71" t="s">
        <v>168</v>
      </c>
      <c r="F51" s="19">
        <v>10</v>
      </c>
      <c r="G51" s="19">
        <v>10</v>
      </c>
      <c r="H51" s="10">
        <f t="shared" si="0"/>
        <v>0</v>
      </c>
      <c r="I51" s="19">
        <v>10</v>
      </c>
      <c r="J51" s="19">
        <v>0</v>
      </c>
      <c r="K51" s="19">
        <v>0</v>
      </c>
      <c r="L51" s="10">
        <f t="shared" si="2"/>
        <v>0</v>
      </c>
      <c r="M51" s="111" t="s">
        <v>108</v>
      </c>
      <c r="N51" s="75">
        <v>108</v>
      </c>
      <c r="O51" s="75">
        <v>21</v>
      </c>
      <c r="P51" s="76">
        <f t="shared" si="19"/>
        <v>0.19444444444444445</v>
      </c>
      <c r="Q51" s="75">
        <v>10</v>
      </c>
      <c r="R51" s="75">
        <v>3</v>
      </c>
      <c r="S51" s="75">
        <v>0</v>
      </c>
      <c r="T51" s="76">
        <f>R51/Q51</f>
        <v>0.3</v>
      </c>
      <c r="U51" s="75">
        <v>2</v>
      </c>
      <c r="V51" s="75">
        <v>0</v>
      </c>
      <c r="W51" s="59">
        <f>V51/U51</f>
        <v>0</v>
      </c>
      <c r="X51" s="75">
        <v>10</v>
      </c>
      <c r="Y51" s="75">
        <v>3</v>
      </c>
      <c r="Z51" s="75">
        <v>0</v>
      </c>
      <c r="AA51" s="76">
        <f>Y51/X51</f>
        <v>0.3</v>
      </c>
      <c r="AB51" s="75">
        <v>10</v>
      </c>
      <c r="AC51" s="75">
        <v>2</v>
      </c>
      <c r="AD51" s="75">
        <v>1</v>
      </c>
      <c r="AE51" s="76">
        <f>AC51/AB51</f>
        <v>0.2</v>
      </c>
      <c r="AF51" s="75">
        <v>10</v>
      </c>
      <c r="AG51" s="75">
        <v>4</v>
      </c>
      <c r="AH51" s="75">
        <v>3</v>
      </c>
      <c r="AI51" s="76">
        <f>AG51/AF51</f>
        <v>0.4</v>
      </c>
      <c r="AJ51" s="75">
        <v>10</v>
      </c>
      <c r="AK51" s="75">
        <v>1</v>
      </c>
      <c r="AL51" s="75">
        <v>0</v>
      </c>
      <c r="AM51" s="76">
        <f>AK51/AJ51</f>
        <v>0.1</v>
      </c>
      <c r="AN51" s="75">
        <v>10</v>
      </c>
      <c r="AO51" s="75">
        <v>3</v>
      </c>
      <c r="AP51" s="75">
        <v>7</v>
      </c>
      <c r="AQ51" s="76">
        <f>AO51/AN51</f>
        <v>0.3</v>
      </c>
      <c r="AR51" s="75">
        <v>10</v>
      </c>
      <c r="AS51" s="75">
        <v>2</v>
      </c>
      <c r="AT51" s="75">
        <v>0</v>
      </c>
      <c r="AU51" s="76">
        <f>AS51/AR51</f>
        <v>0.2</v>
      </c>
      <c r="AV51" s="75">
        <v>10</v>
      </c>
      <c r="AW51" s="75">
        <v>4</v>
      </c>
      <c r="AX51" s="75">
        <v>6</v>
      </c>
      <c r="AY51" s="76">
        <f>AW51/AV51</f>
        <v>0.4</v>
      </c>
      <c r="AZ51" s="75">
        <v>10</v>
      </c>
      <c r="BA51" s="75">
        <v>3</v>
      </c>
      <c r="BB51" s="75">
        <v>2</v>
      </c>
      <c r="BC51" s="76">
        <f>BA51/AZ51</f>
        <v>0.3</v>
      </c>
      <c r="BD51" s="75">
        <v>10</v>
      </c>
      <c r="BE51" s="75">
        <v>1</v>
      </c>
      <c r="BF51" s="75">
        <v>0</v>
      </c>
      <c r="BG51" s="76">
        <f>BE51/BD51</f>
        <v>0.1</v>
      </c>
      <c r="BH51" s="75">
        <v>10</v>
      </c>
      <c r="BI51" s="75">
        <v>1</v>
      </c>
      <c r="BJ51" s="76">
        <f>BI51/BH51</f>
        <v>0.1</v>
      </c>
      <c r="BK51" s="75">
        <v>10</v>
      </c>
      <c r="BL51" s="75">
        <v>1</v>
      </c>
      <c r="BM51" s="76">
        <f>BL51/BK51</f>
        <v>0.1</v>
      </c>
      <c r="BN51" s="75">
        <v>29</v>
      </c>
      <c r="BO51" s="75">
        <v>8</v>
      </c>
      <c r="BP51" s="77">
        <f>BO51/BN51</f>
        <v>0.27586206896551724</v>
      </c>
    </row>
    <row r="52" spans="1:68" s="5" customFormat="1" ht="17.25" customHeight="1" x14ac:dyDescent="0.25">
      <c r="D52" s="20" t="s">
        <v>61</v>
      </c>
      <c r="E52" s="72"/>
      <c r="F52" s="19">
        <v>18</v>
      </c>
      <c r="G52" s="19">
        <v>15</v>
      </c>
      <c r="H52" s="10">
        <f t="shared" si="0"/>
        <v>3</v>
      </c>
      <c r="I52" s="19">
        <v>15</v>
      </c>
      <c r="J52" s="19">
        <v>0</v>
      </c>
      <c r="K52" s="19">
        <v>0</v>
      </c>
      <c r="L52" s="10">
        <f t="shared" si="2"/>
        <v>0</v>
      </c>
      <c r="M52" s="123" t="s">
        <v>154</v>
      </c>
      <c r="N52" s="46">
        <v>158</v>
      </c>
      <c r="O52" s="46">
        <v>27</v>
      </c>
      <c r="P52" s="12">
        <f t="shared" si="19"/>
        <v>0.17088607594936708</v>
      </c>
      <c r="Q52" s="46">
        <v>15</v>
      </c>
      <c r="R52" s="46">
        <v>4</v>
      </c>
      <c r="S52" s="46">
        <v>3</v>
      </c>
      <c r="T52" s="12">
        <f t="shared" si="20"/>
        <v>0.26666666666666666</v>
      </c>
      <c r="U52" s="46">
        <v>0</v>
      </c>
      <c r="V52" s="46"/>
      <c r="W52" s="59" t="e">
        <f t="shared" si="22"/>
        <v>#DIV/0!</v>
      </c>
      <c r="X52" s="46">
        <v>15</v>
      </c>
      <c r="Y52" s="46">
        <v>2</v>
      </c>
      <c r="Z52" s="46">
        <v>0</v>
      </c>
      <c r="AA52" s="12">
        <f t="shared" si="23"/>
        <v>0.13333333333333333</v>
      </c>
      <c r="AB52" s="46">
        <v>15</v>
      </c>
      <c r="AC52" s="46">
        <v>2</v>
      </c>
      <c r="AD52" s="46">
        <v>11</v>
      </c>
      <c r="AE52" s="12">
        <f t="shared" si="24"/>
        <v>0.13333333333333333</v>
      </c>
      <c r="AF52" s="46">
        <v>15</v>
      </c>
      <c r="AG52" s="46">
        <v>1</v>
      </c>
      <c r="AH52" s="46">
        <v>1</v>
      </c>
      <c r="AI52" s="12">
        <f t="shared" si="25"/>
        <v>6.6666666666666666E-2</v>
      </c>
      <c r="AJ52" s="46">
        <v>15</v>
      </c>
      <c r="AK52" s="46">
        <v>3</v>
      </c>
      <c r="AL52" s="46">
        <v>1</v>
      </c>
      <c r="AM52" s="12">
        <f t="shared" si="26"/>
        <v>0.2</v>
      </c>
      <c r="AN52" s="46">
        <v>15</v>
      </c>
      <c r="AO52" s="46">
        <v>4</v>
      </c>
      <c r="AP52" s="46">
        <v>3</v>
      </c>
      <c r="AQ52" s="12">
        <f t="shared" si="27"/>
        <v>0.26666666666666666</v>
      </c>
      <c r="AR52" s="46">
        <v>15</v>
      </c>
      <c r="AS52" s="46">
        <v>1</v>
      </c>
      <c r="AT52" s="46"/>
      <c r="AU52" s="12">
        <f t="shared" si="28"/>
        <v>6.6666666666666666E-2</v>
      </c>
      <c r="AV52" s="46">
        <v>15</v>
      </c>
      <c r="AW52" s="46"/>
      <c r="AX52" s="46">
        <v>9</v>
      </c>
      <c r="AY52" s="12">
        <f t="shared" si="29"/>
        <v>0</v>
      </c>
      <c r="AZ52" s="46">
        <v>15</v>
      </c>
      <c r="BA52" s="46">
        <v>1</v>
      </c>
      <c r="BB52" s="46">
        <v>0</v>
      </c>
      <c r="BC52" s="12">
        <f t="shared" si="30"/>
        <v>6.6666666666666666E-2</v>
      </c>
      <c r="BD52" s="46">
        <v>15</v>
      </c>
      <c r="BE52" s="46">
        <v>3</v>
      </c>
      <c r="BF52" s="46">
        <v>2</v>
      </c>
      <c r="BG52" s="12">
        <f t="shared" si="31"/>
        <v>0.2</v>
      </c>
      <c r="BH52" s="46">
        <v>15</v>
      </c>
      <c r="BI52" s="46">
        <v>3</v>
      </c>
      <c r="BJ52" s="12">
        <f t="shared" si="32"/>
        <v>0.2</v>
      </c>
      <c r="BK52" s="46">
        <v>15</v>
      </c>
      <c r="BL52" s="46">
        <v>3</v>
      </c>
      <c r="BM52" s="12">
        <f t="shared" si="33"/>
        <v>0.2</v>
      </c>
      <c r="BN52" s="46">
        <v>35</v>
      </c>
      <c r="BO52" s="46">
        <v>9</v>
      </c>
      <c r="BP52" s="43">
        <f t="shared" si="21"/>
        <v>0.25714285714285712</v>
      </c>
    </row>
    <row r="53" spans="1:68" s="5" customFormat="1" ht="17.25" customHeight="1" x14ac:dyDescent="0.25">
      <c r="A53" s="1"/>
      <c r="B53" s="1"/>
      <c r="C53" s="1"/>
      <c r="D53" s="20" t="s">
        <v>62</v>
      </c>
      <c r="E53" s="64"/>
      <c r="F53" s="19">
        <v>9</v>
      </c>
      <c r="G53" s="19">
        <v>9</v>
      </c>
      <c r="H53" s="10">
        <f t="shared" si="0"/>
        <v>0</v>
      </c>
      <c r="I53" s="19">
        <v>9</v>
      </c>
      <c r="J53" s="19">
        <v>0</v>
      </c>
      <c r="K53" s="19">
        <v>0</v>
      </c>
      <c r="L53" s="10">
        <f t="shared" si="2"/>
        <v>0</v>
      </c>
      <c r="M53" s="124" t="s">
        <v>163</v>
      </c>
      <c r="N53" s="46">
        <v>86</v>
      </c>
      <c r="O53" s="46">
        <v>3</v>
      </c>
      <c r="P53" s="12">
        <f t="shared" si="19"/>
        <v>3.4883720930232558E-2</v>
      </c>
      <c r="Q53" s="46">
        <v>9</v>
      </c>
      <c r="R53" s="46">
        <v>0</v>
      </c>
      <c r="S53" s="46">
        <v>0</v>
      </c>
      <c r="T53" s="12">
        <f t="shared" si="20"/>
        <v>0</v>
      </c>
      <c r="U53" s="46">
        <v>1</v>
      </c>
      <c r="V53" s="46">
        <v>0</v>
      </c>
      <c r="W53" s="59">
        <f t="shared" si="22"/>
        <v>0</v>
      </c>
      <c r="X53" s="46">
        <v>10</v>
      </c>
      <c r="Y53" s="46">
        <v>0</v>
      </c>
      <c r="Z53" s="46">
        <v>0</v>
      </c>
      <c r="AA53" s="12">
        <f t="shared" si="23"/>
        <v>0</v>
      </c>
      <c r="AB53" s="46">
        <v>9</v>
      </c>
      <c r="AC53" s="46">
        <v>0</v>
      </c>
      <c r="AD53" s="46">
        <v>6</v>
      </c>
      <c r="AE53" s="12">
        <f t="shared" si="24"/>
        <v>0</v>
      </c>
      <c r="AF53" s="46">
        <v>9</v>
      </c>
      <c r="AG53" s="46">
        <v>1</v>
      </c>
      <c r="AH53" s="46">
        <v>3</v>
      </c>
      <c r="AI53" s="12">
        <f t="shared" si="25"/>
        <v>0.1111111111111111</v>
      </c>
      <c r="AJ53" s="46">
        <v>9</v>
      </c>
      <c r="AK53" s="46">
        <v>0</v>
      </c>
      <c r="AL53" s="46">
        <v>3</v>
      </c>
      <c r="AM53" s="12">
        <f t="shared" si="26"/>
        <v>0</v>
      </c>
      <c r="AN53" s="46">
        <v>9</v>
      </c>
      <c r="AO53" s="46">
        <v>1</v>
      </c>
      <c r="AP53" s="46">
        <v>5</v>
      </c>
      <c r="AQ53" s="12">
        <f t="shared" si="27"/>
        <v>0.1111111111111111</v>
      </c>
      <c r="AR53" s="46">
        <v>9</v>
      </c>
      <c r="AS53" s="46">
        <v>0</v>
      </c>
      <c r="AT53" s="46">
        <v>4</v>
      </c>
      <c r="AU53" s="12">
        <f t="shared" si="28"/>
        <v>0</v>
      </c>
      <c r="AV53" s="46">
        <v>9</v>
      </c>
      <c r="AW53" s="46">
        <v>1</v>
      </c>
      <c r="AX53" s="46">
        <v>6</v>
      </c>
      <c r="AY53" s="12">
        <f t="shared" si="29"/>
        <v>0.1111111111111111</v>
      </c>
      <c r="AZ53" s="46">
        <v>9</v>
      </c>
      <c r="BA53" s="46">
        <v>0</v>
      </c>
      <c r="BB53" s="46">
        <v>2</v>
      </c>
      <c r="BC53" s="12">
        <f t="shared" si="30"/>
        <v>0</v>
      </c>
      <c r="BD53" s="46">
        <v>9</v>
      </c>
      <c r="BE53" s="46">
        <v>1</v>
      </c>
      <c r="BF53" s="46">
        <v>2</v>
      </c>
      <c r="BG53" s="12">
        <f t="shared" si="31"/>
        <v>0.1111111111111111</v>
      </c>
      <c r="BH53" s="46">
        <v>9</v>
      </c>
      <c r="BI53" s="46">
        <v>0</v>
      </c>
      <c r="BJ53" s="12">
        <f t="shared" si="32"/>
        <v>0</v>
      </c>
      <c r="BK53" s="46">
        <v>9</v>
      </c>
      <c r="BL53" s="46">
        <v>0</v>
      </c>
      <c r="BM53" s="12">
        <f t="shared" si="33"/>
        <v>0</v>
      </c>
      <c r="BN53" s="46">
        <v>25</v>
      </c>
      <c r="BO53" s="46">
        <v>0</v>
      </c>
      <c r="BP53" s="43">
        <f t="shared" si="21"/>
        <v>0</v>
      </c>
    </row>
    <row r="54" spans="1:68" s="5" customFormat="1" ht="17.25" customHeight="1" x14ac:dyDescent="0.25">
      <c r="A54" s="1"/>
      <c r="B54" s="1"/>
      <c r="C54" s="1"/>
      <c r="D54" s="20" t="s">
        <v>94</v>
      </c>
      <c r="E54" s="64"/>
      <c r="F54" s="19">
        <v>1</v>
      </c>
      <c r="G54" s="19">
        <v>1</v>
      </c>
      <c r="H54" s="10">
        <f t="shared" si="0"/>
        <v>0</v>
      </c>
      <c r="I54" s="19">
        <v>1</v>
      </c>
      <c r="J54" s="19">
        <v>0</v>
      </c>
      <c r="K54" s="19">
        <v>0</v>
      </c>
      <c r="L54" s="10">
        <f t="shared" si="2"/>
        <v>0</v>
      </c>
      <c r="M54" s="111" t="s">
        <v>95</v>
      </c>
      <c r="N54" s="46">
        <v>10</v>
      </c>
      <c r="O54" s="46">
        <v>6</v>
      </c>
      <c r="P54" s="12">
        <f t="shared" si="19"/>
        <v>0.6</v>
      </c>
      <c r="Q54" s="46">
        <v>1</v>
      </c>
      <c r="R54" s="46">
        <v>0</v>
      </c>
      <c r="S54" s="46">
        <v>1</v>
      </c>
      <c r="T54" s="12">
        <f t="shared" si="20"/>
        <v>0</v>
      </c>
      <c r="U54" s="46">
        <v>1</v>
      </c>
      <c r="V54" s="46">
        <v>0</v>
      </c>
      <c r="W54" s="59">
        <f t="shared" si="22"/>
        <v>0</v>
      </c>
      <c r="X54" s="46">
        <v>1</v>
      </c>
      <c r="Y54" s="46">
        <v>1</v>
      </c>
      <c r="Z54" s="46">
        <v>0</v>
      </c>
      <c r="AA54" s="12">
        <f t="shared" si="23"/>
        <v>1</v>
      </c>
      <c r="AB54" s="46">
        <v>1</v>
      </c>
      <c r="AC54" s="46">
        <v>1</v>
      </c>
      <c r="AD54" s="46">
        <v>1</v>
      </c>
      <c r="AE54" s="12">
        <f t="shared" si="24"/>
        <v>1</v>
      </c>
      <c r="AF54" s="46">
        <v>1</v>
      </c>
      <c r="AG54" s="46">
        <v>1</v>
      </c>
      <c r="AH54" s="46">
        <v>0</v>
      </c>
      <c r="AI54" s="12">
        <f t="shared" si="25"/>
        <v>1</v>
      </c>
      <c r="AJ54" s="46">
        <v>1</v>
      </c>
      <c r="AK54" s="46">
        <v>1</v>
      </c>
      <c r="AL54" s="46">
        <v>1</v>
      </c>
      <c r="AM54" s="12">
        <f t="shared" si="26"/>
        <v>1</v>
      </c>
      <c r="AN54" s="46">
        <v>1</v>
      </c>
      <c r="AO54" s="46">
        <v>0</v>
      </c>
      <c r="AP54" s="46">
        <v>0</v>
      </c>
      <c r="AQ54" s="12">
        <f t="shared" si="27"/>
        <v>0</v>
      </c>
      <c r="AR54" s="46">
        <v>1</v>
      </c>
      <c r="AS54" s="46">
        <v>1</v>
      </c>
      <c r="AT54" s="46">
        <v>1</v>
      </c>
      <c r="AU54" s="12">
        <f t="shared" si="28"/>
        <v>1</v>
      </c>
      <c r="AV54" s="46">
        <v>1</v>
      </c>
      <c r="AW54" s="46">
        <v>0</v>
      </c>
      <c r="AX54" s="46">
        <v>1</v>
      </c>
      <c r="AY54" s="12">
        <f t="shared" si="29"/>
        <v>0</v>
      </c>
      <c r="AZ54" s="46">
        <v>1</v>
      </c>
      <c r="BA54" s="46">
        <v>1</v>
      </c>
      <c r="BB54" s="46">
        <v>0</v>
      </c>
      <c r="BC54" s="12">
        <f t="shared" si="30"/>
        <v>1</v>
      </c>
      <c r="BD54" s="46">
        <v>1</v>
      </c>
      <c r="BE54" s="46">
        <v>0</v>
      </c>
      <c r="BF54" s="46">
        <v>0</v>
      </c>
      <c r="BG54" s="12">
        <f t="shared" si="31"/>
        <v>0</v>
      </c>
      <c r="BH54" s="46">
        <v>1</v>
      </c>
      <c r="BI54" s="46">
        <v>0</v>
      </c>
      <c r="BJ54" s="12">
        <f t="shared" si="32"/>
        <v>0</v>
      </c>
      <c r="BK54" s="46">
        <v>1</v>
      </c>
      <c r="BL54" s="46">
        <v>0</v>
      </c>
      <c r="BM54" s="12">
        <f t="shared" si="33"/>
        <v>0</v>
      </c>
      <c r="BN54" s="46">
        <v>3</v>
      </c>
      <c r="BO54" s="46">
        <v>0</v>
      </c>
      <c r="BP54" s="43">
        <f t="shared" si="21"/>
        <v>0</v>
      </c>
    </row>
    <row r="55" spans="1:68" s="5" customFormat="1" ht="17.25" customHeight="1" x14ac:dyDescent="0.25">
      <c r="A55" s="1"/>
      <c r="B55" s="1"/>
      <c r="C55" s="1"/>
      <c r="D55" s="20" t="s">
        <v>63</v>
      </c>
      <c r="E55" s="64"/>
      <c r="F55" s="45">
        <v>12</v>
      </c>
      <c r="G55" s="19">
        <v>6</v>
      </c>
      <c r="H55" s="10">
        <f t="shared" si="0"/>
        <v>6</v>
      </c>
      <c r="I55" s="19">
        <v>6</v>
      </c>
      <c r="J55" s="19">
        <v>0</v>
      </c>
      <c r="K55" s="19">
        <v>0</v>
      </c>
      <c r="L55" s="10">
        <f t="shared" si="2"/>
        <v>0</v>
      </c>
      <c r="M55" s="111" t="s">
        <v>110</v>
      </c>
      <c r="N55" s="46">
        <v>61</v>
      </c>
      <c r="O55" s="46">
        <v>6</v>
      </c>
      <c r="P55" s="12">
        <f t="shared" si="19"/>
        <v>9.8360655737704916E-2</v>
      </c>
      <c r="Q55" s="46">
        <v>8</v>
      </c>
      <c r="R55" s="46">
        <v>0</v>
      </c>
      <c r="S55" s="46">
        <v>0</v>
      </c>
      <c r="T55" s="12">
        <f t="shared" si="20"/>
        <v>0</v>
      </c>
      <c r="U55" s="46">
        <v>4</v>
      </c>
      <c r="V55" s="46">
        <v>0</v>
      </c>
      <c r="W55" s="59">
        <f t="shared" si="22"/>
        <v>0</v>
      </c>
      <c r="X55" s="46">
        <v>6</v>
      </c>
      <c r="Y55" s="46">
        <v>0</v>
      </c>
      <c r="Z55" s="46">
        <v>0</v>
      </c>
      <c r="AA55" s="12">
        <f t="shared" si="23"/>
        <v>0</v>
      </c>
      <c r="AB55" s="46">
        <v>8</v>
      </c>
      <c r="AC55" s="46">
        <v>1</v>
      </c>
      <c r="AD55" s="46">
        <v>2</v>
      </c>
      <c r="AE55" s="12">
        <f t="shared" si="24"/>
        <v>0.125</v>
      </c>
      <c r="AF55" s="46">
        <v>6</v>
      </c>
      <c r="AG55" s="46">
        <v>1</v>
      </c>
      <c r="AH55" s="46">
        <v>0</v>
      </c>
      <c r="AI55" s="12">
        <f t="shared" si="25"/>
        <v>0.16666666666666666</v>
      </c>
      <c r="AJ55" s="46">
        <v>6</v>
      </c>
      <c r="AK55" s="46">
        <v>0</v>
      </c>
      <c r="AL55" s="46">
        <v>0</v>
      </c>
      <c r="AM55" s="12">
        <f t="shared" si="26"/>
        <v>0</v>
      </c>
      <c r="AN55" s="46">
        <v>6</v>
      </c>
      <c r="AO55" s="46">
        <v>1</v>
      </c>
      <c r="AP55" s="46">
        <v>2</v>
      </c>
      <c r="AQ55" s="12">
        <f t="shared" si="27"/>
        <v>0.16666666666666666</v>
      </c>
      <c r="AR55" s="46">
        <v>6</v>
      </c>
      <c r="AS55" s="46">
        <v>0</v>
      </c>
      <c r="AT55" s="46">
        <v>0</v>
      </c>
      <c r="AU55" s="12">
        <f t="shared" si="28"/>
        <v>0</v>
      </c>
      <c r="AV55" s="46">
        <v>6</v>
      </c>
      <c r="AW55" s="46">
        <v>1</v>
      </c>
      <c r="AX55" s="46">
        <v>2</v>
      </c>
      <c r="AY55" s="12">
        <f t="shared" si="29"/>
        <v>0.16666666666666666</v>
      </c>
      <c r="AZ55" s="46">
        <v>6</v>
      </c>
      <c r="BA55" s="46">
        <v>3</v>
      </c>
      <c r="BB55" s="46">
        <v>1</v>
      </c>
      <c r="BC55" s="12">
        <f t="shared" si="30"/>
        <v>0.5</v>
      </c>
      <c r="BD55" s="46">
        <v>6</v>
      </c>
      <c r="BE55" s="46">
        <v>1</v>
      </c>
      <c r="BF55" s="46">
        <v>0</v>
      </c>
      <c r="BG55" s="12">
        <f t="shared" si="31"/>
        <v>0.16666666666666666</v>
      </c>
      <c r="BH55" s="46">
        <v>7</v>
      </c>
      <c r="BI55" s="46">
        <v>0</v>
      </c>
      <c r="BJ55" s="12">
        <f t="shared" si="32"/>
        <v>0</v>
      </c>
      <c r="BK55" s="46">
        <v>6</v>
      </c>
      <c r="BL55" s="46">
        <v>0</v>
      </c>
      <c r="BM55" s="12">
        <f t="shared" si="33"/>
        <v>0</v>
      </c>
      <c r="BN55" s="46">
        <v>14</v>
      </c>
      <c r="BO55" s="46">
        <v>4</v>
      </c>
      <c r="BP55" s="43">
        <f t="shared" si="21"/>
        <v>0.2857142857142857</v>
      </c>
    </row>
    <row r="56" spans="1:68" s="5" customFormat="1" ht="17.25" customHeight="1" x14ac:dyDescent="0.25">
      <c r="A56" s="1"/>
      <c r="B56" s="1"/>
      <c r="C56" s="1"/>
      <c r="D56" s="20" t="s">
        <v>112</v>
      </c>
      <c r="E56" s="64"/>
      <c r="F56" s="45">
        <v>8</v>
      </c>
      <c r="G56" s="19">
        <v>6</v>
      </c>
      <c r="H56" s="10">
        <f t="shared" si="0"/>
        <v>2</v>
      </c>
      <c r="I56" s="19">
        <v>4</v>
      </c>
      <c r="J56" s="19">
        <v>2</v>
      </c>
      <c r="K56" s="19">
        <v>0</v>
      </c>
      <c r="L56" s="10">
        <f t="shared" si="2"/>
        <v>0</v>
      </c>
      <c r="M56" s="125" t="s">
        <v>111</v>
      </c>
      <c r="N56" s="46">
        <v>48</v>
      </c>
      <c r="O56" s="46">
        <v>19</v>
      </c>
      <c r="P56" s="12">
        <f t="shared" si="19"/>
        <v>0.39583333333333331</v>
      </c>
      <c r="Q56" s="46">
        <v>6</v>
      </c>
      <c r="R56" s="46">
        <v>3</v>
      </c>
      <c r="S56" s="46">
        <v>1</v>
      </c>
      <c r="T56" s="12">
        <f t="shared" si="20"/>
        <v>0.5</v>
      </c>
      <c r="U56" s="46">
        <v>4</v>
      </c>
      <c r="V56" s="46">
        <v>2</v>
      </c>
      <c r="W56" s="59">
        <f t="shared" si="22"/>
        <v>0.5</v>
      </c>
      <c r="X56" s="46">
        <v>5</v>
      </c>
      <c r="Y56" s="46">
        <v>2</v>
      </c>
      <c r="Z56" s="46">
        <v>0</v>
      </c>
      <c r="AA56" s="12">
        <f t="shared" si="23"/>
        <v>0.4</v>
      </c>
      <c r="AB56" s="46">
        <v>6</v>
      </c>
      <c r="AC56" s="46">
        <v>4</v>
      </c>
      <c r="AD56" s="46">
        <v>2</v>
      </c>
      <c r="AE56" s="12">
        <f t="shared" si="24"/>
        <v>0.66666666666666663</v>
      </c>
      <c r="AF56" s="46">
        <v>4</v>
      </c>
      <c r="AG56" s="46">
        <v>2</v>
      </c>
      <c r="AH56" s="46">
        <v>0</v>
      </c>
      <c r="AI56" s="12">
        <f t="shared" si="25"/>
        <v>0.5</v>
      </c>
      <c r="AJ56" s="46">
        <v>4</v>
      </c>
      <c r="AK56" s="46">
        <v>2</v>
      </c>
      <c r="AL56" s="46">
        <v>1</v>
      </c>
      <c r="AM56" s="12">
        <f t="shared" si="26"/>
        <v>0.5</v>
      </c>
      <c r="AN56" s="46">
        <v>5</v>
      </c>
      <c r="AO56" s="46">
        <v>3</v>
      </c>
      <c r="AP56" s="46">
        <v>4</v>
      </c>
      <c r="AQ56" s="12">
        <f t="shared" si="27"/>
        <v>0.6</v>
      </c>
      <c r="AR56" s="46">
        <v>6</v>
      </c>
      <c r="AS56" s="46">
        <v>2</v>
      </c>
      <c r="AT56" s="46">
        <v>0</v>
      </c>
      <c r="AU56" s="12">
        <f t="shared" si="28"/>
        <v>0.33333333333333331</v>
      </c>
      <c r="AV56" s="46">
        <v>4</v>
      </c>
      <c r="AW56" s="46">
        <v>2</v>
      </c>
      <c r="AX56" s="46">
        <v>2</v>
      </c>
      <c r="AY56" s="12">
        <f t="shared" si="29"/>
        <v>0.5</v>
      </c>
      <c r="AZ56" s="46">
        <v>4</v>
      </c>
      <c r="BA56" s="46">
        <v>0</v>
      </c>
      <c r="BB56" s="46">
        <v>0</v>
      </c>
      <c r="BC56" s="12">
        <f t="shared" si="30"/>
        <v>0</v>
      </c>
      <c r="BD56" s="46">
        <v>4</v>
      </c>
      <c r="BE56" s="46">
        <v>2</v>
      </c>
      <c r="BF56" s="46">
        <v>0</v>
      </c>
      <c r="BG56" s="12">
        <f t="shared" si="31"/>
        <v>0.5</v>
      </c>
      <c r="BH56" s="46">
        <v>4</v>
      </c>
      <c r="BI56" s="46">
        <v>2</v>
      </c>
      <c r="BJ56" s="12">
        <f t="shared" si="32"/>
        <v>0.5</v>
      </c>
      <c r="BK56" s="46">
        <v>3</v>
      </c>
      <c r="BL56" s="46">
        <v>1</v>
      </c>
      <c r="BM56" s="12">
        <f t="shared" si="33"/>
        <v>0.33333333333333331</v>
      </c>
      <c r="BN56" s="46">
        <v>12</v>
      </c>
      <c r="BO56" s="46">
        <v>2</v>
      </c>
      <c r="BP56" s="43">
        <f t="shared" si="21"/>
        <v>0.16666666666666666</v>
      </c>
    </row>
    <row r="57" spans="1:68" s="5" customFormat="1" ht="17.25" customHeight="1" x14ac:dyDescent="0.25">
      <c r="A57" s="1"/>
      <c r="B57" s="1"/>
      <c r="C57" s="1"/>
      <c r="D57" s="20" t="s">
        <v>128</v>
      </c>
      <c r="E57" s="65"/>
      <c r="F57" s="11">
        <v>15</v>
      </c>
      <c r="G57" s="11">
        <v>11</v>
      </c>
      <c r="H57" s="10">
        <f t="shared" si="0"/>
        <v>4</v>
      </c>
      <c r="I57" s="11">
        <v>10</v>
      </c>
      <c r="J57" s="11">
        <v>1</v>
      </c>
      <c r="K57" s="11">
        <v>0</v>
      </c>
      <c r="L57" s="10">
        <f t="shared" si="2"/>
        <v>0</v>
      </c>
      <c r="M57" s="108" t="s">
        <v>127</v>
      </c>
      <c r="N57" s="46">
        <v>107</v>
      </c>
      <c r="O57" s="46">
        <v>57</v>
      </c>
      <c r="P57" s="12">
        <f t="shared" si="19"/>
        <v>0.53271028037383172</v>
      </c>
      <c r="Q57" s="46">
        <v>11</v>
      </c>
      <c r="R57" s="46">
        <v>5</v>
      </c>
      <c r="S57" s="46">
        <v>1</v>
      </c>
      <c r="T57" s="12">
        <f t="shared" si="20"/>
        <v>0.45454545454545453</v>
      </c>
      <c r="U57" s="46">
        <v>4</v>
      </c>
      <c r="V57" s="46">
        <v>0</v>
      </c>
      <c r="W57" s="59">
        <f t="shared" si="22"/>
        <v>0</v>
      </c>
      <c r="X57" s="46">
        <v>12</v>
      </c>
      <c r="Y57" s="46">
        <v>5</v>
      </c>
      <c r="Z57" s="46">
        <v>0</v>
      </c>
      <c r="AA57" s="12">
        <f t="shared" si="23"/>
        <v>0.41666666666666669</v>
      </c>
      <c r="AB57" s="46">
        <v>12</v>
      </c>
      <c r="AC57" s="46">
        <v>7</v>
      </c>
      <c r="AD57" s="46">
        <v>6</v>
      </c>
      <c r="AE57" s="12">
        <f t="shared" si="24"/>
        <v>0.58333333333333337</v>
      </c>
      <c r="AF57" s="46">
        <v>10</v>
      </c>
      <c r="AG57" s="46">
        <v>5</v>
      </c>
      <c r="AH57" s="46">
        <v>2</v>
      </c>
      <c r="AI57" s="12">
        <f t="shared" si="25"/>
        <v>0.5</v>
      </c>
      <c r="AJ57" s="46">
        <v>10</v>
      </c>
      <c r="AK57" s="46">
        <v>6</v>
      </c>
      <c r="AL57" s="46">
        <v>0</v>
      </c>
      <c r="AM57" s="12">
        <f t="shared" si="26"/>
        <v>0.6</v>
      </c>
      <c r="AN57" s="46">
        <v>10</v>
      </c>
      <c r="AO57" s="46">
        <v>4</v>
      </c>
      <c r="AP57" s="46">
        <v>6</v>
      </c>
      <c r="AQ57" s="12">
        <f t="shared" si="27"/>
        <v>0.4</v>
      </c>
      <c r="AR57" s="46">
        <v>10</v>
      </c>
      <c r="AS57" s="46">
        <v>6</v>
      </c>
      <c r="AT57" s="46">
        <v>0</v>
      </c>
      <c r="AU57" s="12">
        <f t="shared" si="28"/>
        <v>0.6</v>
      </c>
      <c r="AV57" s="46">
        <v>10</v>
      </c>
      <c r="AW57" s="46">
        <v>5</v>
      </c>
      <c r="AX57" s="46">
        <v>5</v>
      </c>
      <c r="AY57" s="12">
        <f t="shared" si="29"/>
        <v>0.5</v>
      </c>
      <c r="AZ57" s="46">
        <v>10</v>
      </c>
      <c r="BA57" s="46">
        <v>5</v>
      </c>
      <c r="BB57" s="46">
        <v>3</v>
      </c>
      <c r="BC57" s="12">
        <f t="shared" si="30"/>
        <v>0.5</v>
      </c>
      <c r="BD57" s="46">
        <v>10</v>
      </c>
      <c r="BE57" s="46">
        <v>5</v>
      </c>
      <c r="BF57" s="46">
        <v>3</v>
      </c>
      <c r="BG57" s="12">
        <f t="shared" si="31"/>
        <v>0.5</v>
      </c>
      <c r="BH57" s="46">
        <v>10</v>
      </c>
      <c r="BI57" s="46">
        <v>5</v>
      </c>
      <c r="BJ57" s="12">
        <f t="shared" si="32"/>
        <v>0.5</v>
      </c>
      <c r="BK57" s="46">
        <v>10</v>
      </c>
      <c r="BL57" s="46">
        <v>2</v>
      </c>
      <c r="BM57" s="12">
        <f t="shared" si="33"/>
        <v>0.2</v>
      </c>
      <c r="BN57" s="46">
        <v>26</v>
      </c>
      <c r="BO57" s="46">
        <v>12</v>
      </c>
      <c r="BP57" s="43">
        <f t="shared" si="21"/>
        <v>0.46153846153846156</v>
      </c>
    </row>
    <row r="58" spans="1:68" s="5" customFormat="1" ht="17.25" customHeight="1" x14ac:dyDescent="0.25">
      <c r="A58" s="1"/>
      <c r="B58" s="1"/>
      <c r="C58" s="1"/>
      <c r="D58" s="20" t="s">
        <v>64</v>
      </c>
      <c r="E58" s="64"/>
      <c r="F58" s="19">
        <v>13</v>
      </c>
      <c r="G58" s="19">
        <v>11</v>
      </c>
      <c r="H58" s="10">
        <f t="shared" si="0"/>
        <v>2</v>
      </c>
      <c r="I58" s="19">
        <v>11</v>
      </c>
      <c r="J58" s="19">
        <v>0</v>
      </c>
      <c r="K58" s="19">
        <v>0</v>
      </c>
      <c r="L58" s="10">
        <f t="shared" si="2"/>
        <v>0</v>
      </c>
      <c r="M58" s="126" t="s">
        <v>113</v>
      </c>
      <c r="N58" s="46">
        <v>104</v>
      </c>
      <c r="O58" s="46">
        <v>24</v>
      </c>
      <c r="P58" s="12">
        <f t="shared" si="19"/>
        <v>0.23076923076923078</v>
      </c>
      <c r="Q58" s="46">
        <v>13</v>
      </c>
      <c r="R58" s="46">
        <v>4</v>
      </c>
      <c r="S58" s="46">
        <v>2</v>
      </c>
      <c r="T58" s="12">
        <f t="shared" si="20"/>
        <v>0.30769230769230771</v>
      </c>
      <c r="U58" s="46">
        <v>0</v>
      </c>
      <c r="V58" s="46">
        <v>0</v>
      </c>
      <c r="W58" s="59" t="e">
        <f t="shared" si="22"/>
        <v>#DIV/0!</v>
      </c>
      <c r="X58" s="46">
        <v>12</v>
      </c>
      <c r="Y58" s="46">
        <v>2</v>
      </c>
      <c r="Z58" s="46">
        <v>0</v>
      </c>
      <c r="AA58" s="12">
        <f t="shared" si="23"/>
        <v>0.16666666666666666</v>
      </c>
      <c r="AB58" s="46">
        <v>11</v>
      </c>
      <c r="AC58" s="46">
        <v>3</v>
      </c>
      <c r="AD58" s="46">
        <v>3</v>
      </c>
      <c r="AE58" s="12">
        <f t="shared" si="24"/>
        <v>0.27272727272727271</v>
      </c>
      <c r="AF58" s="46">
        <v>11</v>
      </c>
      <c r="AG58" s="46">
        <v>3</v>
      </c>
      <c r="AH58" s="46">
        <v>1</v>
      </c>
      <c r="AI58" s="12">
        <f t="shared" si="25"/>
        <v>0.27272727272727271</v>
      </c>
      <c r="AJ58" s="46">
        <v>11</v>
      </c>
      <c r="AK58" s="46">
        <v>2</v>
      </c>
      <c r="AL58" s="46">
        <v>3</v>
      </c>
      <c r="AM58" s="12">
        <f t="shared" si="26"/>
        <v>0.18181818181818182</v>
      </c>
      <c r="AN58" s="46">
        <v>11</v>
      </c>
      <c r="AO58" s="46">
        <v>3</v>
      </c>
      <c r="AP58" s="46">
        <v>4</v>
      </c>
      <c r="AQ58" s="12">
        <f t="shared" si="27"/>
        <v>0.27272727272727271</v>
      </c>
      <c r="AR58" s="46">
        <v>11</v>
      </c>
      <c r="AS58" s="46">
        <v>1</v>
      </c>
      <c r="AT58" s="46">
        <v>0</v>
      </c>
      <c r="AU58" s="12">
        <f t="shared" si="28"/>
        <v>9.0909090909090912E-2</v>
      </c>
      <c r="AV58" s="46">
        <v>11</v>
      </c>
      <c r="AW58" s="46">
        <v>2</v>
      </c>
      <c r="AX58" s="46">
        <v>10</v>
      </c>
      <c r="AY58" s="12">
        <f t="shared" si="29"/>
        <v>0.18181818181818182</v>
      </c>
      <c r="AZ58" s="46">
        <v>11</v>
      </c>
      <c r="BA58" s="46">
        <v>1</v>
      </c>
      <c r="BB58" s="46">
        <v>0</v>
      </c>
      <c r="BC58" s="12">
        <f t="shared" si="30"/>
        <v>9.0909090909090912E-2</v>
      </c>
      <c r="BD58" s="46">
        <v>11</v>
      </c>
      <c r="BE58" s="46">
        <v>2</v>
      </c>
      <c r="BF58" s="46">
        <v>0</v>
      </c>
      <c r="BG58" s="12">
        <f t="shared" si="31"/>
        <v>0.18181818181818182</v>
      </c>
      <c r="BH58" s="46">
        <v>11</v>
      </c>
      <c r="BI58" s="46">
        <v>2</v>
      </c>
      <c r="BJ58" s="12">
        <f t="shared" si="32"/>
        <v>0.18181818181818182</v>
      </c>
      <c r="BK58" s="46">
        <v>11</v>
      </c>
      <c r="BL58" s="46">
        <v>1</v>
      </c>
      <c r="BM58" s="12">
        <f t="shared" si="33"/>
        <v>9.0909090909090912E-2</v>
      </c>
      <c r="BN58" s="46">
        <v>23</v>
      </c>
      <c r="BO58" s="46">
        <v>4</v>
      </c>
      <c r="BP58" s="43">
        <f t="shared" si="21"/>
        <v>0.17391304347826086</v>
      </c>
    </row>
    <row r="59" spans="1:68" s="5" customFormat="1" ht="17.25" customHeight="1" x14ac:dyDescent="0.25">
      <c r="A59" s="1"/>
      <c r="B59" s="1"/>
      <c r="C59" s="1"/>
      <c r="D59" s="20" t="s">
        <v>65</v>
      </c>
      <c r="E59" s="64"/>
      <c r="F59" s="19">
        <v>7</v>
      </c>
      <c r="G59" s="19">
        <v>6</v>
      </c>
      <c r="H59" s="10">
        <f t="shared" si="0"/>
        <v>1</v>
      </c>
      <c r="I59" s="19">
        <v>6</v>
      </c>
      <c r="J59" s="19">
        <v>0</v>
      </c>
      <c r="K59" s="19">
        <v>0</v>
      </c>
      <c r="L59" s="10">
        <f t="shared" si="2"/>
        <v>0</v>
      </c>
      <c r="M59" s="118"/>
      <c r="N59" s="46">
        <v>61</v>
      </c>
      <c r="O59" s="46">
        <v>36</v>
      </c>
      <c r="P59" s="12">
        <f t="shared" si="19"/>
        <v>0.5901639344262295</v>
      </c>
      <c r="Q59" s="46">
        <v>8</v>
      </c>
      <c r="R59" s="46">
        <v>4</v>
      </c>
      <c r="S59" s="46">
        <v>2</v>
      </c>
      <c r="T59" s="12">
        <f t="shared" si="20"/>
        <v>0.5</v>
      </c>
      <c r="U59" s="46">
        <v>5</v>
      </c>
      <c r="V59" s="46">
        <v>3</v>
      </c>
      <c r="W59" s="59">
        <f t="shared" si="22"/>
        <v>0.6</v>
      </c>
      <c r="X59" s="46">
        <v>7</v>
      </c>
      <c r="Y59" s="46">
        <v>4</v>
      </c>
      <c r="Z59" s="46">
        <v>0</v>
      </c>
      <c r="AA59" s="12">
        <f t="shared" si="23"/>
        <v>0.5714285714285714</v>
      </c>
      <c r="AB59" s="46">
        <v>7</v>
      </c>
      <c r="AC59" s="46">
        <v>3</v>
      </c>
      <c r="AD59" s="46">
        <v>4</v>
      </c>
      <c r="AE59" s="12">
        <f t="shared" si="24"/>
        <v>0.42857142857142855</v>
      </c>
      <c r="AF59" s="46">
        <v>7</v>
      </c>
      <c r="AG59" s="46">
        <v>4</v>
      </c>
      <c r="AH59" s="46">
        <v>1</v>
      </c>
      <c r="AI59" s="12">
        <f t="shared" si="25"/>
        <v>0.5714285714285714</v>
      </c>
      <c r="AJ59" s="46">
        <v>6</v>
      </c>
      <c r="AK59" s="46">
        <v>2</v>
      </c>
      <c r="AL59" s="46">
        <v>0</v>
      </c>
      <c r="AM59" s="12">
        <f t="shared" si="26"/>
        <v>0.33333333333333331</v>
      </c>
      <c r="AN59" s="46">
        <v>6</v>
      </c>
      <c r="AO59" s="46">
        <v>3</v>
      </c>
      <c r="AP59" s="46">
        <v>2</v>
      </c>
      <c r="AQ59" s="12">
        <f t="shared" si="27"/>
        <v>0.5</v>
      </c>
      <c r="AR59" s="46">
        <v>6</v>
      </c>
      <c r="AS59" s="46">
        <v>1</v>
      </c>
      <c r="AT59" s="46">
        <v>1</v>
      </c>
      <c r="AU59" s="12">
        <f t="shared" si="28"/>
        <v>0.16666666666666666</v>
      </c>
      <c r="AV59" s="46">
        <v>7</v>
      </c>
      <c r="AW59" s="46">
        <v>2</v>
      </c>
      <c r="AX59" s="46">
        <v>2</v>
      </c>
      <c r="AY59" s="12">
        <f t="shared" si="29"/>
        <v>0.2857142857142857</v>
      </c>
      <c r="AZ59" s="46">
        <v>6</v>
      </c>
      <c r="BA59" s="46">
        <v>1</v>
      </c>
      <c r="BB59" s="46">
        <v>0</v>
      </c>
      <c r="BC59" s="12">
        <f t="shared" si="30"/>
        <v>0.16666666666666666</v>
      </c>
      <c r="BD59" s="46">
        <v>6</v>
      </c>
      <c r="BE59" s="46">
        <v>3</v>
      </c>
      <c r="BF59" s="46">
        <v>1</v>
      </c>
      <c r="BG59" s="12">
        <f t="shared" si="31"/>
        <v>0.5</v>
      </c>
      <c r="BH59" s="46">
        <v>6</v>
      </c>
      <c r="BI59" s="46">
        <v>0</v>
      </c>
      <c r="BJ59" s="12">
        <f t="shared" si="32"/>
        <v>0</v>
      </c>
      <c r="BK59" s="46">
        <v>6</v>
      </c>
      <c r="BL59" s="46">
        <v>1</v>
      </c>
      <c r="BM59" s="12">
        <f t="shared" si="33"/>
        <v>0.16666666666666666</v>
      </c>
      <c r="BN59" s="46">
        <v>13</v>
      </c>
      <c r="BO59" s="46">
        <v>5</v>
      </c>
      <c r="BP59" s="43">
        <f t="shared" si="21"/>
        <v>0.38461538461538464</v>
      </c>
    </row>
    <row r="60" spans="1:68" ht="17.25" customHeight="1" x14ac:dyDescent="0.25">
      <c r="D60" s="20" t="s">
        <v>119</v>
      </c>
      <c r="F60" s="19">
        <v>8</v>
      </c>
      <c r="G60" s="19">
        <v>8</v>
      </c>
      <c r="H60" s="10">
        <f t="shared" si="0"/>
        <v>0</v>
      </c>
      <c r="I60" s="19">
        <v>8</v>
      </c>
      <c r="J60" s="19">
        <v>0</v>
      </c>
      <c r="K60" s="19">
        <v>0</v>
      </c>
      <c r="L60" s="10">
        <f t="shared" si="2"/>
        <v>0</v>
      </c>
      <c r="M60" s="111" t="s">
        <v>120</v>
      </c>
      <c r="N60" s="46">
        <v>83</v>
      </c>
      <c r="O60" s="46">
        <v>51</v>
      </c>
      <c r="P60" s="12">
        <f t="shared" si="19"/>
        <v>0.61445783132530118</v>
      </c>
      <c r="Q60" s="46">
        <v>9</v>
      </c>
      <c r="R60" s="46">
        <v>6</v>
      </c>
      <c r="S60" s="46">
        <v>3</v>
      </c>
      <c r="T60" s="12">
        <f t="shared" si="20"/>
        <v>0.66666666666666663</v>
      </c>
      <c r="U60" s="46">
        <v>0</v>
      </c>
      <c r="V60" s="46">
        <v>0</v>
      </c>
      <c r="W60" s="59" t="e">
        <f t="shared" si="22"/>
        <v>#DIV/0!</v>
      </c>
      <c r="X60" s="46">
        <v>9</v>
      </c>
      <c r="Y60" s="46">
        <v>7</v>
      </c>
      <c r="Z60" s="46">
        <v>0</v>
      </c>
      <c r="AA60" s="12">
        <f t="shared" si="23"/>
        <v>0.77777777777777779</v>
      </c>
      <c r="AB60" s="46">
        <v>11</v>
      </c>
      <c r="AC60" s="46">
        <v>7</v>
      </c>
      <c r="AD60" s="46">
        <v>5</v>
      </c>
      <c r="AE60" s="12">
        <f t="shared" si="24"/>
        <v>0.63636363636363635</v>
      </c>
      <c r="AF60" s="46">
        <v>8</v>
      </c>
      <c r="AG60" s="46">
        <v>4</v>
      </c>
      <c r="AH60" s="46">
        <v>1</v>
      </c>
      <c r="AI60" s="12">
        <f t="shared" si="25"/>
        <v>0.5</v>
      </c>
      <c r="AJ60" s="46">
        <v>7</v>
      </c>
      <c r="AK60" s="46">
        <v>3</v>
      </c>
      <c r="AL60" s="46">
        <v>0</v>
      </c>
      <c r="AM60" s="12">
        <f t="shared" si="26"/>
        <v>0.42857142857142855</v>
      </c>
      <c r="AN60" s="46">
        <v>8</v>
      </c>
      <c r="AO60" s="46">
        <v>3</v>
      </c>
      <c r="AP60" s="46">
        <v>1</v>
      </c>
      <c r="AQ60" s="12">
        <f t="shared" si="27"/>
        <v>0.375</v>
      </c>
      <c r="AR60" s="46">
        <v>9</v>
      </c>
      <c r="AS60" s="46">
        <v>6</v>
      </c>
      <c r="AT60" s="46">
        <v>1</v>
      </c>
      <c r="AU60" s="12">
        <f t="shared" si="28"/>
        <v>0.66666666666666663</v>
      </c>
      <c r="AV60" s="46">
        <v>7</v>
      </c>
      <c r="AW60" s="46">
        <v>4</v>
      </c>
      <c r="AX60" s="46">
        <v>5</v>
      </c>
      <c r="AY60" s="12">
        <f t="shared" si="29"/>
        <v>0.5714285714285714</v>
      </c>
      <c r="AZ60" s="46">
        <v>7</v>
      </c>
      <c r="BA60" s="46">
        <v>3</v>
      </c>
      <c r="BB60" s="46">
        <v>1</v>
      </c>
      <c r="BC60" s="12">
        <f t="shared" si="30"/>
        <v>0.42857142857142855</v>
      </c>
      <c r="BD60" s="46">
        <v>8</v>
      </c>
      <c r="BE60" s="46">
        <v>5</v>
      </c>
      <c r="BF60" s="46">
        <v>2</v>
      </c>
      <c r="BG60" s="12">
        <f t="shared" si="31"/>
        <v>0.625</v>
      </c>
      <c r="BH60" s="46">
        <v>8</v>
      </c>
      <c r="BI60" s="46">
        <v>1</v>
      </c>
      <c r="BJ60" s="12">
        <f t="shared" si="32"/>
        <v>0.125</v>
      </c>
      <c r="BK60" s="46">
        <v>7</v>
      </c>
      <c r="BL60" s="46">
        <v>1</v>
      </c>
      <c r="BM60" s="12">
        <f t="shared" si="33"/>
        <v>0.14285714285714285</v>
      </c>
      <c r="BN60" s="46">
        <v>19</v>
      </c>
      <c r="BO60" s="46">
        <v>7</v>
      </c>
      <c r="BP60" s="43">
        <f t="shared" si="21"/>
        <v>0.36842105263157893</v>
      </c>
    </row>
    <row r="61" spans="1:68" s="5" customFormat="1" ht="17.25" customHeight="1" x14ac:dyDescent="0.25">
      <c r="A61" s="1"/>
      <c r="B61" s="1"/>
      <c r="C61" s="1"/>
      <c r="D61" s="20" t="s">
        <v>121</v>
      </c>
      <c r="E61" s="64" t="s">
        <v>123</v>
      </c>
      <c r="F61" s="19">
        <v>22</v>
      </c>
      <c r="G61" s="19">
        <v>16</v>
      </c>
      <c r="H61" s="10">
        <f t="shared" si="0"/>
        <v>6</v>
      </c>
      <c r="I61" s="19">
        <v>16</v>
      </c>
      <c r="J61" s="19">
        <v>0</v>
      </c>
      <c r="K61" s="19">
        <v>0</v>
      </c>
      <c r="L61" s="10">
        <f t="shared" si="2"/>
        <v>0</v>
      </c>
      <c r="M61" s="111" t="s">
        <v>122</v>
      </c>
      <c r="N61" s="46">
        <v>156</v>
      </c>
      <c r="O61" s="46">
        <v>40</v>
      </c>
      <c r="P61" s="12">
        <f t="shared" si="19"/>
        <v>0.25641025641025639</v>
      </c>
      <c r="Q61" s="46">
        <v>20</v>
      </c>
      <c r="R61" s="46">
        <v>4</v>
      </c>
      <c r="S61" s="46">
        <v>1</v>
      </c>
      <c r="T61" s="12">
        <f t="shared" si="20"/>
        <v>0.2</v>
      </c>
      <c r="U61" s="46">
        <v>5</v>
      </c>
      <c r="V61" s="46">
        <v>1</v>
      </c>
      <c r="W61" s="59">
        <f t="shared" si="22"/>
        <v>0.2</v>
      </c>
      <c r="X61" s="46">
        <v>20</v>
      </c>
      <c r="Y61" s="46">
        <v>9</v>
      </c>
      <c r="Z61" s="46">
        <v>1</v>
      </c>
      <c r="AA61" s="12">
        <f t="shared" si="23"/>
        <v>0.45</v>
      </c>
      <c r="AB61" s="46">
        <v>18</v>
      </c>
      <c r="AC61" s="46">
        <v>8</v>
      </c>
      <c r="AD61" s="46">
        <v>9</v>
      </c>
      <c r="AE61" s="12">
        <f t="shared" si="24"/>
        <v>0.44444444444444442</v>
      </c>
      <c r="AF61" s="46">
        <v>16</v>
      </c>
      <c r="AG61" s="46">
        <v>3</v>
      </c>
      <c r="AH61" s="46">
        <v>1</v>
      </c>
      <c r="AI61" s="12">
        <f t="shared" si="25"/>
        <v>0.1875</v>
      </c>
      <c r="AJ61" s="46">
        <v>14</v>
      </c>
      <c r="AK61" s="46">
        <v>4</v>
      </c>
      <c r="AL61" s="46">
        <v>0</v>
      </c>
      <c r="AM61" s="12">
        <f t="shared" si="26"/>
        <v>0.2857142857142857</v>
      </c>
      <c r="AN61" s="46">
        <v>16</v>
      </c>
      <c r="AO61" s="46">
        <v>7</v>
      </c>
      <c r="AP61" s="46">
        <v>4</v>
      </c>
      <c r="AQ61" s="12">
        <f t="shared" si="27"/>
        <v>0.4375</v>
      </c>
      <c r="AR61" s="46">
        <v>14</v>
      </c>
      <c r="AS61" s="46">
        <v>4</v>
      </c>
      <c r="AT61" s="46">
        <v>3</v>
      </c>
      <c r="AU61" s="12">
        <f t="shared" si="28"/>
        <v>0.2857142857142857</v>
      </c>
      <c r="AV61" s="46">
        <v>16</v>
      </c>
      <c r="AW61" s="46">
        <v>3</v>
      </c>
      <c r="AX61" s="46">
        <v>4</v>
      </c>
      <c r="AY61" s="12">
        <f t="shared" si="29"/>
        <v>0.1875</v>
      </c>
      <c r="AZ61" s="46">
        <v>17</v>
      </c>
      <c r="BA61" s="46">
        <v>6</v>
      </c>
      <c r="BB61" s="46">
        <v>3</v>
      </c>
      <c r="BC61" s="12">
        <f t="shared" si="30"/>
        <v>0.35294117647058826</v>
      </c>
      <c r="BD61" s="46">
        <v>15</v>
      </c>
      <c r="BE61" s="46">
        <v>8</v>
      </c>
      <c r="BF61" s="46">
        <v>2</v>
      </c>
      <c r="BG61" s="12">
        <f t="shared" si="31"/>
        <v>0.53333333333333333</v>
      </c>
      <c r="BH61" s="46">
        <v>19</v>
      </c>
      <c r="BI61" s="46">
        <v>3</v>
      </c>
      <c r="BJ61" s="12">
        <f t="shared" si="32"/>
        <v>0.15789473684210525</v>
      </c>
      <c r="BK61" s="46">
        <v>13</v>
      </c>
      <c r="BL61" s="46">
        <v>1</v>
      </c>
      <c r="BM61" s="12">
        <f t="shared" si="33"/>
        <v>7.6923076923076927E-2</v>
      </c>
      <c r="BN61" s="46">
        <v>32</v>
      </c>
      <c r="BO61" s="46">
        <v>3</v>
      </c>
      <c r="BP61" s="43">
        <f t="shared" si="21"/>
        <v>9.375E-2</v>
      </c>
    </row>
    <row r="62" spans="1:68" s="5" customFormat="1" ht="17.25" customHeight="1" x14ac:dyDescent="0.25">
      <c r="A62" s="1"/>
      <c r="B62" s="1"/>
      <c r="C62" s="1"/>
      <c r="D62" s="20" t="s">
        <v>66</v>
      </c>
      <c r="E62" s="64"/>
      <c r="F62" s="19">
        <v>7</v>
      </c>
      <c r="G62" s="19">
        <v>7</v>
      </c>
      <c r="H62" s="10">
        <f t="shared" si="0"/>
        <v>0</v>
      </c>
      <c r="I62" s="19">
        <v>6</v>
      </c>
      <c r="J62" s="19">
        <v>1</v>
      </c>
      <c r="K62" s="19">
        <v>0</v>
      </c>
      <c r="L62" s="10">
        <f t="shared" si="2"/>
        <v>0</v>
      </c>
      <c r="M62" s="108" t="s">
        <v>124</v>
      </c>
      <c r="N62" s="46">
        <v>61</v>
      </c>
      <c r="O62" s="46">
        <v>2</v>
      </c>
      <c r="P62" s="12">
        <f t="shared" si="19"/>
        <v>3.2786885245901641E-2</v>
      </c>
      <c r="Q62" s="46">
        <v>6</v>
      </c>
      <c r="R62" s="46">
        <v>0</v>
      </c>
      <c r="S62" s="46">
        <v>2</v>
      </c>
      <c r="T62" s="12">
        <f t="shared" si="20"/>
        <v>0</v>
      </c>
      <c r="U62" s="46">
        <v>6</v>
      </c>
      <c r="V62" s="46">
        <v>0</v>
      </c>
      <c r="W62" s="59">
        <f t="shared" si="22"/>
        <v>0</v>
      </c>
      <c r="X62" s="46">
        <v>7</v>
      </c>
      <c r="Y62" s="46">
        <v>0</v>
      </c>
      <c r="Z62" s="46">
        <v>2</v>
      </c>
      <c r="AA62" s="12">
        <f t="shared" si="23"/>
        <v>0</v>
      </c>
      <c r="AB62" s="46">
        <v>6</v>
      </c>
      <c r="AC62" s="46">
        <v>0</v>
      </c>
      <c r="AD62" s="46">
        <v>4</v>
      </c>
      <c r="AE62" s="12">
        <f t="shared" si="24"/>
        <v>0</v>
      </c>
      <c r="AF62" s="46">
        <v>6</v>
      </c>
      <c r="AG62" s="46">
        <v>0</v>
      </c>
      <c r="AH62" s="46">
        <v>1</v>
      </c>
      <c r="AI62" s="12">
        <f t="shared" si="25"/>
        <v>0</v>
      </c>
      <c r="AJ62" s="46">
        <v>6</v>
      </c>
      <c r="AK62" s="46">
        <v>0</v>
      </c>
      <c r="AL62" s="46">
        <v>1</v>
      </c>
      <c r="AM62" s="12">
        <f t="shared" si="26"/>
        <v>0</v>
      </c>
      <c r="AN62" s="46">
        <v>6</v>
      </c>
      <c r="AO62" s="46">
        <v>1</v>
      </c>
      <c r="AP62" s="46">
        <v>2</v>
      </c>
      <c r="AQ62" s="12">
        <f t="shared" si="27"/>
        <v>0.16666666666666666</v>
      </c>
      <c r="AR62" s="46">
        <v>6</v>
      </c>
      <c r="AS62" s="46">
        <v>0</v>
      </c>
      <c r="AT62" s="46">
        <v>3</v>
      </c>
      <c r="AU62" s="12">
        <f t="shared" si="28"/>
        <v>0</v>
      </c>
      <c r="AV62" s="46">
        <v>6</v>
      </c>
      <c r="AW62" s="46">
        <v>0</v>
      </c>
      <c r="AX62" s="46">
        <v>3</v>
      </c>
      <c r="AY62" s="12">
        <f t="shared" si="29"/>
        <v>0</v>
      </c>
      <c r="AZ62" s="46">
        <v>6</v>
      </c>
      <c r="BA62" s="46">
        <v>1</v>
      </c>
      <c r="BB62" s="46">
        <v>1</v>
      </c>
      <c r="BC62" s="12">
        <f t="shared" si="30"/>
        <v>0.16666666666666666</v>
      </c>
      <c r="BD62" s="46">
        <v>6</v>
      </c>
      <c r="BE62" s="46">
        <v>0</v>
      </c>
      <c r="BF62" s="46">
        <v>1</v>
      </c>
      <c r="BG62" s="12">
        <f t="shared" si="31"/>
        <v>0</v>
      </c>
      <c r="BH62" s="46">
        <v>6</v>
      </c>
      <c r="BI62" s="46">
        <v>0</v>
      </c>
      <c r="BJ62" s="12">
        <f t="shared" si="32"/>
        <v>0</v>
      </c>
      <c r="BK62" s="46">
        <v>6</v>
      </c>
      <c r="BL62" s="46">
        <v>0</v>
      </c>
      <c r="BM62" s="12">
        <f t="shared" si="33"/>
        <v>0</v>
      </c>
      <c r="BN62" s="46">
        <v>20</v>
      </c>
      <c r="BO62" s="46">
        <v>1</v>
      </c>
      <c r="BP62" s="43">
        <f t="shared" si="21"/>
        <v>0.05</v>
      </c>
    </row>
    <row r="63" spans="1:68" s="5" customFormat="1" ht="17.25" customHeight="1" x14ac:dyDescent="0.25">
      <c r="A63" s="1"/>
      <c r="B63" s="1"/>
      <c r="C63" s="1"/>
      <c r="D63" s="20" t="s">
        <v>125</v>
      </c>
      <c r="E63" s="64"/>
      <c r="F63" s="11">
        <v>14</v>
      </c>
      <c r="G63" s="11">
        <v>13</v>
      </c>
      <c r="H63" s="10">
        <f t="shared" si="0"/>
        <v>1</v>
      </c>
      <c r="I63" s="19">
        <v>10</v>
      </c>
      <c r="J63" s="19">
        <v>3</v>
      </c>
      <c r="K63" s="19">
        <v>0</v>
      </c>
      <c r="L63" s="10">
        <f t="shared" si="2"/>
        <v>0</v>
      </c>
      <c r="M63" s="108" t="s">
        <v>126</v>
      </c>
      <c r="N63" s="46">
        <v>98</v>
      </c>
      <c r="O63" s="46">
        <v>30</v>
      </c>
      <c r="P63" s="12">
        <f t="shared" si="19"/>
        <v>0.30612244897959184</v>
      </c>
      <c r="Q63" s="46">
        <v>11</v>
      </c>
      <c r="R63" s="46">
        <v>3</v>
      </c>
      <c r="S63" s="46">
        <v>0</v>
      </c>
      <c r="T63" s="12">
        <f t="shared" si="20"/>
        <v>0.27272727272727271</v>
      </c>
      <c r="U63" s="46">
        <v>3</v>
      </c>
      <c r="V63" s="46">
        <v>1</v>
      </c>
      <c r="W63" s="59">
        <f t="shared" si="22"/>
        <v>0.33333333333333331</v>
      </c>
      <c r="X63" s="46">
        <v>12</v>
      </c>
      <c r="Y63" s="46">
        <v>4</v>
      </c>
      <c r="Z63" s="46">
        <v>0</v>
      </c>
      <c r="AA63" s="12">
        <f t="shared" si="23"/>
        <v>0.33333333333333331</v>
      </c>
      <c r="AB63" s="46">
        <v>12</v>
      </c>
      <c r="AC63" s="46">
        <v>4</v>
      </c>
      <c r="AD63" s="46">
        <v>4</v>
      </c>
      <c r="AE63" s="12">
        <f t="shared" si="24"/>
        <v>0.33333333333333331</v>
      </c>
      <c r="AF63" s="46">
        <v>10</v>
      </c>
      <c r="AG63" s="46">
        <v>3</v>
      </c>
      <c r="AH63" s="46">
        <v>1</v>
      </c>
      <c r="AI63" s="12">
        <f t="shared" si="25"/>
        <v>0.3</v>
      </c>
      <c r="AJ63" s="46">
        <v>10</v>
      </c>
      <c r="AK63" s="46">
        <v>1</v>
      </c>
      <c r="AL63" s="46">
        <v>0</v>
      </c>
      <c r="AM63" s="12">
        <f t="shared" si="26"/>
        <v>0.1</v>
      </c>
      <c r="AN63" s="46">
        <v>10</v>
      </c>
      <c r="AO63" s="46">
        <v>2</v>
      </c>
      <c r="AP63" s="46">
        <v>0</v>
      </c>
      <c r="AQ63" s="12">
        <f t="shared" si="27"/>
        <v>0.2</v>
      </c>
      <c r="AR63" s="46">
        <v>12</v>
      </c>
      <c r="AS63" s="46">
        <v>4</v>
      </c>
      <c r="AT63" s="46">
        <v>0</v>
      </c>
      <c r="AU63" s="12">
        <f t="shared" si="28"/>
        <v>0.33333333333333331</v>
      </c>
      <c r="AV63" s="46">
        <v>10</v>
      </c>
      <c r="AW63" s="46">
        <v>3</v>
      </c>
      <c r="AX63" s="46">
        <v>1</v>
      </c>
      <c r="AY63" s="12">
        <f t="shared" si="29"/>
        <v>0.3</v>
      </c>
      <c r="AZ63" s="46">
        <v>10</v>
      </c>
      <c r="BA63" s="46">
        <v>2</v>
      </c>
      <c r="BB63" s="46">
        <v>2</v>
      </c>
      <c r="BC63" s="12">
        <f t="shared" si="30"/>
        <v>0.2</v>
      </c>
      <c r="BD63" s="46">
        <v>11</v>
      </c>
      <c r="BE63" s="46">
        <v>3</v>
      </c>
      <c r="BF63" s="46">
        <v>3</v>
      </c>
      <c r="BG63" s="12">
        <f t="shared" si="31"/>
        <v>0.27272727272727271</v>
      </c>
      <c r="BH63" s="46">
        <v>11</v>
      </c>
      <c r="BI63" s="46">
        <v>2</v>
      </c>
      <c r="BJ63" s="12">
        <f t="shared" si="32"/>
        <v>0.18181818181818182</v>
      </c>
      <c r="BK63" s="46">
        <v>10</v>
      </c>
      <c r="BL63" s="46">
        <v>4</v>
      </c>
      <c r="BM63" s="12">
        <f t="shared" si="33"/>
        <v>0.4</v>
      </c>
      <c r="BN63" s="46">
        <v>23</v>
      </c>
      <c r="BO63" s="46">
        <v>9</v>
      </c>
      <c r="BP63" s="43">
        <f t="shared" si="21"/>
        <v>0.39130434782608697</v>
      </c>
    </row>
    <row r="64" spans="1:68" s="5" customFormat="1" ht="17.25" customHeight="1" x14ac:dyDescent="0.25">
      <c r="A64" s="1"/>
      <c r="B64" s="1"/>
      <c r="C64" s="1"/>
      <c r="D64" s="128" t="s">
        <v>129</v>
      </c>
      <c r="E64" s="129" t="s">
        <v>131</v>
      </c>
      <c r="F64" s="19">
        <v>4</v>
      </c>
      <c r="G64" s="19">
        <v>4</v>
      </c>
      <c r="H64" s="10">
        <f t="shared" si="0"/>
        <v>0</v>
      </c>
      <c r="I64" s="19">
        <v>4</v>
      </c>
      <c r="J64" s="19">
        <v>0</v>
      </c>
      <c r="K64" s="19">
        <v>0</v>
      </c>
      <c r="L64" s="10">
        <f t="shared" si="2"/>
        <v>0</v>
      </c>
      <c r="M64" s="111" t="s">
        <v>130</v>
      </c>
      <c r="N64" s="130">
        <v>62</v>
      </c>
      <c r="O64" s="130">
        <v>22</v>
      </c>
      <c r="P64" s="131">
        <f t="shared" si="19"/>
        <v>0.35483870967741937</v>
      </c>
      <c r="Q64" s="130">
        <v>8</v>
      </c>
      <c r="R64" s="130">
        <v>3</v>
      </c>
      <c r="S64" s="130">
        <v>0</v>
      </c>
      <c r="T64" s="131">
        <f t="shared" si="20"/>
        <v>0.375</v>
      </c>
      <c r="U64" s="130">
        <v>3</v>
      </c>
      <c r="V64" s="130">
        <v>2</v>
      </c>
      <c r="W64" s="132">
        <f t="shared" si="22"/>
        <v>0.66666666666666663</v>
      </c>
      <c r="X64" s="130">
        <v>8</v>
      </c>
      <c r="Y64" s="130">
        <v>2</v>
      </c>
      <c r="Z64" s="130">
        <v>0</v>
      </c>
      <c r="AA64" s="131">
        <f t="shared" si="23"/>
        <v>0.25</v>
      </c>
      <c r="AB64" s="130">
        <v>7</v>
      </c>
      <c r="AC64" s="130">
        <v>3</v>
      </c>
      <c r="AD64" s="130">
        <v>0</v>
      </c>
      <c r="AE64" s="131">
        <f t="shared" si="24"/>
        <v>0.42857142857142855</v>
      </c>
      <c r="AF64" s="130">
        <v>7</v>
      </c>
      <c r="AG64" s="130">
        <v>3</v>
      </c>
      <c r="AH64" s="130">
        <v>0</v>
      </c>
      <c r="AI64" s="131">
        <f t="shared" si="25"/>
        <v>0.42857142857142855</v>
      </c>
      <c r="AJ64" s="130">
        <v>7</v>
      </c>
      <c r="AK64" s="130">
        <v>1</v>
      </c>
      <c r="AL64" s="130">
        <v>0</v>
      </c>
      <c r="AM64" s="131">
        <f t="shared" si="26"/>
        <v>0.14285714285714285</v>
      </c>
      <c r="AN64" s="130">
        <v>7</v>
      </c>
      <c r="AO64" s="130">
        <v>1</v>
      </c>
      <c r="AP64" s="130">
        <v>5</v>
      </c>
      <c r="AQ64" s="131">
        <f t="shared" si="27"/>
        <v>0.14285714285714285</v>
      </c>
      <c r="AR64" s="130">
        <v>7</v>
      </c>
      <c r="AS64" s="130">
        <v>0</v>
      </c>
      <c r="AT64" s="130">
        <v>0</v>
      </c>
      <c r="AU64" s="131">
        <f t="shared" si="28"/>
        <v>0</v>
      </c>
      <c r="AV64" s="130">
        <v>7</v>
      </c>
      <c r="AW64" s="130">
        <v>2</v>
      </c>
      <c r="AX64" s="130">
        <v>6</v>
      </c>
      <c r="AY64" s="131">
        <f t="shared" si="29"/>
        <v>0.2857142857142857</v>
      </c>
      <c r="AZ64" s="130">
        <v>7</v>
      </c>
      <c r="BA64" s="130">
        <v>2</v>
      </c>
      <c r="BB64" s="130">
        <v>0</v>
      </c>
      <c r="BC64" s="131">
        <f t="shared" si="30"/>
        <v>0.2857142857142857</v>
      </c>
      <c r="BD64" s="130">
        <v>7</v>
      </c>
      <c r="BE64" s="130">
        <v>1</v>
      </c>
      <c r="BF64" s="130">
        <v>0</v>
      </c>
      <c r="BG64" s="131">
        <f t="shared" si="31"/>
        <v>0.14285714285714285</v>
      </c>
      <c r="BH64" s="130">
        <v>8</v>
      </c>
      <c r="BI64" s="130">
        <v>1</v>
      </c>
      <c r="BJ64" s="131">
        <f t="shared" si="32"/>
        <v>0.125</v>
      </c>
      <c r="BK64" s="130">
        <v>7</v>
      </c>
      <c r="BL64" s="130">
        <v>1</v>
      </c>
      <c r="BM64" s="131">
        <f t="shared" si="33"/>
        <v>0.14285714285714285</v>
      </c>
      <c r="BN64" s="130">
        <v>15</v>
      </c>
      <c r="BO64" s="130">
        <v>4</v>
      </c>
      <c r="BP64" s="133">
        <f t="shared" si="21"/>
        <v>0.26666666666666666</v>
      </c>
    </row>
    <row r="65" spans="1:68" s="135" customFormat="1" ht="17.25" customHeight="1" x14ac:dyDescent="0.25">
      <c r="A65" s="134"/>
      <c r="B65" s="134"/>
      <c r="C65" s="134"/>
      <c r="D65" s="20" t="s">
        <v>132</v>
      </c>
      <c r="E65" s="64"/>
      <c r="F65" s="19">
        <v>16</v>
      </c>
      <c r="G65" s="19">
        <v>12</v>
      </c>
      <c r="H65" s="10">
        <f t="shared" si="0"/>
        <v>4</v>
      </c>
      <c r="I65" s="19">
        <v>12</v>
      </c>
      <c r="J65" s="19">
        <v>0</v>
      </c>
      <c r="K65" s="19">
        <v>0</v>
      </c>
      <c r="L65" s="10">
        <f t="shared" si="2"/>
        <v>0</v>
      </c>
      <c r="M65" s="111" t="s">
        <v>133</v>
      </c>
      <c r="N65" s="136">
        <v>131</v>
      </c>
      <c r="O65" s="136">
        <v>26</v>
      </c>
      <c r="P65" s="12">
        <f t="shared" si="19"/>
        <v>0.19847328244274809</v>
      </c>
      <c r="Q65" s="136">
        <v>16</v>
      </c>
      <c r="R65" s="136">
        <v>5</v>
      </c>
      <c r="S65" s="136">
        <v>0</v>
      </c>
      <c r="T65" s="12">
        <f t="shared" si="20"/>
        <v>0.3125</v>
      </c>
      <c r="U65" s="136">
        <v>9</v>
      </c>
      <c r="V65" s="136">
        <v>0</v>
      </c>
      <c r="W65" s="137">
        <f t="shared" si="22"/>
        <v>0</v>
      </c>
      <c r="X65" s="136">
        <v>15</v>
      </c>
      <c r="Y65" s="136">
        <v>4</v>
      </c>
      <c r="Z65" s="136">
        <v>0</v>
      </c>
      <c r="AA65" s="12">
        <f t="shared" si="23"/>
        <v>0.26666666666666666</v>
      </c>
      <c r="AB65" s="136">
        <v>14</v>
      </c>
      <c r="AC65" s="136">
        <v>2</v>
      </c>
      <c r="AD65" s="136">
        <v>8</v>
      </c>
      <c r="AE65" s="12">
        <f t="shared" si="24"/>
        <v>0.14285714285714285</v>
      </c>
      <c r="AF65" s="136">
        <v>12</v>
      </c>
      <c r="AG65" s="136">
        <v>3</v>
      </c>
      <c r="AH65" s="136">
        <v>3</v>
      </c>
      <c r="AI65" s="12">
        <f t="shared" si="25"/>
        <v>0.25</v>
      </c>
      <c r="AJ65" s="136">
        <v>12</v>
      </c>
      <c r="AK65" s="136">
        <v>3</v>
      </c>
      <c r="AL65" s="136">
        <v>0</v>
      </c>
      <c r="AM65" s="12">
        <f t="shared" si="26"/>
        <v>0.25</v>
      </c>
      <c r="AN65" s="136">
        <v>12</v>
      </c>
      <c r="AO65" s="136">
        <v>2</v>
      </c>
      <c r="AP65" s="136">
        <v>5</v>
      </c>
      <c r="AQ65" s="12">
        <f t="shared" si="27"/>
        <v>0.16666666666666666</v>
      </c>
      <c r="AR65" s="136">
        <v>12</v>
      </c>
      <c r="AS65" s="136">
        <v>1</v>
      </c>
      <c r="AT65" s="136">
        <v>3</v>
      </c>
      <c r="AU65" s="12">
        <f t="shared" si="28"/>
        <v>8.3333333333333329E-2</v>
      </c>
      <c r="AV65" s="136">
        <v>12</v>
      </c>
      <c r="AW65" s="136">
        <v>4</v>
      </c>
      <c r="AX65" s="136">
        <v>7</v>
      </c>
      <c r="AY65" s="12">
        <f t="shared" si="29"/>
        <v>0.33333333333333331</v>
      </c>
      <c r="AZ65" s="136">
        <v>12</v>
      </c>
      <c r="BA65" s="136">
        <v>2</v>
      </c>
      <c r="BB65" s="136">
        <v>0</v>
      </c>
      <c r="BC65" s="12">
        <f t="shared" si="30"/>
        <v>0.16666666666666666</v>
      </c>
      <c r="BD65" s="136">
        <v>12</v>
      </c>
      <c r="BE65" s="136">
        <v>2</v>
      </c>
      <c r="BF65" s="136">
        <v>2</v>
      </c>
      <c r="BG65" s="12">
        <f t="shared" si="31"/>
        <v>0.16666666666666666</v>
      </c>
      <c r="BH65" s="136">
        <v>14</v>
      </c>
      <c r="BI65" s="136">
        <v>4</v>
      </c>
      <c r="BJ65" s="12">
        <f t="shared" si="32"/>
        <v>0.2857142857142857</v>
      </c>
      <c r="BK65" s="136">
        <v>12</v>
      </c>
      <c r="BL65" s="136">
        <v>4</v>
      </c>
      <c r="BM65" s="12">
        <f t="shared" si="33"/>
        <v>0.33333333333333331</v>
      </c>
      <c r="BN65" s="136">
        <v>33</v>
      </c>
      <c r="BO65" s="136">
        <v>5</v>
      </c>
      <c r="BP65" s="43">
        <f t="shared" si="21"/>
        <v>0.15151515151515152</v>
      </c>
    </row>
    <row r="66" spans="1:68" ht="17.25" customHeight="1" x14ac:dyDescent="0.25">
      <c r="D66" s="20" t="s">
        <v>67</v>
      </c>
      <c r="E66" s="138"/>
      <c r="F66" s="19">
        <v>12</v>
      </c>
      <c r="G66" s="19">
        <v>12</v>
      </c>
      <c r="H66" s="10">
        <f t="shared" si="0"/>
        <v>0</v>
      </c>
      <c r="I66" s="19">
        <v>12</v>
      </c>
      <c r="J66" s="19">
        <v>0</v>
      </c>
      <c r="K66" s="19">
        <v>0</v>
      </c>
      <c r="L66" s="87">
        <f t="shared" si="2"/>
        <v>0</v>
      </c>
      <c r="M66" s="127" t="s">
        <v>159</v>
      </c>
      <c r="N66" s="136">
        <v>107</v>
      </c>
      <c r="O66" s="136">
        <v>63</v>
      </c>
      <c r="P66" s="12">
        <f t="shared" si="19"/>
        <v>0.58878504672897192</v>
      </c>
      <c r="Q66" s="136">
        <v>12</v>
      </c>
      <c r="R66" s="136">
        <v>5</v>
      </c>
      <c r="S66" s="136">
        <v>1</v>
      </c>
      <c r="T66" s="12">
        <f t="shared" si="20"/>
        <v>0.41666666666666669</v>
      </c>
      <c r="U66" s="136">
        <v>10</v>
      </c>
      <c r="V66" s="136">
        <v>4</v>
      </c>
      <c r="W66" s="137">
        <f t="shared" si="22"/>
        <v>0.4</v>
      </c>
      <c r="X66" s="136">
        <v>11</v>
      </c>
      <c r="Y66" s="136">
        <v>7</v>
      </c>
      <c r="Z66" s="136">
        <v>0</v>
      </c>
      <c r="AA66" s="12">
        <f t="shared" si="23"/>
        <v>0.63636363636363635</v>
      </c>
      <c r="AB66" s="136">
        <v>12</v>
      </c>
      <c r="AC66" s="136">
        <v>6</v>
      </c>
      <c r="AD66" s="136">
        <v>6</v>
      </c>
      <c r="AE66" s="12">
        <f t="shared" si="24"/>
        <v>0.5</v>
      </c>
      <c r="AF66" s="136">
        <v>12</v>
      </c>
      <c r="AG66" s="136">
        <v>9</v>
      </c>
      <c r="AH66" s="136">
        <v>2</v>
      </c>
      <c r="AI66" s="12">
        <f t="shared" si="25"/>
        <v>0.75</v>
      </c>
      <c r="AJ66" s="136">
        <v>12</v>
      </c>
      <c r="AK66" s="136">
        <v>7</v>
      </c>
      <c r="AL66" s="136">
        <v>1</v>
      </c>
      <c r="AM66" s="12">
        <f t="shared" si="26"/>
        <v>0.58333333333333337</v>
      </c>
      <c r="AN66" s="136">
        <v>11</v>
      </c>
      <c r="AO66" s="136">
        <v>8</v>
      </c>
      <c r="AP66" s="136">
        <v>5</v>
      </c>
      <c r="AQ66" s="12">
        <f t="shared" si="27"/>
        <v>0.72727272727272729</v>
      </c>
      <c r="AR66" s="136">
        <v>11</v>
      </c>
      <c r="AS66" s="136">
        <v>7</v>
      </c>
      <c r="AT66" s="136">
        <v>2</v>
      </c>
      <c r="AU66" s="12">
        <f t="shared" si="28"/>
        <v>0.63636363636363635</v>
      </c>
      <c r="AV66" s="136">
        <v>11</v>
      </c>
      <c r="AW66" s="136">
        <v>8</v>
      </c>
      <c r="AX66" s="136">
        <v>5</v>
      </c>
      <c r="AY66" s="12">
        <f t="shared" si="29"/>
        <v>0.72727272727272729</v>
      </c>
      <c r="AZ66" s="136">
        <v>12</v>
      </c>
      <c r="BA66" s="136">
        <v>9</v>
      </c>
      <c r="BB66" s="136">
        <v>2</v>
      </c>
      <c r="BC66" s="12">
        <f t="shared" si="30"/>
        <v>0.75</v>
      </c>
      <c r="BD66" s="136">
        <v>11</v>
      </c>
      <c r="BE66" s="136">
        <v>7</v>
      </c>
      <c r="BF66" s="136">
        <v>0</v>
      </c>
      <c r="BG66" s="12">
        <f t="shared" si="31"/>
        <v>0.63636363636363635</v>
      </c>
      <c r="BH66" s="136">
        <v>12</v>
      </c>
      <c r="BI66" s="136">
        <v>6</v>
      </c>
      <c r="BJ66" s="12">
        <f t="shared" si="32"/>
        <v>0.5</v>
      </c>
      <c r="BK66" s="136">
        <v>12</v>
      </c>
      <c r="BL66" s="136">
        <v>5</v>
      </c>
      <c r="BM66" s="12">
        <f t="shared" si="33"/>
        <v>0.41666666666666669</v>
      </c>
      <c r="BN66" s="136">
        <v>29</v>
      </c>
      <c r="BO66" s="136">
        <v>12</v>
      </c>
      <c r="BP66" s="43">
        <f t="shared" si="21"/>
        <v>0.41379310344827586</v>
      </c>
    </row>
    <row r="67" spans="1:68" s="5" customFormat="1" ht="17.25" customHeight="1" x14ac:dyDescent="0.25">
      <c r="A67" s="1"/>
      <c r="B67" s="1"/>
      <c r="C67" s="1"/>
      <c r="D67" s="20" t="s">
        <v>136</v>
      </c>
      <c r="E67" s="64"/>
      <c r="F67" s="19">
        <v>8</v>
      </c>
      <c r="G67" s="19">
        <v>8</v>
      </c>
      <c r="H67" s="10">
        <f t="shared" si="0"/>
        <v>0</v>
      </c>
      <c r="I67" s="19">
        <v>8</v>
      </c>
      <c r="J67" s="19">
        <v>0</v>
      </c>
      <c r="K67" s="19">
        <v>0</v>
      </c>
      <c r="L67" s="10">
        <f t="shared" si="2"/>
        <v>0</v>
      </c>
      <c r="M67" s="111" t="s">
        <v>135</v>
      </c>
      <c r="N67" s="46">
        <v>89</v>
      </c>
      <c r="O67" s="46">
        <v>11</v>
      </c>
      <c r="P67" s="12">
        <f t="shared" si="19"/>
        <v>0.12359550561797752</v>
      </c>
      <c r="Q67" s="46">
        <v>9</v>
      </c>
      <c r="R67" s="46">
        <v>2</v>
      </c>
      <c r="S67" s="46">
        <v>3</v>
      </c>
      <c r="T67" s="12">
        <f t="shared" si="20"/>
        <v>0.22222222222222221</v>
      </c>
      <c r="U67" s="46">
        <v>3</v>
      </c>
      <c r="V67" s="46">
        <v>1</v>
      </c>
      <c r="W67" s="59">
        <f t="shared" si="22"/>
        <v>0.33333333333333331</v>
      </c>
      <c r="X67" s="46">
        <v>9</v>
      </c>
      <c r="Y67" s="46">
        <v>2</v>
      </c>
      <c r="Z67" s="46">
        <v>0</v>
      </c>
      <c r="AA67" s="12">
        <f t="shared" si="23"/>
        <v>0.22222222222222221</v>
      </c>
      <c r="AB67" s="46">
        <v>9</v>
      </c>
      <c r="AC67" s="46">
        <v>1</v>
      </c>
      <c r="AD67" s="46">
        <v>5</v>
      </c>
      <c r="AE67" s="12">
        <f t="shared" si="24"/>
        <v>0.1111111111111111</v>
      </c>
      <c r="AF67" s="46">
        <v>9</v>
      </c>
      <c r="AG67" s="46">
        <v>0</v>
      </c>
      <c r="AH67" s="46">
        <v>3</v>
      </c>
      <c r="AI67" s="12">
        <f t="shared" si="25"/>
        <v>0</v>
      </c>
      <c r="AJ67" s="46">
        <v>9</v>
      </c>
      <c r="AK67" s="46">
        <v>1</v>
      </c>
      <c r="AL67" s="46">
        <v>0</v>
      </c>
      <c r="AM67" s="12">
        <f t="shared" si="26"/>
        <v>0.1111111111111111</v>
      </c>
      <c r="AN67" s="46">
        <v>9</v>
      </c>
      <c r="AO67" s="46">
        <v>3</v>
      </c>
      <c r="AP67" s="46">
        <v>5</v>
      </c>
      <c r="AQ67" s="12">
        <f t="shared" si="27"/>
        <v>0.33333333333333331</v>
      </c>
      <c r="AR67" s="46">
        <v>9</v>
      </c>
      <c r="AS67" s="46">
        <v>0</v>
      </c>
      <c r="AT67" s="46">
        <v>2</v>
      </c>
      <c r="AU67" s="12">
        <f t="shared" si="28"/>
        <v>0</v>
      </c>
      <c r="AV67" s="46">
        <v>10</v>
      </c>
      <c r="AW67" s="46">
        <v>1</v>
      </c>
      <c r="AX67" s="46">
        <v>6</v>
      </c>
      <c r="AY67" s="12">
        <f t="shared" si="29"/>
        <v>0.1</v>
      </c>
      <c r="AZ67" s="46">
        <v>9</v>
      </c>
      <c r="BA67" s="46">
        <v>2</v>
      </c>
      <c r="BB67" s="46">
        <v>2</v>
      </c>
      <c r="BC67" s="12">
        <f t="shared" si="30"/>
        <v>0.22222222222222221</v>
      </c>
      <c r="BD67" s="46">
        <v>9</v>
      </c>
      <c r="BE67" s="46">
        <v>1</v>
      </c>
      <c r="BF67" s="46">
        <v>2</v>
      </c>
      <c r="BG67" s="12">
        <f t="shared" si="31"/>
        <v>0.1111111111111111</v>
      </c>
      <c r="BH67" s="46">
        <v>9</v>
      </c>
      <c r="BI67" s="46">
        <v>2</v>
      </c>
      <c r="BJ67" s="12">
        <f t="shared" si="32"/>
        <v>0.22222222222222221</v>
      </c>
      <c r="BK67" s="46">
        <v>9</v>
      </c>
      <c r="BL67" s="46">
        <v>2</v>
      </c>
      <c r="BM67" s="12">
        <f t="shared" si="33"/>
        <v>0.22222222222222221</v>
      </c>
      <c r="BN67" s="46">
        <v>20</v>
      </c>
      <c r="BO67" s="46">
        <v>6</v>
      </c>
      <c r="BP67" s="43">
        <f t="shared" si="21"/>
        <v>0.3</v>
      </c>
    </row>
    <row r="68" spans="1:68" s="5" customFormat="1" ht="17.25" customHeight="1" x14ac:dyDescent="0.25">
      <c r="A68" s="1"/>
      <c r="B68" s="1"/>
      <c r="C68" s="1"/>
      <c r="D68" s="20" t="s">
        <v>68</v>
      </c>
      <c r="E68" s="64"/>
      <c r="F68" s="19">
        <v>14</v>
      </c>
      <c r="G68" s="19">
        <v>10</v>
      </c>
      <c r="H68" s="10">
        <f t="shared" ref="H68:H69" si="35">F68-G68</f>
        <v>4</v>
      </c>
      <c r="I68" s="19">
        <v>10</v>
      </c>
      <c r="J68" s="19">
        <v>0</v>
      </c>
      <c r="K68" s="19">
        <v>0</v>
      </c>
      <c r="L68" s="87">
        <f t="shared" ref="L68:L69" si="36">G68-I68-J68-K68</f>
        <v>0</v>
      </c>
      <c r="M68" s="113" t="s">
        <v>137</v>
      </c>
      <c r="N68" s="46">
        <v>104</v>
      </c>
      <c r="O68" s="46">
        <v>25</v>
      </c>
      <c r="P68" s="12">
        <f t="shared" si="19"/>
        <v>0.24038461538461539</v>
      </c>
      <c r="Q68" s="46">
        <v>11</v>
      </c>
      <c r="R68" s="46">
        <v>5</v>
      </c>
      <c r="S68" s="46">
        <v>0</v>
      </c>
      <c r="T68" s="12">
        <f t="shared" si="20"/>
        <v>0.45454545454545453</v>
      </c>
      <c r="U68" s="46">
        <v>4</v>
      </c>
      <c r="V68" s="46">
        <v>3</v>
      </c>
      <c r="W68" s="59">
        <f t="shared" si="22"/>
        <v>0.75</v>
      </c>
      <c r="X68" s="46">
        <v>11</v>
      </c>
      <c r="Y68" s="46">
        <v>3</v>
      </c>
      <c r="Z68" s="46">
        <v>0</v>
      </c>
      <c r="AA68" s="12">
        <f t="shared" si="23"/>
        <v>0.27272727272727271</v>
      </c>
      <c r="AB68" s="46">
        <v>13</v>
      </c>
      <c r="AC68" s="46">
        <v>3</v>
      </c>
      <c r="AD68" s="46">
        <v>9</v>
      </c>
      <c r="AE68" s="12">
        <f t="shared" si="24"/>
        <v>0.23076923076923078</v>
      </c>
      <c r="AF68" s="46">
        <v>11</v>
      </c>
      <c r="AG68" s="46">
        <v>4</v>
      </c>
      <c r="AH68" s="46">
        <v>1</v>
      </c>
      <c r="AI68" s="12">
        <f t="shared" si="25"/>
        <v>0.36363636363636365</v>
      </c>
      <c r="AJ68" s="46">
        <v>10</v>
      </c>
      <c r="AK68" s="46">
        <v>4</v>
      </c>
      <c r="AL68" s="46">
        <v>2</v>
      </c>
      <c r="AM68" s="12">
        <f t="shared" si="26"/>
        <v>0.4</v>
      </c>
      <c r="AN68" s="46">
        <v>9</v>
      </c>
      <c r="AO68" s="46">
        <v>2</v>
      </c>
      <c r="AP68" s="46">
        <v>6</v>
      </c>
      <c r="AQ68" s="12">
        <f t="shared" si="27"/>
        <v>0.22222222222222221</v>
      </c>
      <c r="AR68" s="46">
        <v>10</v>
      </c>
      <c r="AS68" s="46">
        <v>2</v>
      </c>
      <c r="AT68" s="46">
        <v>2</v>
      </c>
      <c r="AU68" s="12">
        <f t="shared" si="28"/>
        <v>0.2</v>
      </c>
      <c r="AV68" s="46">
        <v>11</v>
      </c>
      <c r="AW68" s="46">
        <v>4</v>
      </c>
      <c r="AX68" s="46">
        <v>6</v>
      </c>
      <c r="AY68" s="12">
        <f t="shared" si="29"/>
        <v>0.36363636363636365</v>
      </c>
      <c r="AZ68" s="46">
        <v>10</v>
      </c>
      <c r="BA68" s="46">
        <v>2</v>
      </c>
      <c r="BB68" s="46">
        <v>1</v>
      </c>
      <c r="BC68" s="12">
        <f t="shared" si="30"/>
        <v>0.2</v>
      </c>
      <c r="BD68" s="46">
        <v>11</v>
      </c>
      <c r="BE68" s="46">
        <v>4</v>
      </c>
      <c r="BF68" s="46">
        <v>1</v>
      </c>
      <c r="BG68" s="12">
        <f t="shared" si="31"/>
        <v>0.36363636363636365</v>
      </c>
      <c r="BH68" s="46">
        <v>11</v>
      </c>
      <c r="BI68" s="46">
        <v>3</v>
      </c>
      <c r="BJ68" s="12">
        <f t="shared" si="32"/>
        <v>0.27272727272727271</v>
      </c>
      <c r="BK68" s="46">
        <v>10</v>
      </c>
      <c r="BL68" s="46">
        <v>2</v>
      </c>
      <c r="BM68" s="12">
        <f t="shared" si="33"/>
        <v>0.2</v>
      </c>
      <c r="BN68" s="46">
        <v>26</v>
      </c>
      <c r="BO68" s="46">
        <v>7</v>
      </c>
      <c r="BP68" s="43">
        <f t="shared" si="21"/>
        <v>0.26923076923076922</v>
      </c>
    </row>
    <row r="69" spans="1:68" s="3" customFormat="1" ht="17.25" customHeight="1" x14ac:dyDescent="0.2">
      <c r="A69" s="2"/>
      <c r="B69" s="2"/>
      <c r="C69" s="2"/>
      <c r="D69" s="20" t="s">
        <v>138</v>
      </c>
      <c r="E69" s="74"/>
      <c r="F69" s="19">
        <v>21</v>
      </c>
      <c r="G69" s="19">
        <v>7</v>
      </c>
      <c r="H69" s="10">
        <f t="shared" si="35"/>
        <v>14</v>
      </c>
      <c r="I69" s="19">
        <v>6</v>
      </c>
      <c r="J69" s="19">
        <v>1</v>
      </c>
      <c r="K69" s="19">
        <v>0</v>
      </c>
      <c r="L69" s="10">
        <f t="shared" si="36"/>
        <v>0</v>
      </c>
      <c r="M69" s="110" t="s">
        <v>139</v>
      </c>
      <c r="N69" s="46">
        <v>72</v>
      </c>
      <c r="O69" s="46">
        <v>18</v>
      </c>
      <c r="P69" s="12">
        <f t="shared" si="19"/>
        <v>0.25</v>
      </c>
      <c r="Q69" s="46">
        <v>6</v>
      </c>
      <c r="R69" s="46">
        <v>2</v>
      </c>
      <c r="S69" s="46">
        <v>1</v>
      </c>
      <c r="T69" s="12">
        <f t="shared" ref="T69" si="37">R69/Q69</f>
        <v>0.33333333333333331</v>
      </c>
      <c r="U69" s="46">
        <v>3</v>
      </c>
      <c r="V69" s="46">
        <v>1</v>
      </c>
      <c r="W69" s="59">
        <f t="shared" si="22"/>
        <v>0.33333333333333331</v>
      </c>
      <c r="X69" s="46">
        <v>9</v>
      </c>
      <c r="Y69" s="46">
        <v>4</v>
      </c>
      <c r="Z69" s="46">
        <v>0</v>
      </c>
      <c r="AA69" s="12">
        <f t="shared" si="23"/>
        <v>0.44444444444444442</v>
      </c>
      <c r="AB69" s="46">
        <v>6</v>
      </c>
      <c r="AC69" s="46">
        <v>3</v>
      </c>
      <c r="AD69" s="46">
        <v>4</v>
      </c>
      <c r="AE69" s="12">
        <f t="shared" si="24"/>
        <v>0.5</v>
      </c>
      <c r="AF69" s="46">
        <v>6</v>
      </c>
      <c r="AG69" s="46">
        <v>1</v>
      </c>
      <c r="AH69" s="46">
        <v>1</v>
      </c>
      <c r="AI69" s="12">
        <f t="shared" si="25"/>
        <v>0.16666666666666666</v>
      </c>
      <c r="AJ69" s="46">
        <v>6</v>
      </c>
      <c r="AK69" s="46">
        <v>2</v>
      </c>
      <c r="AL69" s="46">
        <v>0</v>
      </c>
      <c r="AM69" s="12">
        <f t="shared" si="26"/>
        <v>0.33333333333333331</v>
      </c>
      <c r="AN69" s="46">
        <v>6</v>
      </c>
      <c r="AO69" s="46">
        <v>1</v>
      </c>
      <c r="AP69" s="46">
        <v>1</v>
      </c>
      <c r="AQ69" s="12">
        <f t="shared" si="27"/>
        <v>0.16666666666666666</v>
      </c>
      <c r="AR69" s="46">
        <v>8</v>
      </c>
      <c r="AS69" s="46">
        <v>3</v>
      </c>
      <c r="AT69" s="46">
        <v>1</v>
      </c>
      <c r="AU69" s="12">
        <f t="shared" si="28"/>
        <v>0.375</v>
      </c>
      <c r="AV69" s="46">
        <v>6</v>
      </c>
      <c r="AW69" s="46">
        <v>1</v>
      </c>
      <c r="AX69" s="46">
        <v>5</v>
      </c>
      <c r="AY69" s="12">
        <f t="shared" si="29"/>
        <v>0.16666666666666666</v>
      </c>
      <c r="AZ69" s="46">
        <v>6</v>
      </c>
      <c r="BA69" s="46">
        <v>2</v>
      </c>
      <c r="BB69" s="46">
        <v>0</v>
      </c>
      <c r="BC69" s="12">
        <f t="shared" si="30"/>
        <v>0.33333333333333331</v>
      </c>
      <c r="BD69" s="46">
        <v>6</v>
      </c>
      <c r="BE69" s="46">
        <v>2</v>
      </c>
      <c r="BF69" s="46">
        <v>1</v>
      </c>
      <c r="BG69" s="12">
        <f t="shared" si="31"/>
        <v>0.33333333333333331</v>
      </c>
      <c r="BH69" s="46">
        <v>8</v>
      </c>
      <c r="BI69" s="46">
        <v>0</v>
      </c>
      <c r="BJ69" s="12">
        <f t="shared" si="32"/>
        <v>0</v>
      </c>
      <c r="BK69" s="46">
        <v>6</v>
      </c>
      <c r="BL69" s="46">
        <v>1</v>
      </c>
      <c r="BM69" s="12">
        <f t="shared" si="33"/>
        <v>0.16666666666666666</v>
      </c>
      <c r="BN69" s="46">
        <v>17</v>
      </c>
      <c r="BO69" s="46">
        <v>8</v>
      </c>
      <c r="BP69" s="43">
        <f t="shared" si="21"/>
        <v>0.47058823529411764</v>
      </c>
    </row>
  </sheetData>
  <autoFilter ref="A3:BL3">
    <sortState ref="A3:BM66">
      <sortCondition ref="D2"/>
    </sortState>
  </autoFilter>
  <mergeCells count="6">
    <mergeCell ref="BO2:BO3"/>
    <mergeCell ref="D1:P1"/>
    <mergeCell ref="N2:BM2"/>
    <mergeCell ref="BN2:BN3"/>
    <mergeCell ref="BP2:BP3"/>
    <mergeCell ref="F2:M2"/>
  </mergeCells>
  <hyperlinks>
    <hyperlink ref="M11" r:id="rId1" display="http://xn----7sbaace0e1atp6a.xn--p1ai/vnedrenie-fgos-noo-i-fgos-ooo/  "/>
    <hyperlink ref="M13" r:id="rId2"/>
    <hyperlink ref="M14" r:id="rId3"/>
    <hyperlink ref="M15" r:id="rId4"/>
    <hyperlink ref="M16" r:id="rId5"/>
    <hyperlink ref="M17" r:id="rId6"/>
    <hyperlink ref="M31" r:id="rId7"/>
    <hyperlink ref="M21" r:id="rId8"/>
    <hyperlink ref="M9" r:id="rId9"/>
    <hyperlink ref="M34" r:id="rId10"/>
    <hyperlink ref="M38" r:id="rId11"/>
    <hyperlink ref="M41" r:id="rId12"/>
    <hyperlink ref="M23" r:id="rId13"/>
    <hyperlink ref="M42" r:id="rId14"/>
    <hyperlink ref="M44" r:id="rId15"/>
    <hyperlink ref="M46" r:id="rId16"/>
    <hyperlink ref="M47" r:id="rId17"/>
    <hyperlink ref="M25" r:id="rId18"/>
    <hyperlink ref="M26" r:id="rId19"/>
    <hyperlink ref="M50" r:id="rId20"/>
    <hyperlink ref="M27" r:id="rId21"/>
    <hyperlink ref="M51" r:id="rId22"/>
    <hyperlink ref="M28" r:id="rId23"/>
    <hyperlink ref="M55" r:id="rId24"/>
    <hyperlink ref="M56" r:id="rId25" display="http://пиробр.рф/%d0%be%d0/"/>
    <hyperlink ref="M58" r:id="rId26" display="http://ruosayno.ru/obrazovatelnye-standarty"/>
    <hyperlink ref="M45" r:id="rId27"/>
    <hyperlink ref="M29" r:id="rId28"/>
    <hyperlink ref="M60" r:id="rId29"/>
    <hyperlink ref="M61" r:id="rId30"/>
    <hyperlink ref="M62" r:id="rId31"/>
    <hyperlink ref="M63" r:id="rId32"/>
    <hyperlink ref="M57" r:id="rId33"/>
    <hyperlink ref="M64" r:id="rId34"/>
    <hyperlink ref="M65" r:id="rId35"/>
    <hyperlink ref="M67" r:id="rId36"/>
    <hyperlink ref="M22" r:id="rId37"/>
    <hyperlink ref="M36" r:id="rId38"/>
    <hyperlink ref="M39" r:id="rId39"/>
    <hyperlink ref="M52" r:id="rId40"/>
    <hyperlink ref="M18" r:id="rId41"/>
    <hyperlink ref="M33" r:id="rId42"/>
    <hyperlink ref="M53" r:id="rId43"/>
    <hyperlink ref="M10" r:id="rId44"/>
    <hyperlink ref="M43" r:id="rId45"/>
    <hyperlink ref="M49" r:id="rId46"/>
    <hyperlink ref="M68" r:id="rId47"/>
    <hyperlink ref="M32" r:id="rId48"/>
    <hyperlink ref="M12" r:id="rId49"/>
    <hyperlink ref="M4" r:id="rId50"/>
  </hyperlinks>
  <pageMargins left="0.75" right="0.75" top="1" bottom="1" header="0.5" footer="0.5"/>
  <pageSetup paperSize="9" scale="77" orientation="landscape" r:id="rId51"/>
  <colBreaks count="2" manualBreakCount="2">
    <brk id="16" max="1048575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C16" sqref="C16"/>
    </sheetView>
  </sheetViews>
  <sheetFormatPr defaultRowHeight="15" x14ac:dyDescent="0.25"/>
  <cols>
    <col min="1" max="1" width="13.85546875" customWidth="1"/>
    <col min="3" max="4" width="9.28515625" bestFit="1" customWidth="1"/>
    <col min="5" max="5" width="12" bestFit="1" customWidth="1"/>
    <col min="6" max="11" width="9.28515625" bestFit="1" customWidth="1"/>
    <col min="12" max="12" width="10.5703125" bestFit="1" customWidth="1"/>
    <col min="13" max="15" width="9.28515625" bestFit="1" customWidth="1"/>
    <col min="16" max="16" width="10.5703125" bestFit="1" customWidth="1"/>
    <col min="17" max="27" width="9.28515625" bestFit="1" customWidth="1"/>
    <col min="28" max="28" width="10.5703125" bestFit="1" customWidth="1"/>
    <col min="29" max="31" width="9.28515625" bestFit="1" customWidth="1"/>
    <col min="32" max="32" width="10.5703125" bestFit="1" customWidth="1"/>
    <col min="33" max="43" width="9.28515625" bestFit="1" customWidth="1"/>
    <col min="44" max="44" width="10.5703125" bestFit="1" customWidth="1"/>
    <col min="45" max="50" width="9.28515625" bestFit="1" customWidth="1"/>
    <col min="51" max="51" width="10.5703125" bestFit="1" customWidth="1"/>
    <col min="52" max="53" width="9.28515625" bestFit="1" customWidth="1"/>
    <col min="54" max="54" width="10.5703125" bestFit="1" customWidth="1"/>
    <col min="55" max="56" width="9.28515625" bestFit="1" customWidth="1"/>
    <col min="57" max="57" width="11.42578125" bestFit="1" customWidth="1"/>
  </cols>
  <sheetData>
    <row r="1" spans="1:57" ht="23.25" x14ac:dyDescent="0.35">
      <c r="A1" s="163" t="s">
        <v>185</v>
      </c>
      <c r="BC1" s="170" t="s">
        <v>13</v>
      </c>
      <c r="BD1" s="170" t="s">
        <v>14</v>
      </c>
      <c r="BE1" s="176" t="s">
        <v>5</v>
      </c>
    </row>
    <row r="2" spans="1:57" s="3" customFormat="1" ht="116.25" customHeight="1" x14ac:dyDescent="0.2">
      <c r="A2" s="6" t="s">
        <v>4</v>
      </c>
      <c r="B2" s="6" t="s">
        <v>6</v>
      </c>
      <c r="C2" s="38" t="s">
        <v>17</v>
      </c>
      <c r="D2" s="39" t="s">
        <v>18</v>
      </c>
      <c r="E2" s="7" t="s">
        <v>5</v>
      </c>
      <c r="F2" s="40" t="s">
        <v>16</v>
      </c>
      <c r="G2" s="39" t="s">
        <v>12</v>
      </c>
      <c r="H2" s="40" t="s">
        <v>19</v>
      </c>
      <c r="I2" s="7" t="s">
        <v>5</v>
      </c>
      <c r="J2" s="40" t="s">
        <v>20</v>
      </c>
      <c r="K2" s="39" t="s">
        <v>12</v>
      </c>
      <c r="L2" s="7" t="s">
        <v>5</v>
      </c>
      <c r="M2" s="40" t="s">
        <v>21</v>
      </c>
      <c r="N2" s="39" t="s">
        <v>12</v>
      </c>
      <c r="O2" s="40" t="s">
        <v>22</v>
      </c>
      <c r="P2" s="7" t="s">
        <v>5</v>
      </c>
      <c r="Q2" s="40" t="s">
        <v>23</v>
      </c>
      <c r="R2" s="39" t="s">
        <v>12</v>
      </c>
      <c r="S2" s="40" t="s">
        <v>39</v>
      </c>
      <c r="T2" s="7" t="s">
        <v>5</v>
      </c>
      <c r="U2" s="40" t="s">
        <v>24</v>
      </c>
      <c r="V2" s="39" t="s">
        <v>12</v>
      </c>
      <c r="W2" s="40" t="s">
        <v>25</v>
      </c>
      <c r="X2" s="7" t="s">
        <v>5</v>
      </c>
      <c r="Y2" s="40" t="s">
        <v>40</v>
      </c>
      <c r="Z2" s="39" t="s">
        <v>12</v>
      </c>
      <c r="AA2" s="40" t="s">
        <v>26</v>
      </c>
      <c r="AB2" s="7" t="s">
        <v>5</v>
      </c>
      <c r="AC2" s="41" t="s">
        <v>27</v>
      </c>
      <c r="AD2" s="39" t="s">
        <v>12</v>
      </c>
      <c r="AE2" s="42" t="s">
        <v>28</v>
      </c>
      <c r="AF2" s="7" t="s">
        <v>5</v>
      </c>
      <c r="AG2" s="40" t="s">
        <v>29</v>
      </c>
      <c r="AH2" s="39" t="s">
        <v>12</v>
      </c>
      <c r="AI2" s="42" t="s">
        <v>30</v>
      </c>
      <c r="AJ2" s="7" t="s">
        <v>5</v>
      </c>
      <c r="AK2" s="40" t="s">
        <v>31</v>
      </c>
      <c r="AL2" s="39" t="s">
        <v>12</v>
      </c>
      <c r="AM2" s="40" t="s">
        <v>32</v>
      </c>
      <c r="AN2" s="7" t="s">
        <v>5</v>
      </c>
      <c r="AO2" s="41" t="s">
        <v>33</v>
      </c>
      <c r="AP2" s="39" t="s">
        <v>12</v>
      </c>
      <c r="AQ2" s="42" t="s">
        <v>34</v>
      </c>
      <c r="AR2" s="7" t="s">
        <v>5</v>
      </c>
      <c r="AS2" s="41" t="s">
        <v>35</v>
      </c>
      <c r="AT2" s="39" t="s">
        <v>12</v>
      </c>
      <c r="AU2" s="42" t="s">
        <v>36</v>
      </c>
      <c r="AV2" s="7" t="s">
        <v>5</v>
      </c>
      <c r="AW2" s="41" t="s">
        <v>37</v>
      </c>
      <c r="AX2" s="39" t="s">
        <v>12</v>
      </c>
      <c r="AY2" s="7" t="s">
        <v>5</v>
      </c>
      <c r="AZ2" s="41" t="s">
        <v>38</v>
      </c>
      <c r="BA2" s="39" t="s">
        <v>12</v>
      </c>
      <c r="BB2" s="7" t="s">
        <v>5</v>
      </c>
      <c r="BC2" s="180"/>
      <c r="BD2" s="180"/>
      <c r="BE2" s="181"/>
    </row>
    <row r="3" spans="1:57" s="91" customFormat="1" ht="15.75" customHeight="1" x14ac:dyDescent="0.25">
      <c r="A3" s="37" t="s">
        <v>172</v>
      </c>
      <c r="B3" s="37"/>
      <c r="C3" s="89">
        <f ca="1">SUM(C4:C10)</f>
        <v>0</v>
      </c>
      <c r="D3" s="89">
        <f t="shared" ref="D3:AH3" si="0">SUM(D4:D10)</f>
        <v>69</v>
      </c>
      <c r="E3" s="90"/>
      <c r="F3" s="89">
        <f t="shared" si="0"/>
        <v>17</v>
      </c>
      <c r="G3" s="89">
        <f t="shared" si="0"/>
        <v>14</v>
      </c>
      <c r="H3" s="89">
        <f t="shared" si="0"/>
        <v>8</v>
      </c>
      <c r="I3" s="89"/>
      <c r="J3" s="89">
        <f t="shared" si="0"/>
        <v>10</v>
      </c>
      <c r="K3" s="89">
        <f t="shared" si="0"/>
        <v>7</v>
      </c>
      <c r="L3" s="89"/>
      <c r="M3" s="89">
        <f t="shared" si="0"/>
        <v>8</v>
      </c>
      <c r="N3" s="89">
        <f t="shared" si="0"/>
        <v>7</v>
      </c>
      <c r="O3" s="89">
        <f t="shared" si="0"/>
        <v>1</v>
      </c>
      <c r="P3" s="89"/>
      <c r="Q3" s="89">
        <f t="shared" si="0"/>
        <v>14</v>
      </c>
      <c r="R3" s="89">
        <f t="shared" si="0"/>
        <v>10</v>
      </c>
      <c r="S3" s="89">
        <f t="shared" si="0"/>
        <v>5</v>
      </c>
      <c r="T3" s="89"/>
      <c r="U3" s="89">
        <f t="shared" si="0"/>
        <v>11</v>
      </c>
      <c r="V3" s="89">
        <f t="shared" si="0"/>
        <v>7</v>
      </c>
      <c r="W3" s="89">
        <f t="shared" si="0"/>
        <v>3</v>
      </c>
      <c r="X3" s="89"/>
      <c r="Y3" s="89">
        <f t="shared" si="0"/>
        <v>8</v>
      </c>
      <c r="Z3" s="89">
        <f t="shared" si="0"/>
        <v>6</v>
      </c>
      <c r="AA3" s="89">
        <f t="shared" si="0"/>
        <v>2</v>
      </c>
      <c r="AB3" s="89"/>
      <c r="AC3" s="89">
        <f t="shared" si="0"/>
        <v>9</v>
      </c>
      <c r="AD3" s="89">
        <f t="shared" si="0"/>
        <v>8</v>
      </c>
      <c r="AE3" s="89">
        <f t="shared" si="0"/>
        <v>2</v>
      </c>
      <c r="AF3" s="89"/>
      <c r="AG3" s="89">
        <f t="shared" si="0"/>
        <v>9</v>
      </c>
      <c r="AH3" s="89">
        <f t="shared" si="0"/>
        <v>6</v>
      </c>
      <c r="AI3" s="89">
        <f t="shared" ref="AI3:BD3" si="1">SUM(AI4:AI10)</f>
        <v>2</v>
      </c>
      <c r="AJ3" s="89"/>
      <c r="AK3" s="89">
        <f t="shared" si="1"/>
        <v>11</v>
      </c>
      <c r="AL3" s="89">
        <f t="shared" si="1"/>
        <v>9</v>
      </c>
      <c r="AM3" s="89">
        <f t="shared" si="1"/>
        <v>4</v>
      </c>
      <c r="AN3" s="89"/>
      <c r="AO3" s="89">
        <f t="shared" si="1"/>
        <v>8</v>
      </c>
      <c r="AP3" s="89">
        <f t="shared" si="1"/>
        <v>6</v>
      </c>
      <c r="AQ3" s="89">
        <f t="shared" si="1"/>
        <v>1</v>
      </c>
      <c r="AR3" s="89"/>
      <c r="AS3" s="89">
        <f t="shared" si="1"/>
        <v>11</v>
      </c>
      <c r="AT3" s="89">
        <f t="shared" si="1"/>
        <v>9</v>
      </c>
      <c r="AU3" s="89">
        <f t="shared" si="1"/>
        <v>3</v>
      </c>
      <c r="AV3" s="89"/>
      <c r="AW3" s="89">
        <f t="shared" si="1"/>
        <v>9</v>
      </c>
      <c r="AX3" s="89">
        <f t="shared" si="1"/>
        <v>5</v>
      </c>
      <c r="AY3" s="89"/>
      <c r="AZ3" s="89">
        <f t="shared" si="1"/>
        <v>8</v>
      </c>
      <c r="BA3" s="89">
        <f t="shared" si="1"/>
        <v>4</v>
      </c>
      <c r="BB3" s="89"/>
      <c r="BC3" s="89">
        <f t="shared" si="1"/>
        <v>16</v>
      </c>
      <c r="BD3" s="89">
        <f t="shared" si="1"/>
        <v>12</v>
      </c>
      <c r="BE3" s="89"/>
    </row>
    <row r="4" spans="1:57" s="97" customFormat="1" ht="15.75" customHeight="1" x14ac:dyDescent="0.25">
      <c r="A4" s="92" t="s">
        <v>176</v>
      </c>
      <c r="B4" s="93"/>
      <c r="C4" s="94">
        <v>13</v>
      </c>
      <c r="D4" s="94">
        <v>13</v>
      </c>
      <c r="E4" s="95"/>
      <c r="F4" s="94">
        <v>2</v>
      </c>
      <c r="G4" s="94">
        <v>2</v>
      </c>
      <c r="H4" s="94">
        <v>0</v>
      </c>
      <c r="I4" s="95"/>
      <c r="J4" s="94">
        <v>0</v>
      </c>
      <c r="K4" s="94">
        <v>0</v>
      </c>
      <c r="L4" s="95"/>
      <c r="M4" s="94">
        <v>1</v>
      </c>
      <c r="N4" s="94">
        <v>1</v>
      </c>
      <c r="O4" s="94">
        <v>0</v>
      </c>
      <c r="P4" s="95"/>
      <c r="Q4" s="94">
        <v>1</v>
      </c>
      <c r="R4" s="94">
        <v>1</v>
      </c>
      <c r="S4" s="94">
        <v>0</v>
      </c>
      <c r="T4" s="95"/>
      <c r="U4" s="94">
        <v>1</v>
      </c>
      <c r="V4" s="94">
        <v>1</v>
      </c>
      <c r="W4" s="94">
        <v>0</v>
      </c>
      <c r="X4" s="95"/>
      <c r="Y4" s="94">
        <v>1</v>
      </c>
      <c r="Z4" s="94">
        <v>1</v>
      </c>
      <c r="AA4" s="94">
        <v>0</v>
      </c>
      <c r="AB4" s="95"/>
      <c r="AC4" s="94">
        <v>1</v>
      </c>
      <c r="AD4" s="94">
        <v>1</v>
      </c>
      <c r="AE4" s="94">
        <v>0</v>
      </c>
      <c r="AF4" s="95"/>
      <c r="AG4" s="94">
        <v>1</v>
      </c>
      <c r="AH4" s="94">
        <v>1</v>
      </c>
      <c r="AI4" s="94">
        <v>0</v>
      </c>
      <c r="AJ4" s="95"/>
      <c r="AK4" s="94">
        <v>1</v>
      </c>
      <c r="AL4" s="94">
        <v>1</v>
      </c>
      <c r="AM4" s="94">
        <v>0</v>
      </c>
      <c r="AN4" s="95"/>
      <c r="AO4" s="94">
        <v>1</v>
      </c>
      <c r="AP4" s="94">
        <v>1</v>
      </c>
      <c r="AQ4" s="94">
        <v>0</v>
      </c>
      <c r="AR4" s="95"/>
      <c r="AS4" s="94">
        <v>1</v>
      </c>
      <c r="AT4" s="94">
        <v>1</v>
      </c>
      <c r="AU4" s="94">
        <v>0</v>
      </c>
      <c r="AV4" s="95"/>
      <c r="AW4" s="94">
        <v>1</v>
      </c>
      <c r="AX4" s="94">
        <v>1</v>
      </c>
      <c r="AY4" s="95"/>
      <c r="AZ4" s="94">
        <v>1</v>
      </c>
      <c r="BA4" s="94">
        <v>1</v>
      </c>
      <c r="BB4" s="95"/>
      <c r="BC4" s="94">
        <v>2</v>
      </c>
      <c r="BD4" s="94">
        <v>2</v>
      </c>
      <c r="BE4" s="96"/>
    </row>
    <row r="5" spans="1:57" s="97" customFormat="1" ht="15.75" customHeight="1" x14ac:dyDescent="0.25">
      <c r="A5" s="92" t="s">
        <v>181</v>
      </c>
      <c r="B5" s="93"/>
      <c r="C5" s="94">
        <v>5</v>
      </c>
      <c r="D5" s="94">
        <v>1</v>
      </c>
      <c r="E5" s="95"/>
      <c r="F5" s="94">
        <v>1</v>
      </c>
      <c r="G5" s="94">
        <v>1</v>
      </c>
      <c r="H5" s="94">
        <v>1</v>
      </c>
      <c r="I5" s="95"/>
      <c r="J5" s="94">
        <v>1</v>
      </c>
      <c r="K5" s="94">
        <v>1</v>
      </c>
      <c r="L5" s="95"/>
      <c r="M5" s="94">
        <v>0</v>
      </c>
      <c r="N5" s="94">
        <v>0</v>
      </c>
      <c r="O5" s="94">
        <v>0</v>
      </c>
      <c r="P5" s="95"/>
      <c r="Q5" s="94">
        <v>1</v>
      </c>
      <c r="R5" s="94">
        <v>0</v>
      </c>
      <c r="S5" s="94">
        <v>1</v>
      </c>
      <c r="T5" s="95"/>
      <c r="U5" s="94">
        <v>1</v>
      </c>
      <c r="V5" s="94">
        <v>0</v>
      </c>
      <c r="W5" s="94">
        <v>1</v>
      </c>
      <c r="X5" s="95"/>
      <c r="Y5" s="94">
        <v>0</v>
      </c>
      <c r="Z5" s="94">
        <v>0</v>
      </c>
      <c r="AA5" s="94">
        <v>0</v>
      </c>
      <c r="AB5" s="95"/>
      <c r="AC5" s="94">
        <v>0</v>
      </c>
      <c r="AD5" s="94">
        <v>0</v>
      </c>
      <c r="AE5" s="94">
        <v>0</v>
      </c>
      <c r="AF5" s="95"/>
      <c r="AG5" s="94">
        <v>1</v>
      </c>
      <c r="AH5" s="94">
        <v>1</v>
      </c>
      <c r="AI5" s="94">
        <v>1</v>
      </c>
      <c r="AJ5" s="95"/>
      <c r="AK5" s="94">
        <v>1</v>
      </c>
      <c r="AL5" s="94">
        <v>0</v>
      </c>
      <c r="AM5" s="94">
        <v>1</v>
      </c>
      <c r="AN5" s="95"/>
      <c r="AO5" s="94">
        <v>0</v>
      </c>
      <c r="AP5" s="94">
        <v>0</v>
      </c>
      <c r="AQ5" s="94">
        <v>0</v>
      </c>
      <c r="AR5" s="95"/>
      <c r="AS5" s="94">
        <v>1</v>
      </c>
      <c r="AT5" s="94">
        <v>0</v>
      </c>
      <c r="AU5" s="94">
        <v>1</v>
      </c>
      <c r="AV5" s="95"/>
      <c r="AW5" s="94">
        <v>0</v>
      </c>
      <c r="AX5" s="94">
        <v>0</v>
      </c>
      <c r="AY5" s="95"/>
      <c r="AZ5" s="94">
        <v>0</v>
      </c>
      <c r="BA5" s="94">
        <v>0</v>
      </c>
      <c r="BB5" s="95"/>
      <c r="BC5" s="94">
        <v>0</v>
      </c>
      <c r="BD5" s="94">
        <v>0</v>
      </c>
      <c r="BE5" s="96"/>
    </row>
    <row r="6" spans="1:57" s="97" customFormat="1" ht="15.75" customHeight="1" x14ac:dyDescent="0.25">
      <c r="A6" s="92" t="s">
        <v>175</v>
      </c>
      <c r="B6" s="93"/>
      <c r="C6" s="98">
        <v>12</v>
      </c>
      <c r="D6" s="98">
        <v>10</v>
      </c>
      <c r="E6" s="99"/>
      <c r="F6" s="100">
        <v>2</v>
      </c>
      <c r="G6" s="100">
        <v>2</v>
      </c>
      <c r="H6" s="100">
        <v>2</v>
      </c>
      <c r="I6" s="100"/>
      <c r="J6" s="100">
        <v>1</v>
      </c>
      <c r="K6" s="100">
        <v>0</v>
      </c>
      <c r="L6" s="100"/>
      <c r="M6" s="100">
        <v>1</v>
      </c>
      <c r="N6" s="100">
        <v>1</v>
      </c>
      <c r="O6" s="100">
        <v>1</v>
      </c>
      <c r="P6" s="100"/>
      <c r="Q6" s="100">
        <v>2</v>
      </c>
      <c r="R6" s="100">
        <v>2</v>
      </c>
      <c r="S6" s="100">
        <v>2</v>
      </c>
      <c r="T6" s="100"/>
      <c r="U6" s="100">
        <v>2</v>
      </c>
      <c r="V6" s="100">
        <v>2</v>
      </c>
      <c r="W6" s="100">
        <v>2</v>
      </c>
      <c r="X6" s="100"/>
      <c r="Y6" s="100">
        <v>1</v>
      </c>
      <c r="Z6" s="100">
        <v>1</v>
      </c>
      <c r="AA6" s="100">
        <v>1</v>
      </c>
      <c r="AB6" s="100"/>
      <c r="AC6" s="100">
        <v>2</v>
      </c>
      <c r="AD6" s="100">
        <v>2</v>
      </c>
      <c r="AE6" s="100">
        <v>2</v>
      </c>
      <c r="AF6" s="100"/>
      <c r="AG6" s="100">
        <v>1</v>
      </c>
      <c r="AH6" s="100">
        <v>0</v>
      </c>
      <c r="AI6" s="100">
        <v>1</v>
      </c>
      <c r="AJ6" s="100"/>
      <c r="AK6" s="99">
        <v>2</v>
      </c>
      <c r="AL6" s="99">
        <v>2</v>
      </c>
      <c r="AM6" s="99"/>
      <c r="AN6" s="99"/>
      <c r="AO6" s="99">
        <v>1</v>
      </c>
      <c r="AP6" s="99">
        <v>1</v>
      </c>
      <c r="AQ6" s="101">
        <v>1</v>
      </c>
      <c r="AR6" s="101"/>
      <c r="AS6" s="98">
        <v>2</v>
      </c>
      <c r="AT6" s="102">
        <v>2</v>
      </c>
      <c r="AU6" s="98">
        <v>2</v>
      </c>
      <c r="AV6" s="98"/>
      <c r="AW6" s="98">
        <v>1</v>
      </c>
      <c r="AX6" s="103">
        <v>1</v>
      </c>
      <c r="AY6" s="103"/>
      <c r="AZ6" s="103">
        <v>1</v>
      </c>
      <c r="BA6" s="104">
        <v>0</v>
      </c>
      <c r="BB6" s="104"/>
      <c r="BC6" s="103">
        <v>2</v>
      </c>
      <c r="BD6" s="103">
        <v>2</v>
      </c>
      <c r="BE6" s="103"/>
    </row>
    <row r="7" spans="1:57" s="97" customFormat="1" ht="15.75" customHeight="1" x14ac:dyDescent="0.25">
      <c r="A7" s="92" t="s">
        <v>177</v>
      </c>
      <c r="B7" s="93"/>
      <c r="C7" s="94">
        <v>19</v>
      </c>
      <c r="D7" s="94">
        <v>10</v>
      </c>
      <c r="E7" s="95"/>
      <c r="F7" s="94">
        <v>3</v>
      </c>
      <c r="G7" s="94">
        <v>2</v>
      </c>
      <c r="H7" s="94">
        <v>0</v>
      </c>
      <c r="I7" s="95"/>
      <c r="J7" s="94">
        <v>3</v>
      </c>
      <c r="K7" s="94">
        <v>2</v>
      </c>
      <c r="L7" s="95"/>
      <c r="M7" s="94">
        <v>1</v>
      </c>
      <c r="N7" s="94">
        <v>1</v>
      </c>
      <c r="O7" s="94">
        <v>0</v>
      </c>
      <c r="P7" s="95"/>
      <c r="Q7" s="94">
        <v>2</v>
      </c>
      <c r="R7" s="94">
        <v>1</v>
      </c>
      <c r="S7" s="94">
        <v>0</v>
      </c>
      <c r="T7" s="95"/>
      <c r="U7" s="94">
        <v>2</v>
      </c>
      <c r="V7" s="94">
        <v>1</v>
      </c>
      <c r="W7" s="94">
        <v>0</v>
      </c>
      <c r="X7" s="95"/>
      <c r="Y7" s="94">
        <v>2</v>
      </c>
      <c r="Z7" s="94">
        <v>1</v>
      </c>
      <c r="AA7" s="94">
        <v>0</v>
      </c>
      <c r="AB7" s="95"/>
      <c r="AC7" s="94">
        <v>2</v>
      </c>
      <c r="AD7" s="94">
        <v>1</v>
      </c>
      <c r="AE7" s="94">
        <v>0</v>
      </c>
      <c r="AF7" s="95"/>
      <c r="AG7" s="94">
        <v>2</v>
      </c>
      <c r="AH7" s="94">
        <v>1</v>
      </c>
      <c r="AI7" s="94">
        <v>0</v>
      </c>
      <c r="AJ7" s="95"/>
      <c r="AK7" s="94">
        <v>2</v>
      </c>
      <c r="AL7" s="94">
        <v>1</v>
      </c>
      <c r="AM7" s="94">
        <v>0</v>
      </c>
      <c r="AN7" s="95"/>
      <c r="AO7" s="94">
        <v>2</v>
      </c>
      <c r="AP7" s="94">
        <v>1</v>
      </c>
      <c r="AQ7" s="94">
        <v>0</v>
      </c>
      <c r="AR7" s="95"/>
      <c r="AS7" s="94">
        <v>2</v>
      </c>
      <c r="AT7" s="94">
        <v>1</v>
      </c>
      <c r="AU7" s="94">
        <v>0</v>
      </c>
      <c r="AV7" s="95"/>
      <c r="AW7" s="94">
        <v>3</v>
      </c>
      <c r="AX7" s="94">
        <v>0</v>
      </c>
      <c r="AY7" s="95"/>
      <c r="AZ7" s="94">
        <v>3</v>
      </c>
      <c r="BA7" s="94">
        <v>1</v>
      </c>
      <c r="BB7" s="95"/>
      <c r="BC7" s="94">
        <v>4</v>
      </c>
      <c r="BD7" s="94">
        <v>2</v>
      </c>
      <c r="BE7" s="96"/>
    </row>
    <row r="8" spans="1:57" s="97" customFormat="1" ht="15.75" customHeight="1" x14ac:dyDescent="0.25">
      <c r="A8" s="92" t="s">
        <v>178</v>
      </c>
      <c r="B8" s="93"/>
      <c r="C8" s="94">
        <v>20</v>
      </c>
      <c r="D8" s="94">
        <v>20</v>
      </c>
      <c r="E8" s="95"/>
      <c r="F8" s="94">
        <v>4</v>
      </c>
      <c r="G8" s="94">
        <v>4</v>
      </c>
      <c r="H8" s="94">
        <v>2</v>
      </c>
      <c r="I8" s="95"/>
      <c r="J8" s="94">
        <v>4</v>
      </c>
      <c r="K8" s="94">
        <v>4</v>
      </c>
      <c r="L8" s="95"/>
      <c r="M8" s="94">
        <v>2</v>
      </c>
      <c r="N8" s="94">
        <v>2</v>
      </c>
      <c r="O8" s="94">
        <v>0</v>
      </c>
      <c r="P8" s="95"/>
      <c r="Q8" s="94">
        <v>4</v>
      </c>
      <c r="R8" s="94">
        <v>4</v>
      </c>
      <c r="S8" s="94">
        <v>2</v>
      </c>
      <c r="T8" s="95"/>
      <c r="U8" s="94">
        <v>2</v>
      </c>
      <c r="V8" s="94">
        <v>2</v>
      </c>
      <c r="W8" s="94">
        <v>0</v>
      </c>
      <c r="X8" s="95"/>
      <c r="Y8" s="94">
        <v>1</v>
      </c>
      <c r="Z8" s="94">
        <v>1</v>
      </c>
      <c r="AA8" s="94">
        <v>0</v>
      </c>
      <c r="AB8" s="95"/>
      <c r="AC8" s="94">
        <v>1</v>
      </c>
      <c r="AD8" s="94">
        <v>1</v>
      </c>
      <c r="AE8" s="94">
        <v>0</v>
      </c>
      <c r="AF8" s="95"/>
      <c r="AG8" s="94">
        <v>1</v>
      </c>
      <c r="AH8" s="94">
        <v>1</v>
      </c>
      <c r="AI8" s="94">
        <v>0</v>
      </c>
      <c r="AJ8" s="95"/>
      <c r="AK8" s="94">
        <v>2</v>
      </c>
      <c r="AL8" s="94">
        <v>2</v>
      </c>
      <c r="AM8" s="94">
        <v>0</v>
      </c>
      <c r="AN8" s="95"/>
      <c r="AO8" s="94">
        <v>1</v>
      </c>
      <c r="AP8" s="94">
        <v>1</v>
      </c>
      <c r="AQ8" s="94">
        <v>0</v>
      </c>
      <c r="AR8" s="95"/>
      <c r="AS8" s="94">
        <v>2</v>
      </c>
      <c r="AT8" s="94">
        <v>2</v>
      </c>
      <c r="AU8" s="94">
        <v>0</v>
      </c>
      <c r="AV8" s="95"/>
      <c r="AW8" s="94">
        <v>2</v>
      </c>
      <c r="AX8" s="94">
        <v>2</v>
      </c>
      <c r="AY8" s="95"/>
      <c r="AZ8" s="94">
        <v>1</v>
      </c>
      <c r="BA8" s="94">
        <v>1</v>
      </c>
      <c r="BB8" s="95"/>
      <c r="BC8" s="94">
        <v>3</v>
      </c>
      <c r="BD8" s="94">
        <v>3</v>
      </c>
      <c r="BE8" s="96"/>
    </row>
    <row r="9" spans="1:57" s="97" customFormat="1" ht="15.75" customHeight="1" x14ac:dyDescent="0.25">
      <c r="A9" s="92" t="s">
        <v>179</v>
      </c>
      <c r="B9" s="93" t="s">
        <v>156</v>
      </c>
      <c r="C9" s="94">
        <v>12</v>
      </c>
      <c r="D9" s="94">
        <v>12</v>
      </c>
      <c r="E9" s="95"/>
      <c r="F9" s="94">
        <v>3</v>
      </c>
      <c r="G9" s="94">
        <v>3</v>
      </c>
      <c r="H9" s="94">
        <v>3</v>
      </c>
      <c r="I9" s="95"/>
      <c r="J9" s="94">
        <v>0</v>
      </c>
      <c r="K9" s="94">
        <v>0</v>
      </c>
      <c r="L9" s="95"/>
      <c r="M9" s="94">
        <v>2</v>
      </c>
      <c r="N9" s="94">
        <v>2</v>
      </c>
      <c r="O9" s="94">
        <v>0</v>
      </c>
      <c r="P9" s="95"/>
      <c r="Q9" s="94">
        <v>2</v>
      </c>
      <c r="R9" s="94">
        <v>2</v>
      </c>
      <c r="S9" s="94">
        <v>0</v>
      </c>
      <c r="T9" s="95"/>
      <c r="U9" s="94">
        <v>1</v>
      </c>
      <c r="V9" s="94">
        <v>1</v>
      </c>
      <c r="W9" s="94">
        <v>0</v>
      </c>
      <c r="X9" s="95"/>
      <c r="Y9" s="94">
        <v>2</v>
      </c>
      <c r="Z9" s="94">
        <v>2</v>
      </c>
      <c r="AA9" s="94">
        <v>0</v>
      </c>
      <c r="AB9" s="95"/>
      <c r="AC9" s="94">
        <v>2</v>
      </c>
      <c r="AD9" s="94">
        <v>2</v>
      </c>
      <c r="AE9" s="94">
        <v>0</v>
      </c>
      <c r="AF9" s="95"/>
      <c r="AG9" s="94">
        <v>2</v>
      </c>
      <c r="AH9" s="94">
        <v>2</v>
      </c>
      <c r="AI9" s="94">
        <v>0</v>
      </c>
      <c r="AJ9" s="95"/>
      <c r="AK9" s="94">
        <v>2</v>
      </c>
      <c r="AL9" s="94">
        <v>2</v>
      </c>
      <c r="AM9" s="94">
        <v>2</v>
      </c>
      <c r="AN9" s="95"/>
      <c r="AO9" s="94">
        <v>2</v>
      </c>
      <c r="AP9" s="94">
        <v>2</v>
      </c>
      <c r="AQ9" s="94">
        <v>0</v>
      </c>
      <c r="AR9" s="95"/>
      <c r="AS9" s="94">
        <v>2</v>
      </c>
      <c r="AT9" s="94">
        <v>2</v>
      </c>
      <c r="AU9" s="94">
        <v>0</v>
      </c>
      <c r="AV9" s="95"/>
      <c r="AW9" s="94">
        <v>1</v>
      </c>
      <c r="AX9" s="94">
        <v>1</v>
      </c>
      <c r="AY9" s="95"/>
      <c r="AZ9" s="94">
        <v>1</v>
      </c>
      <c r="BA9" s="94">
        <v>1</v>
      </c>
      <c r="BB9" s="95"/>
      <c r="BC9" s="94">
        <v>3</v>
      </c>
      <c r="BD9" s="94">
        <v>3</v>
      </c>
      <c r="BE9" s="96"/>
    </row>
    <row r="10" spans="1:57" s="97" customFormat="1" ht="15.75" customHeight="1" x14ac:dyDescent="0.25">
      <c r="A10" s="92" t="s">
        <v>180</v>
      </c>
      <c r="B10" s="93"/>
      <c r="C10" s="94">
        <f ca="1">SUM(C4:C10)</f>
        <v>0</v>
      </c>
      <c r="D10" s="94">
        <v>3</v>
      </c>
      <c r="E10" s="95"/>
      <c r="F10" s="94">
        <v>2</v>
      </c>
      <c r="G10" s="94"/>
      <c r="H10" s="94"/>
      <c r="I10" s="95"/>
      <c r="J10" s="94">
        <v>1</v>
      </c>
      <c r="K10" s="94"/>
      <c r="L10" s="95"/>
      <c r="M10" s="94">
        <v>1</v>
      </c>
      <c r="N10" s="94"/>
      <c r="O10" s="94"/>
      <c r="P10" s="95"/>
      <c r="Q10" s="94">
        <v>2</v>
      </c>
      <c r="R10" s="94"/>
      <c r="S10" s="94"/>
      <c r="T10" s="95"/>
      <c r="U10" s="94">
        <v>2</v>
      </c>
      <c r="V10" s="94"/>
      <c r="W10" s="94"/>
      <c r="X10" s="95"/>
      <c r="Y10" s="94">
        <v>1</v>
      </c>
      <c r="Z10" s="94"/>
      <c r="AA10" s="94">
        <v>1</v>
      </c>
      <c r="AB10" s="95"/>
      <c r="AC10" s="94">
        <v>1</v>
      </c>
      <c r="AD10" s="94">
        <v>1</v>
      </c>
      <c r="AE10" s="94"/>
      <c r="AF10" s="95"/>
      <c r="AG10" s="94">
        <v>1</v>
      </c>
      <c r="AH10" s="94"/>
      <c r="AI10" s="94"/>
      <c r="AJ10" s="95"/>
      <c r="AK10" s="94">
        <v>1</v>
      </c>
      <c r="AL10" s="94">
        <v>1</v>
      </c>
      <c r="AM10" s="94">
        <v>1</v>
      </c>
      <c r="AN10" s="95"/>
      <c r="AO10" s="94">
        <v>1</v>
      </c>
      <c r="AP10" s="94"/>
      <c r="AQ10" s="94"/>
      <c r="AR10" s="95"/>
      <c r="AS10" s="94">
        <v>1</v>
      </c>
      <c r="AT10" s="94">
        <v>1</v>
      </c>
      <c r="AU10" s="94"/>
      <c r="AV10" s="95"/>
      <c r="AW10" s="94">
        <v>1</v>
      </c>
      <c r="AX10" s="94"/>
      <c r="AY10" s="95"/>
      <c r="AZ10" s="94">
        <v>1</v>
      </c>
      <c r="BA10" s="94"/>
      <c r="BB10" s="95"/>
      <c r="BC10" s="94">
        <v>2</v>
      </c>
      <c r="BD10" s="94"/>
      <c r="BE10" s="96"/>
    </row>
    <row r="11" spans="1:57" s="88" customFormat="1" x14ac:dyDescent="0.25"/>
  </sheetData>
  <mergeCells count="3">
    <mergeCell ref="BC1:BC2"/>
    <mergeCell ref="BD1:BD2"/>
    <mergeCell ref="BE1:B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"/>
  <sheetViews>
    <sheetView tabSelected="1" topLeftCell="C1" workbookViewId="0">
      <selection activeCell="S4" sqref="S4"/>
    </sheetView>
  </sheetViews>
  <sheetFormatPr defaultRowHeight="15" x14ac:dyDescent="0.25"/>
  <cols>
    <col min="1" max="1" width="33.5703125" customWidth="1"/>
    <col min="3" max="3" width="9.42578125" bestFit="1" customWidth="1"/>
    <col min="5" max="5" width="6.5703125" customWidth="1"/>
    <col min="10" max="10" width="7" customWidth="1"/>
    <col min="16" max="16" width="7.42578125" customWidth="1"/>
    <col min="20" max="20" width="7" customWidth="1"/>
    <col min="21" max="21" width="19.42578125" customWidth="1"/>
    <col min="22" max="23" width="14" customWidth="1"/>
    <col min="24" max="24" width="6.42578125" customWidth="1"/>
    <col min="28" max="28" width="6.7109375" customWidth="1"/>
    <col min="31" max="31" width="6.42578125" customWidth="1"/>
    <col min="35" max="35" width="6.42578125" customWidth="1"/>
    <col min="39" max="39" width="6.28515625" customWidth="1"/>
    <col min="43" max="43" width="6.85546875" customWidth="1"/>
    <col min="47" max="47" width="6.28515625" customWidth="1"/>
    <col min="51" max="51" width="6.85546875" customWidth="1"/>
    <col min="55" max="55" width="7" customWidth="1"/>
    <col min="59" max="59" width="6.5703125" customWidth="1"/>
    <col min="63" max="63" width="6.28515625" customWidth="1"/>
    <col min="67" max="67" width="6.7109375" customWidth="1"/>
    <col min="70" max="70" width="6.7109375" customWidth="1"/>
    <col min="73" max="73" width="6.7109375" customWidth="1"/>
    <col min="76" max="76" width="6.7109375" customWidth="1"/>
  </cols>
  <sheetData>
    <row r="1" spans="1:76" ht="21" x14ac:dyDescent="0.35">
      <c r="A1" s="172" t="s">
        <v>231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</row>
    <row r="2" spans="1:76" ht="21" x14ac:dyDescent="0.35">
      <c r="A2" s="140"/>
      <c r="B2" s="60"/>
      <c r="C2" s="178" t="s">
        <v>190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9"/>
      <c r="V2" s="173" t="s">
        <v>183</v>
      </c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5"/>
      <c r="BV2" s="170" t="s">
        <v>13</v>
      </c>
      <c r="BW2" s="170" t="s">
        <v>14</v>
      </c>
      <c r="BX2" s="176" t="s">
        <v>5</v>
      </c>
    </row>
    <row r="3" spans="1:76" ht="242.25" x14ac:dyDescent="0.25">
      <c r="A3" s="52"/>
      <c r="B3" s="61" t="s">
        <v>6</v>
      </c>
      <c r="C3" s="143" t="s">
        <v>7</v>
      </c>
      <c r="D3" s="143" t="s">
        <v>187</v>
      </c>
      <c r="E3" s="144" t="s">
        <v>3</v>
      </c>
      <c r="F3" s="145" t="s">
        <v>220</v>
      </c>
      <c r="G3" s="145" t="s">
        <v>221</v>
      </c>
      <c r="H3" s="145" t="s">
        <v>222</v>
      </c>
      <c r="I3" s="143" t="s">
        <v>188</v>
      </c>
      <c r="J3" s="144" t="s">
        <v>3</v>
      </c>
      <c r="K3" s="145" t="s">
        <v>223</v>
      </c>
      <c r="L3" s="145" t="s">
        <v>224</v>
      </c>
      <c r="M3" s="145" t="s">
        <v>225</v>
      </c>
      <c r="N3" s="145" t="s">
        <v>226</v>
      </c>
      <c r="O3" s="143" t="s">
        <v>189</v>
      </c>
      <c r="P3" s="144" t="s">
        <v>3</v>
      </c>
      <c r="Q3" s="145" t="s">
        <v>227</v>
      </c>
      <c r="R3" s="145" t="s">
        <v>228</v>
      </c>
      <c r="S3" s="145" t="s">
        <v>229</v>
      </c>
      <c r="T3" s="144" t="s">
        <v>3</v>
      </c>
      <c r="U3" s="147" t="s">
        <v>230</v>
      </c>
      <c r="V3" s="53" t="s">
        <v>191</v>
      </c>
      <c r="W3" s="139" t="s">
        <v>18</v>
      </c>
      <c r="X3" s="55" t="s">
        <v>5</v>
      </c>
      <c r="Y3" s="53" t="s">
        <v>192</v>
      </c>
      <c r="Z3" s="139" t="s">
        <v>12</v>
      </c>
      <c r="AA3" s="53" t="s">
        <v>193</v>
      </c>
      <c r="AB3" s="55" t="s">
        <v>5</v>
      </c>
      <c r="AC3" s="53" t="s">
        <v>202</v>
      </c>
      <c r="AD3" s="139" t="s">
        <v>12</v>
      </c>
      <c r="AE3" s="55" t="s">
        <v>5</v>
      </c>
      <c r="AF3" s="53" t="s">
        <v>203</v>
      </c>
      <c r="AG3" s="139" t="s">
        <v>12</v>
      </c>
      <c r="AH3" s="53" t="s">
        <v>194</v>
      </c>
      <c r="AI3" s="55" t="s">
        <v>5</v>
      </c>
      <c r="AJ3" s="53" t="s">
        <v>204</v>
      </c>
      <c r="AK3" s="139" t="s">
        <v>12</v>
      </c>
      <c r="AL3" s="53" t="s">
        <v>195</v>
      </c>
      <c r="AM3" s="141" t="s">
        <v>5</v>
      </c>
      <c r="AN3" s="53" t="s">
        <v>205</v>
      </c>
      <c r="AO3" s="139" t="s">
        <v>12</v>
      </c>
      <c r="AP3" s="53" t="s">
        <v>196</v>
      </c>
      <c r="AQ3" s="141" t="s">
        <v>5</v>
      </c>
      <c r="AR3" s="53" t="s">
        <v>206</v>
      </c>
      <c r="AS3" s="139" t="s">
        <v>12</v>
      </c>
      <c r="AT3" s="53" t="s">
        <v>197</v>
      </c>
      <c r="AU3" s="141" t="s">
        <v>5</v>
      </c>
      <c r="AV3" s="57" t="s">
        <v>207</v>
      </c>
      <c r="AW3" s="139" t="s">
        <v>12</v>
      </c>
      <c r="AX3" s="58" t="s">
        <v>214</v>
      </c>
      <c r="AY3" s="141" t="s">
        <v>5</v>
      </c>
      <c r="AZ3" s="53" t="s">
        <v>208</v>
      </c>
      <c r="BA3" s="139" t="s">
        <v>12</v>
      </c>
      <c r="BB3" s="58" t="s">
        <v>198</v>
      </c>
      <c r="BC3" s="141" t="s">
        <v>5</v>
      </c>
      <c r="BD3" s="53" t="s">
        <v>209</v>
      </c>
      <c r="BE3" s="139" t="s">
        <v>12</v>
      </c>
      <c r="BF3" s="53" t="s">
        <v>199</v>
      </c>
      <c r="BG3" s="141" t="s">
        <v>5</v>
      </c>
      <c r="BH3" s="57" t="s">
        <v>210</v>
      </c>
      <c r="BI3" s="139" t="s">
        <v>12</v>
      </c>
      <c r="BJ3" s="58" t="s">
        <v>200</v>
      </c>
      <c r="BK3" s="141" t="s">
        <v>5</v>
      </c>
      <c r="BL3" s="57" t="s">
        <v>211</v>
      </c>
      <c r="BM3" s="139" t="s">
        <v>12</v>
      </c>
      <c r="BN3" s="58" t="s">
        <v>201</v>
      </c>
      <c r="BO3" s="141" t="s">
        <v>5</v>
      </c>
      <c r="BP3" s="57" t="s">
        <v>212</v>
      </c>
      <c r="BQ3" s="139" t="s">
        <v>12</v>
      </c>
      <c r="BR3" s="141" t="s">
        <v>5</v>
      </c>
      <c r="BS3" s="57" t="s">
        <v>213</v>
      </c>
      <c r="BT3" s="139" t="s">
        <v>12</v>
      </c>
      <c r="BU3" s="141" t="s">
        <v>5</v>
      </c>
      <c r="BV3" s="171"/>
      <c r="BW3" s="171"/>
      <c r="BX3" s="177"/>
    </row>
    <row r="4" spans="1:76" ht="76.5" x14ac:dyDescent="0.25">
      <c r="A4" s="20" t="s">
        <v>45</v>
      </c>
      <c r="B4" s="64"/>
      <c r="C4" s="164">
        <v>10</v>
      </c>
      <c r="D4" s="164">
        <v>10</v>
      </c>
      <c r="E4" s="10">
        <f>C4-D4</f>
        <v>0</v>
      </c>
      <c r="F4" s="164">
        <v>10</v>
      </c>
      <c r="G4" s="164">
        <v>8</v>
      </c>
      <c r="H4" s="164">
        <v>8</v>
      </c>
      <c r="I4" s="164">
        <v>10</v>
      </c>
      <c r="J4" s="10">
        <f>C4-I4</f>
        <v>0</v>
      </c>
      <c r="K4" s="164">
        <v>10</v>
      </c>
      <c r="L4" s="164">
        <v>6</v>
      </c>
      <c r="M4" s="164">
        <v>1</v>
      </c>
      <c r="N4" s="164">
        <v>1</v>
      </c>
      <c r="O4" s="164">
        <v>10</v>
      </c>
      <c r="P4" s="10">
        <f>C4-O4</f>
        <v>0</v>
      </c>
      <c r="Q4" s="164">
        <v>9</v>
      </c>
      <c r="R4" s="164">
        <v>1</v>
      </c>
      <c r="S4" s="169" t="s">
        <v>232</v>
      </c>
      <c r="T4" s="10" t="e">
        <f>O4-Q4-R4-S4</f>
        <v>#VALUE!</v>
      </c>
      <c r="U4" s="168" t="s">
        <v>72</v>
      </c>
      <c r="V4" s="164">
        <v>85</v>
      </c>
      <c r="W4" s="164">
        <v>72</v>
      </c>
      <c r="X4" s="12">
        <f t="shared" ref="X4" si="0">W4/V4</f>
        <v>0.84705882352941175</v>
      </c>
      <c r="Y4" s="164">
        <v>10</v>
      </c>
      <c r="Z4" s="164">
        <v>9</v>
      </c>
      <c r="AA4" s="164">
        <v>1</v>
      </c>
      <c r="AB4" s="12">
        <f t="shared" ref="AB4" si="1">Z4/Y4</f>
        <v>0.9</v>
      </c>
      <c r="AC4" s="164">
        <v>3</v>
      </c>
      <c r="AD4" s="164">
        <v>3</v>
      </c>
      <c r="AE4" s="137">
        <f t="shared" ref="AE4" si="2">AD4/AC4</f>
        <v>1</v>
      </c>
      <c r="AF4" s="164">
        <v>9</v>
      </c>
      <c r="AG4" s="164">
        <v>8</v>
      </c>
      <c r="AH4" s="164">
        <v>0</v>
      </c>
      <c r="AI4" s="12">
        <f t="shared" ref="AI4" si="3">AG4/AF4</f>
        <v>0.88888888888888884</v>
      </c>
      <c r="AJ4" s="164">
        <v>9</v>
      </c>
      <c r="AK4" s="164">
        <v>9</v>
      </c>
      <c r="AL4" s="164">
        <v>5</v>
      </c>
      <c r="AM4" s="12">
        <f t="shared" ref="AM4" si="4">AK4/AJ4</f>
        <v>1</v>
      </c>
      <c r="AN4" s="164">
        <v>9</v>
      </c>
      <c r="AO4" s="164">
        <v>9</v>
      </c>
      <c r="AP4" s="164">
        <v>0</v>
      </c>
      <c r="AQ4" s="12">
        <f t="shared" ref="AQ4" si="5">AO4/AN4</f>
        <v>1</v>
      </c>
      <c r="AR4" s="164">
        <v>9</v>
      </c>
      <c r="AS4" s="164">
        <v>8</v>
      </c>
      <c r="AT4" s="164">
        <v>0</v>
      </c>
      <c r="AU4" s="12">
        <f t="shared" ref="AU4" si="6">AS4/AR4</f>
        <v>0.88888888888888884</v>
      </c>
      <c r="AV4" s="164">
        <v>9</v>
      </c>
      <c r="AW4" s="164">
        <v>9</v>
      </c>
      <c r="AX4" s="164">
        <v>3</v>
      </c>
      <c r="AY4" s="12">
        <f t="shared" ref="AY4" si="7">AW4/AV4</f>
        <v>1</v>
      </c>
      <c r="AZ4" s="164">
        <v>9</v>
      </c>
      <c r="BA4" s="164">
        <v>7</v>
      </c>
      <c r="BB4" s="164">
        <v>2</v>
      </c>
      <c r="BC4" s="12">
        <f t="shared" ref="BC4" si="8">BA4/AZ4</f>
        <v>0.77777777777777779</v>
      </c>
      <c r="BD4" s="164">
        <v>9</v>
      </c>
      <c r="BE4" s="164">
        <v>9</v>
      </c>
      <c r="BF4" s="164">
        <v>3</v>
      </c>
      <c r="BG4" s="12">
        <f t="shared" ref="BG4" si="9">BE4/BD4</f>
        <v>1</v>
      </c>
      <c r="BH4" s="164">
        <v>9</v>
      </c>
      <c r="BI4" s="164">
        <v>7</v>
      </c>
      <c r="BJ4" s="164">
        <v>4</v>
      </c>
      <c r="BK4" s="12">
        <f t="shared" ref="BK4" si="10">BI4/BH4</f>
        <v>0.77777777777777779</v>
      </c>
      <c r="BL4" s="164">
        <v>9</v>
      </c>
      <c r="BM4" s="164">
        <v>7</v>
      </c>
      <c r="BN4" s="164">
        <v>1</v>
      </c>
      <c r="BO4" s="12">
        <f t="shared" ref="BO4" si="11">BM4/BL4</f>
        <v>0.77777777777777779</v>
      </c>
      <c r="BP4" s="164">
        <v>9</v>
      </c>
      <c r="BQ4" s="164">
        <v>5</v>
      </c>
      <c r="BR4" s="12">
        <f t="shared" ref="BR4" si="12">BQ4/BP4</f>
        <v>0.55555555555555558</v>
      </c>
      <c r="BS4" s="164">
        <v>9</v>
      </c>
      <c r="BT4" s="164">
        <v>6</v>
      </c>
      <c r="BU4" s="12">
        <f t="shared" ref="BU4" si="13">BT4/BS4</f>
        <v>0.66666666666666663</v>
      </c>
      <c r="BV4" s="164">
        <v>24</v>
      </c>
      <c r="BW4" s="164">
        <v>23</v>
      </c>
      <c r="BX4" s="43">
        <f t="shared" ref="BX4" si="14">BW4/BV4</f>
        <v>0.95833333333333337</v>
      </c>
    </row>
    <row r="5" spans="1:76" ht="187.5" customHeight="1" x14ac:dyDescent="0.25">
      <c r="A5" s="166" t="s">
        <v>217</v>
      </c>
      <c r="B5" s="166"/>
      <c r="C5" s="184" t="s">
        <v>219</v>
      </c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67" t="s">
        <v>218</v>
      </c>
      <c r="T5" s="167"/>
      <c r="V5" s="182" t="s">
        <v>215</v>
      </c>
      <c r="W5" s="182"/>
      <c r="X5" s="4"/>
      <c r="Y5" s="183" t="s">
        <v>216</v>
      </c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65"/>
    </row>
  </sheetData>
  <mergeCells count="9">
    <mergeCell ref="BV2:BV3"/>
    <mergeCell ref="BW2:BW3"/>
    <mergeCell ref="BX2:BX3"/>
    <mergeCell ref="A1:X1"/>
    <mergeCell ref="V5:W5"/>
    <mergeCell ref="Y5:BT5"/>
    <mergeCell ref="C5:R5"/>
    <mergeCell ref="C2:U2"/>
    <mergeCell ref="V2:BU2"/>
  </mergeCells>
  <hyperlinks>
    <hyperlink ref="U4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справочно</vt:lpstr>
      <vt:lpstr>кв сош справочно</vt:lpstr>
      <vt:lpstr>ФОРМА ОТЧЕТА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</cp:lastModifiedBy>
  <cp:lastPrinted>2022-10-20T03:44:03Z</cp:lastPrinted>
  <dcterms:created xsi:type="dcterms:W3CDTF">2022-06-09T12:12:19Z</dcterms:created>
  <dcterms:modified xsi:type="dcterms:W3CDTF">2023-10-12T09:45:33Z</dcterms:modified>
</cp:coreProperties>
</file>