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2760" yWindow="135" windowWidth="15360" windowHeight="6810" tabRatio="841"/>
  </bookViews>
  <sheets>
    <sheet name="ФХД_ Поступления и выплаты" sheetId="44" r:id="rId1"/>
    <sheet name="ФХД_ Сведения по выплатам на з" sheetId="45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выплаты'!$A$116</definedName>
    <definedName name="IS_DOCUMENT" localSheetId="1">'ФХД_ Сведения по выплатам на з'!$A$45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поступления!$A$1:$GE$108</definedName>
    <definedName name="_xlnm.Print_Area" localSheetId="3">стр.1_2!$A$1:$EC$26</definedName>
    <definedName name="_xlnm.Print_Area" localSheetId="9">стр.12!$A$1:$EI$14</definedName>
    <definedName name="_xlnm.Print_Area" localSheetId="10">стр.13_14!$A$1:$EX$18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стр.25!$A$1:$EH$34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45621"/>
</workbook>
</file>

<file path=xl/calcChain.xml><?xml version="1.0" encoding="utf-8"?>
<calcChain xmlns="http://schemas.openxmlformats.org/spreadsheetml/2006/main">
  <c r="DY15" i="16" l="1"/>
  <c r="DY14" i="16"/>
  <c r="DY22" i="16"/>
  <c r="DY21" i="16"/>
  <c r="BH20" i="16"/>
  <c r="BH19" i="16" s="1"/>
  <c r="CX19" i="16"/>
  <c r="BR19" i="16"/>
  <c r="BH14" i="16"/>
  <c r="DY17" i="16"/>
  <c r="DY16" i="16"/>
  <c r="BH12" i="16"/>
  <c r="BH11" i="16" s="1"/>
  <c r="DY13" i="16"/>
  <c r="CX11" i="16"/>
  <c r="BR11" i="16"/>
  <c r="BR22" i="16" s="1"/>
  <c r="DY23" i="16" s="1"/>
  <c r="CX7" i="16"/>
  <c r="CX22" i="16" s="1"/>
  <c r="BR7" i="16"/>
  <c r="BH8" i="16"/>
  <c r="BH7" i="16" s="1"/>
  <c r="DY10" i="16"/>
  <c r="DY8" i="16"/>
  <c r="DY9" i="16"/>
  <c r="DY20" i="16"/>
  <c r="DY12" i="16"/>
  <c r="AL17" i="7"/>
  <c r="EJ17" i="7"/>
  <c r="CG17" i="7"/>
  <c r="DO17" i="7" s="1"/>
  <c r="AL19" i="7"/>
  <c r="CG19" i="7" s="1"/>
  <c r="DO19" i="7" s="1"/>
  <c r="AL20" i="7"/>
  <c r="CG20" i="7" s="1"/>
  <c r="DO20" i="7" s="1"/>
  <c r="AL23" i="7"/>
  <c r="CG23" i="7" s="1"/>
  <c r="DO23" i="7" s="1"/>
  <c r="AL22" i="7"/>
  <c r="CG22" i="7" s="1"/>
  <c r="DO22" i="7" s="1"/>
  <c r="AL21" i="7"/>
  <c r="CG21" i="7" s="1"/>
  <c r="ED14" i="7"/>
  <c r="ED18" i="7" s="1"/>
  <c r="AL13" i="7"/>
  <c r="CG13" i="7" s="1"/>
  <c r="EF24" i="7"/>
  <c r="AL16" i="7"/>
  <c r="CG16" i="7" s="1"/>
  <c r="BM14" i="7"/>
  <c r="BM18" i="7"/>
  <c r="AU18" i="7"/>
  <c r="BX25" i="43"/>
  <c r="CJ25" i="43" s="1"/>
  <c r="EJ15" i="7"/>
  <c r="EK15" i="7" s="1"/>
  <c r="AL15" i="7"/>
  <c r="CG15" i="7" s="1"/>
  <c r="DO15" i="7" s="1"/>
  <c r="DI24" i="34"/>
  <c r="BX29" i="43"/>
  <c r="BX30" i="43"/>
  <c r="BX31" i="43"/>
  <c r="CJ31" i="43" s="1"/>
  <c r="BX32" i="43"/>
  <c r="BX33" i="43"/>
  <c r="BX34" i="43"/>
  <c r="BX35" i="43"/>
  <c r="CJ35" i="43" s="1"/>
  <c r="BX36" i="43"/>
  <c r="BX37" i="43"/>
  <c r="BX28" i="43"/>
  <c r="BX27" i="43" s="1"/>
  <c r="BX50" i="43" s="1"/>
  <c r="BX38" i="43"/>
  <c r="DN38" i="43" s="1"/>
  <c r="BX24" i="43"/>
  <c r="BX20" i="43"/>
  <c r="CJ20" i="43"/>
  <c r="BX15" i="43"/>
  <c r="CJ15" i="43"/>
  <c r="BX16" i="43"/>
  <c r="CJ16" i="43"/>
  <c r="BX17" i="43"/>
  <c r="BX18" i="43"/>
  <c r="BX14" i="43" s="1"/>
  <c r="CJ14" i="43" s="1"/>
  <c r="EM16" i="43" s="1"/>
  <c r="BX19" i="43"/>
  <c r="CJ19" i="43" s="1"/>
  <c r="BX21" i="43"/>
  <c r="CJ21" i="43" s="1"/>
  <c r="BX22" i="43"/>
  <c r="CJ22" i="43" s="1"/>
  <c r="BX23" i="43"/>
  <c r="CJ23" i="43" s="1"/>
  <c r="CJ17" i="43"/>
  <c r="CJ24" i="43"/>
  <c r="CJ26" i="43"/>
  <c r="BL13" i="43"/>
  <c r="DN9" i="43"/>
  <c r="BX9" i="43"/>
  <c r="BX8" i="43"/>
  <c r="DN8" i="43"/>
  <c r="CJ13" i="43"/>
  <c r="CJ29" i="43"/>
  <c r="CJ30" i="43"/>
  <c r="CJ32" i="43"/>
  <c r="CJ33" i="43"/>
  <c r="CJ34" i="43"/>
  <c r="CJ36" i="43"/>
  <c r="CJ37" i="43"/>
  <c r="CJ39" i="43"/>
  <c r="CJ40" i="43"/>
  <c r="CJ41" i="43"/>
  <c r="CJ42" i="43"/>
  <c r="CJ43" i="43"/>
  <c r="CJ44" i="43"/>
  <c r="CJ45" i="43"/>
  <c r="CJ46" i="43"/>
  <c r="CJ47" i="43"/>
  <c r="CJ48" i="43"/>
  <c r="CJ49" i="43"/>
  <c r="BX11" i="43"/>
  <c r="CJ11" i="43" s="1"/>
  <c r="BX12" i="43"/>
  <c r="CJ12" i="43" s="1"/>
  <c r="CD16" i="42"/>
  <c r="BP9" i="42"/>
  <c r="CD9" i="42" s="1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BP17" i="42"/>
  <c r="CD17" i="42"/>
  <c r="BP18" i="42"/>
  <c r="CD18" i="42"/>
  <c r="BP19" i="42"/>
  <c r="CD19" i="42" s="1"/>
  <c r="BP20" i="42"/>
  <c r="CD20" i="42" s="1"/>
  <c r="BP21" i="42"/>
  <c r="CD21" i="42" s="1"/>
  <c r="BP22" i="42"/>
  <c r="CD22" i="42" s="1"/>
  <c r="BP23" i="42"/>
  <c r="CD23" i="42"/>
  <c r="BP24" i="42"/>
  <c r="CD24" i="42" s="1"/>
  <c r="BP25" i="42"/>
  <c r="BP26" i="42"/>
  <c r="CD26" i="42"/>
  <c r="BP8" i="42"/>
  <c r="CD8" i="42"/>
  <c r="CD6" i="42" s="1"/>
  <c r="CD33" i="42" s="1"/>
  <c r="BB22" i="34"/>
  <c r="EI21" i="34"/>
  <c r="EI28" i="34" s="1"/>
  <c r="CD20" i="34"/>
  <c r="BP7" i="34"/>
  <c r="BX10" i="43"/>
  <c r="CJ10" i="43" s="1"/>
  <c r="CD25" i="42"/>
  <c r="DI14" i="34"/>
  <c r="DI27" i="34" s="1"/>
  <c r="EI31" i="34" s="1"/>
  <c r="BP14" i="34"/>
  <c r="DU13" i="24"/>
  <c r="DW49" i="18"/>
  <c r="CW36" i="18"/>
  <c r="BP23" i="34"/>
  <c r="CD23" i="34" s="1"/>
  <c r="BP21" i="34"/>
  <c r="BP22" i="34"/>
  <c r="CD22" i="34"/>
  <c r="BP24" i="34"/>
  <c r="BP25" i="34"/>
  <c r="BP26" i="34"/>
  <c r="BP20" i="34"/>
  <c r="BP18" i="34"/>
  <c r="CD18" i="34" s="1"/>
  <c r="CD16" i="34" s="1"/>
  <c r="BP19" i="34"/>
  <c r="CD19" i="34" s="1"/>
  <c r="BP17" i="34"/>
  <c r="DI17" i="34"/>
  <c r="DI16" i="34" s="1"/>
  <c r="BP15" i="34"/>
  <c r="BQ42" i="28"/>
  <c r="AP42" i="28"/>
  <c r="BD42" i="28"/>
  <c r="CU42" i="28" s="1"/>
  <c r="CU37" i="28" s="1"/>
  <c r="CU54" i="28" s="1"/>
  <c r="BX12" i="24"/>
  <c r="DH12" i="27"/>
  <c r="CF9" i="27"/>
  <c r="AZ12" i="24"/>
  <c r="BL11" i="24"/>
  <c r="BX11" i="24" s="1"/>
  <c r="BX19" i="24" s="1"/>
  <c r="BP10" i="34"/>
  <c r="CD10" i="34"/>
  <c r="BP9" i="34"/>
  <c r="CD9" i="34"/>
  <c r="CD7" i="34" s="1"/>
  <c r="CD27" i="34" s="1"/>
  <c r="EI22" i="34" s="1"/>
  <c r="BD49" i="28"/>
  <c r="BQ49" i="28" s="1"/>
  <c r="BD48" i="28"/>
  <c r="BQ48" i="28"/>
  <c r="BQ47" i="28" s="1"/>
  <c r="BD41" i="28"/>
  <c r="BQ41" i="28" s="1"/>
  <c r="BD45" i="28"/>
  <c r="BQ45" i="28" s="1"/>
  <c r="BD29" i="28"/>
  <c r="BQ29" i="28"/>
  <c r="CE22" i="28"/>
  <c r="DH22" i="28"/>
  <c r="CU22" i="28"/>
  <c r="BD28" i="28"/>
  <c r="BQ28" i="28" s="1"/>
  <c r="BD43" i="28"/>
  <c r="BQ43" i="28" s="1"/>
  <c r="BD40" i="28"/>
  <c r="BQ40" i="28" s="1"/>
  <c r="BD27" i="28"/>
  <c r="BQ27" i="28" s="1"/>
  <c r="BD39" i="28"/>
  <c r="BQ39" i="28"/>
  <c r="BD25" i="28"/>
  <c r="BS8" i="27"/>
  <c r="CF8" i="27" s="1"/>
  <c r="CF12" i="27" s="1"/>
  <c r="BE29" i="18"/>
  <c r="CW45" i="18"/>
  <c r="CW48" i="18"/>
  <c r="BE48" i="18"/>
  <c r="CW47" i="18"/>
  <c r="BE47" i="18"/>
  <c r="BE49" i="18" s="1"/>
  <c r="BE45" i="18" s="1"/>
  <c r="AC34" i="18"/>
  <c r="BE34" i="18" s="1"/>
  <c r="CW34" i="18" s="1"/>
  <c r="AL14" i="7"/>
  <c r="CG14" i="7" s="1"/>
  <c r="CG24" i="7"/>
  <c r="CS24" i="7" s="1"/>
  <c r="AL18" i="7"/>
  <c r="CG18" i="7" s="1"/>
  <c r="CS18" i="7" s="1"/>
  <c r="EJ13" i="7"/>
  <c r="EJ16" i="7"/>
  <c r="EJ14" i="7"/>
  <c r="EK14" i="7"/>
  <c r="BQ25" i="28"/>
  <c r="EI12" i="7"/>
  <c r="EJ12" i="7"/>
  <c r="EK12" i="7" s="1"/>
  <c r="EV31" i="36"/>
  <c r="ED31" i="36"/>
  <c r="CQ31" i="36"/>
  <c r="BD37" i="28"/>
  <c r="BD46" i="28"/>
  <c r="BQ46" i="28" s="1"/>
  <c r="CS14" i="7" l="1"/>
  <c r="CG12" i="7"/>
  <c r="CG25" i="7" s="1"/>
  <c r="BQ37" i="28"/>
  <c r="BQ54" i="28" s="1"/>
  <c r="BQ22" i="28"/>
  <c r="BL19" i="24"/>
  <c r="BP6" i="42"/>
  <c r="BP33" i="42" s="1"/>
  <c r="BP16" i="34"/>
  <c r="BP27" i="34" s="1"/>
  <c r="EI29" i="34" s="1"/>
  <c r="BD22" i="28"/>
  <c r="BD54" i="28" s="1"/>
  <c r="CJ18" i="43"/>
  <c r="CJ28" i="43"/>
  <c r="BH22" i="16"/>
  <c r="ED25" i="7"/>
  <c r="DY24" i="16"/>
  <c r="DO13" i="7"/>
  <c r="DO21" i="7"/>
  <c r="ED24" i="7"/>
  <c r="EE24" i="7" s="1"/>
  <c r="DO16" i="7"/>
  <c r="CJ27" i="43" l="1"/>
  <c r="DN28" i="43"/>
  <c r="DN27" i="43" s="1"/>
  <c r="CS25" i="7"/>
  <c r="CS12" i="7"/>
  <c r="ED13" i="7" s="1"/>
  <c r="DO12" i="7"/>
  <c r="DN50" i="43" l="1"/>
  <c r="EM29" i="43"/>
  <c r="EN29" i="43"/>
  <c r="CJ50" i="43"/>
  <c r="ED15" i="7"/>
  <c r="ED16" i="7" s="1"/>
  <c r="ED17" i="7" s="1"/>
  <c r="DO25" i="7"/>
</calcChain>
</file>

<file path=xl/sharedStrings.xml><?xml version="1.0" encoding="utf-8"?>
<sst xmlns="http://schemas.openxmlformats.org/spreadsheetml/2006/main" count="2006" uniqueCount="755">
  <si>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</si>
  <si>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</si>
  <si>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</si>
  <si>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</si>
  <si>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</si>
  <si>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</si>
  <si>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</si>
  <si>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</si>
  <si>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</si>
  <si>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</si>
  <si>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</si>
  <si>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</si>
  <si>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</si>
  <si>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</si>
  <si>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</si>
  <si>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</si>
  <si>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</si>
  <si>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</si>
  <si>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</si>
  <si>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</si>
  <si>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</si>
  <si>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</si>
  <si>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</si>
  <si>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</si>
  <si>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</si>
  <si>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</si>
  <si>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</si>
  <si>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</si>
  <si>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</si>
  <si>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</si>
  <si>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</si>
  <si>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</si>
  <si>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</si>
  <si>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</si>
  <si>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</si>
  <si>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</si>
  <si>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</si>
  <si>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</si>
  <si>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</si>
  <si>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</si>
  <si>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</si>
  <si>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</si>
  <si>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</si>
  <si>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</si>
  <si>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</si>
  <si>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</si>
  <si>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</si>
  <si>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</si>
  <si>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</si>
  <si>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</si>
  <si>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</si>
  <si>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</si>
  <si>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</si>
  <si>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</si>
  <si>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</si>
  <si>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</si>
  <si>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</si>
  <si>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</si>
  <si>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</si>
  <si>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</si>
  <si>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</si>
  <si>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</si>
  <si>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</si>
  <si>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</si>
  <si>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</si>
  <si>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</si>
  <si>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</si>
  <si>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</si>
  <si>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</si>
  <si>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</si>
  <si>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</si>
  <si>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</si>
  <si>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</si>
  <si>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</si>
  <si>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</si>
  <si>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</si>
  <si>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</si>
  <si>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</si>
  <si>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</si>
  <si>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</si>
  <si>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</si>
  <si>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</si>
  <si>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</si>
  <si>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</si>
  <si>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</si>
  <si>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</si>
  <si>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</si>
  <si>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</si>
  <si>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</si>
  <si>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</si>
  <si>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</si>
  <si>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</si>
  <si>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</si>
  <si>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</si>
  <si>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</si>
  <si>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</si>
  <si>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</si>
  <si>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</si>
  <si>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</si>
  <si>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</si>
  <si>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</si>
  <si>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</si>
  <si>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</si>
  <si>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</si>
  <si>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</si>
  <si>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</si>
  <si>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</si>
  <si>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</si>
  <si>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</si>
  <si>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</si>
  <si>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</si>
  <si>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</si>
  <si>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</si>
  <si>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</si>
  <si>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</si>
  <si>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</si>
  <si>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</si>
  <si>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</si>
  <si>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</si>
  <si>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</si>
  <si>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</si>
  <si>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</si>
  <si>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</si>
  <si>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</si>
  <si>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</si>
  <si>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</si>
  <si>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</si>
  <si>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</si>
  <si>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</si>
  <si>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</si>
  <si>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</si>
  <si>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</si>
  <si>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</si>
  <si>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</si>
  <si>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</si>
  <si>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</si>
  <si>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</si>
  <si>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</si>
  <si>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</si>
  <si>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</si>
  <si>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</si>
  <si>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</si>
  <si>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</si>
  <si>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</si>
  <si>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</si>
  <si>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</si>
  <si>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</si>
  <si>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</si>
  <si>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</si>
  <si>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</si>
  <si>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</si>
  <si>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</si>
  <si>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</si>
  <si>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</si>
  <si>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</si>
  <si>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</si>
  <si>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</si>
  <si>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</si>
  <si>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</si>
  <si>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</si>
  <si>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</si>
  <si>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</si>
  <si>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</si>
  <si>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</si>
  <si>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</si>
  <si>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</si>
  <si>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</si>
  <si>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</si>
  <si>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</si>
  <si>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</si>
  <si>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</si>
  <si>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</si>
  <si>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</si>
  <si>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</si>
  <si>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</si>
  <si>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</si>
  <si>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</si>
  <si>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</si>
  <si>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</si>
  <si>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</si>
  <si>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</si>
  <si>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</si>
  <si>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</si>
  <si>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</si>
  <si>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</si>
  <si>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</si>
  <si>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</si>
  <si>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</si>
  <si>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</si>
  <si>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</si>
  <si>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</si>
  <si>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</si>
  <si>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</si>
  <si>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</si>
  <si>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</si>
  <si>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</si>
  <si>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</si>
  <si>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</si>
  <si>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</si>
  <si>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</si>
  <si>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</si>
  <si>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</si>
  <si>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</si>
  <si>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</si>
  <si>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</si>
  <si>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</si>
  <si>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</si>
  <si>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</si>
  <si>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</si>
  <si>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</si>
  <si>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</si>
  <si>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</si>
  <si>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</si>
  <si>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</si>
  <si>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</si>
  <si>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</si>
  <si>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</si>
  <si>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</si>
  <si>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</si>
  <si>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</si>
  <si>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</si>
  <si>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</si>
  <si>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</si>
  <si>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</si>
  <si>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</si>
  <si>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</si>
  <si>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</si>
  <si>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</si>
  <si>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</si>
  <si>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</si>
  <si>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</si>
  <si>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</si>
  <si>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</si>
  <si>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</si>
  <si>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</si>
  <si>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</si>
  <si>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</si>
  <si>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</si>
  <si>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</si>
  <si>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</si>
  <si>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</si>
  <si>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</si>
  <si>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</si>
  <si>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</si>
  <si>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</si>
  <si>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</si>
  <si>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</si>
  <si>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</si>
  <si>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</si>
  <si>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</si>
  <si>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</si>
  <si>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</si>
  <si>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</si>
  <si>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</si>
  <si>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</si>
  <si>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</si>
  <si>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</si>
  <si>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</si>
  <si>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</si>
  <si>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</si>
  <si>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</si>
  <si>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</si>
  <si>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</si>
  <si>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</si>
  <si>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</si>
  <si>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</si>
  <si>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</si>
  <si>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</si>
  <si>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</si>
  <si>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</si>
  <si>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</si>
  <si>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</si>
  <si>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</si>
  <si>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</si>
  <si>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</si>
  <si>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</si>
  <si>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</si>
  <si>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стоимость путевки не утверждена на 2023 год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</si>
  <si>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</si>
  <si>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</si>
  <si>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</si>
  <si>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</si>
  <si>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</si>
  <si>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</si>
  <si>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</si>
  <si>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</si>
  <si>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</si>
  <si>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</si>
  <si>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</si>
  <si>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</si>
  <si>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</si>
  <si>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</si>
  <si>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</si>
  <si>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</si>
  <si>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</si>
  <si>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Оштукатуривание и покраска стен в жилых комнатах главного корпуса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</si>
  <si>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</si>
  <si>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</si>
  <si>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</si>
  <si>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</si>
  <si>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</si>
  <si>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</si>
  <si>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</si>
  <si>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</si>
  <si>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</si>
  <si>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</si>
  <si>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</si>
  <si>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</si>
  <si>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</si>
  <si>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</si>
  <si>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</si>
  <si>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</si>
  <si>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</si>
  <si>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</si>
  <si>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</si>
  <si>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</si>
  <si>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</si>
  <si>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</si>
  <si>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</si>
  <si>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</si>
  <si>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</si>
  <si>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</si>
  <si>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</si>
  <si>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</si>
  <si>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</si>
  <si>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</si>
  <si>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</si>
  <si>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</si>
  <si>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</si>
  <si>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</si>
  <si>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</si>
  <si>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</si>
  <si>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</si>
  <si>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</si>
  <si>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</si>
  <si>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</si>
  <si>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</si>
  <si>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</si>
  <si>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</si>
  <si>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</si>
  <si>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</si>
  <si>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</si>
  <si>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</si>
  <si>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</si>
  <si>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</si>
  <si>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</si>
  <si>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</si>
  <si>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</si>
  <si>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</si>
  <si>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</si>
  <si>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</si>
  <si>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</si>
  <si>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</si>
  <si>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</si>
  <si>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</si>
  <si>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</si>
  <si>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</si>
  <si>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</si>
  <si>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</si>
  <si>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</si>
  <si>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</si>
  <si>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</si>
  <si>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</si>
  <si>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</si>
  <si>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</si>
  <si>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</si>
  <si>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</si>
  <si>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</si>
  <si>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</si>
  <si>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</si>
  <si>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</si>
  <si>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</si>
  <si>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</si>
  <si>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</si>
  <si>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</si>
  <si>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кружка с ручкой форфоровая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</si>
  <si>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</si>
  <si>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</si>
  <si>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</si>
  <si>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</si>
  <si>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</si>
  <si>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</si>
  <si>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</si>
  <si>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</si>
  <si>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Административно-управленческий персонал (руководящие работники) (лето 3 мес)</t>
  </si>
  <si>
    <t>Педагогические работники (лето 3 мес)</t>
  </si>
  <si>
    <t>Прочий персонал (иной персонал)(лето 3 мес)</t>
  </si>
  <si>
    <t>Вспомогательный персонал (учебно-вспомогательный персонал)(лето 3 мес)</t>
  </si>
  <si>
    <t>1.5</t>
  </si>
  <si>
    <t>Утверждаю</t>
  </si>
  <si>
    <t>(наименование должности уполномоченного лица)</t>
  </si>
  <si>
    <t>Комитет по образованию</t>
  </si>
  <si>
    <t>(наименование органа - учредителя (учреждения)</t>
  </si>
  <si>
    <t>____________         ____________________</t>
  </si>
  <si>
    <t xml:space="preserve">      (подпись)</t>
  </si>
  <si>
    <t>(расшифровка подписи)</t>
  </si>
  <si>
    <t>"29" декабря  2022 г.</t>
  </si>
  <si>
    <t>План финансово-хозяйственной деятельности на 2023 г.</t>
  </si>
  <si>
    <t>и плановый период 2024 и 2025 годов</t>
  </si>
  <si>
    <t>Коды</t>
  </si>
  <si>
    <t>от "29" декабря 2022 г.</t>
  </si>
  <si>
    <t>Дата</t>
  </si>
  <si>
    <t>29.12.2022</t>
  </si>
  <si>
    <t>Орган, осуществляющий</t>
  </si>
  <si>
    <t>по Сводному реестру</t>
  </si>
  <si>
    <t>41390166</t>
  </si>
  <si>
    <t>функции и полномочия учредителя</t>
  </si>
  <si>
    <t>Комитет по образованию администрации МО "Всеволожский муниципальный район" Ленинградской области</t>
  </si>
  <si>
    <t>глава по БК</t>
  </si>
  <si>
    <t>015</t>
  </si>
  <si>
    <t>41391174</t>
  </si>
  <si>
    <t>ИНН</t>
  </si>
  <si>
    <t>4703093422</t>
  </si>
  <si>
    <t>Учреждение</t>
  </si>
  <si>
    <t>Муниципальная образовательная организация дополнительного образования "Центр дополнительного образования "Островки"</t>
  </si>
  <si>
    <t>КПП</t>
  </si>
  <si>
    <t>470301001</t>
  </si>
  <si>
    <t>Единица измерения: тыс. руб.</t>
  </si>
  <si>
    <t>по ОКЕИ</t>
  </si>
  <si>
    <t>383</t>
  </si>
  <si>
    <t>Раздел 1. Поступления и выплаты</t>
  </si>
  <si>
    <t>Код строки</t>
  </si>
  <si>
    <t>Код по бюджетной классификации Российской Федерации</t>
  </si>
  <si>
    <t>Аналитический код</t>
  </si>
  <si>
    <t>Код субсидии</t>
  </si>
  <si>
    <t>Отраслевой код</t>
  </si>
  <si>
    <t>КВФО</t>
  </si>
  <si>
    <t>КОСГУ</t>
  </si>
  <si>
    <t>Аналитическая группа</t>
  </si>
  <si>
    <t>КФСР</t>
  </si>
  <si>
    <t>КЦСР</t>
  </si>
  <si>
    <t>Сумма</t>
  </si>
  <si>
    <t>на 2023 г</t>
  </si>
  <si>
    <t>на 2024 г</t>
  </si>
  <si>
    <t>на 2025 г</t>
  </si>
  <si>
    <t>за пределами планового периода</t>
  </si>
  <si>
    <t>текущий финансовый год</t>
  </si>
  <si>
    <t>первый год планового периода</t>
  </si>
  <si>
    <t>второй год планового периода</t>
  </si>
  <si>
    <t>9</t>
  </si>
  <si>
    <t>10</t>
  </si>
  <si>
    <t>11</t>
  </si>
  <si>
    <t>12</t>
  </si>
  <si>
    <t>13</t>
  </si>
  <si>
    <t>14</t>
  </si>
  <si>
    <t>15</t>
  </si>
  <si>
    <t>Остаток средств на начало текущего финансового года</t>
  </si>
  <si>
    <t>0001</t>
  </si>
  <si>
    <t>х</t>
  </si>
  <si>
    <t>Остаток средств на конец текущего финансового года</t>
  </si>
  <si>
    <t>0002</t>
  </si>
  <si>
    <t>Доходы, всего:</t>
  </si>
  <si>
    <t>1000</t>
  </si>
  <si>
    <t>0000000000</t>
  </si>
  <si>
    <t>00000000000000000</t>
  </si>
  <si>
    <t>0</t>
  </si>
  <si>
    <t>000</t>
  </si>
  <si>
    <t>0000</t>
  </si>
  <si>
    <t>в том числе:
доходы от собственности, всего</t>
  </si>
  <si>
    <t>1100</t>
  </si>
  <si>
    <t>120</t>
  </si>
  <si>
    <t xml:space="preserve">        Доходы от операционной аренды</t>
  </si>
  <si>
    <t>1110</t>
  </si>
  <si>
    <t>0000000000000000000000000</t>
  </si>
  <si>
    <t>01500000000002062</t>
  </si>
  <si>
    <t>121</t>
  </si>
  <si>
    <t>01500000000002063</t>
  </si>
  <si>
    <t xml:space="preserve">        Платежи при пользовании природными ресурсами</t>
  </si>
  <si>
    <t>123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</si>
  <si>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</si>
  <si>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</si>
  <si>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</si>
  <si>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</si>
  <si>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</si>
  <si>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</si>
  <si>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</si>
  <si>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прочие поступления</t>
  </si>
  <si>
    <t>1230</t>
  </si>
  <si>
    <t>доходы от штрафов, пеней, иных сумм принудительного изъятия, всего</t>
  </si>
  <si>
    <t>1300</t>
  </si>
  <si>
    <t>140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</si>
  <si>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</si>
  <si>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1310</t>
  </si>
  <si>
    <t>141</t>
  </si>
  <si>
    <t xml:space="preserve">        Страховые возмещения</t>
  </si>
  <si>
    <t>143</t>
  </si>
  <si>
    <t>безвозмездные денежные поступления, всего</t>
  </si>
  <si>
    <t>1400</t>
  </si>
  <si>
    <t>150</t>
  </si>
  <si>
    <t>целевые субсидии</t>
  </si>
  <si>
    <t>1410</t>
  </si>
  <si>
    <t>субсидии на осуществление капитальных вложений</t>
  </si>
  <si>
    <t>1420</t>
  </si>
  <si>
    <t>162</t>
  </si>
  <si>
    <t>1430</t>
  </si>
  <si>
    <t>прочие доходы, всего</t>
  </si>
  <si>
    <t>1500</t>
  </si>
  <si>
    <t>180</t>
  </si>
  <si>
    <t xml:space="preserve">    прочие доходы, всего</t>
  </si>
  <si>
    <t>доходы от операций с активами, всего</t>
  </si>
  <si>
    <t>1900</t>
  </si>
  <si>
    <t>прочие поступления, всего</t>
  </si>
  <si>
    <t>1980</t>
  </si>
  <si>
    <t>510</t>
  </si>
  <si>
    <t>из них:</t>
  </si>
  <si>
    <t>увеличение остатков денежных средств за счет возврата дебиторской задолженности прошлых лет</t>
  </si>
  <si>
    <t>1981</t>
  </si>
  <si>
    <t xml:space="preserve">    доходы от операций с активами, всего</t>
  </si>
  <si>
    <t xml:space="preserve">    прочие поступления, всего</t>
  </si>
  <si>
    <t>01500000000004000</t>
  </si>
  <si>
    <t xml:space="preserve">        Увеличение остатков денежных средств за счет возврата дебиторской задолженности прошлых лет</t>
  </si>
  <si>
    <t>015012410</t>
  </si>
  <si>
    <t>Прочие выплаты, всего</t>
  </si>
  <si>
    <t>4000</t>
  </si>
  <si>
    <t>610</t>
  </si>
  <si>
    <t xml:space="preserve">    из них: возврат в бюджет средств субсидии</t>
  </si>
  <si>
    <t>4010</t>
  </si>
  <si>
    <t xml:space="preserve">        возврат в бюджет средств субсидии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</si>
  <si>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</si>
  <si>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</si>
  <si>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</si>
  <si>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</si>
  <si>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</si>
  <si>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</si>
  <si>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</si>
  <si>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</si>
  <si>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</si>
  <si>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</si>
  <si>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</si>
  <si>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</si>
  <si>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</si>
  <si>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</si>
  <si>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</si>
  <si>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</si>
  <si>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</si>
  <si>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</si>
  <si>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213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</si>
  <si>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</si>
  <si>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</si>
  <si>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</si>
  <si>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</si>
  <si>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</si>
  <si>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</si>
  <si>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</si>
  <si>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</si>
  <si>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</si>
  <si>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</si>
  <si>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</si>
  <si>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</si>
  <si>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</si>
  <si>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</si>
  <si>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</si>
  <si>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</si>
  <si>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</si>
  <si>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</si>
  <si>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</si>
  <si>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</si>
  <si>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</si>
  <si>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</si>
  <si>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</si>
  <si>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</si>
  <si>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</si>
  <si>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</si>
  <si>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</si>
  <si>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296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</si>
  <si>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</si>
  <si>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</si>
  <si>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</si>
  <si>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</si>
  <si>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</si>
  <si>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</si>
  <si>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262</t>
  </si>
  <si>
    <t>уплата налогов, сборов и иных платежей, всего</t>
  </si>
  <si>
    <t>2300</t>
  </si>
  <si>
    <t>850</t>
  </si>
  <si>
    <t>из них:
налог на имущество организаций и земельный налог</t>
  </si>
  <si>
    <t>2310</t>
  </si>
  <si>
    <t>851</t>
  </si>
  <si>
    <t>291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</si>
  <si>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</si>
  <si>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</si>
  <si>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</si>
  <si>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</si>
  <si>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</si>
  <si>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</si>
  <si>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безвозмездные перечисления организациям и физическим лицам, всего</t>
  </si>
  <si>
    <t>2400</t>
  </si>
  <si>
    <t>из них:
гранты, предоставляемые бюджетным учреждения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</si>
  <si>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</si>
  <si>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</si>
  <si>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</si>
  <si>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</si>
  <si>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</si>
  <si>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 за исключением автономных и бюджетных учреждений)</t>
  </si>
  <si>
    <t>2430</t>
  </si>
  <si>
    <t>624</t>
  </si>
  <si>
    <t>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</si>
  <si>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</si>
  <si>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</si>
  <si>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</si>
  <si>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</si>
  <si>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</si>
  <si>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</si>
  <si>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</si>
  <si>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</si>
  <si>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</si>
  <si>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</si>
  <si>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</si>
  <si>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</si>
  <si>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</si>
  <si>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</t>
  </si>
  <si>
    <t>2600</t>
  </si>
  <si>
    <t>в том числе:
закупку научно-исследовательских, опытно-конструкторских технологических работ</t>
  </si>
  <si>
    <t>2610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</si>
  <si>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</si>
  <si>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</si>
  <si>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</si>
  <si>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</si>
  <si>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</t>
  </si>
  <si>
    <t>2640</t>
  </si>
  <si>
    <t>244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</si>
  <si>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</si>
  <si>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2650</t>
  </si>
  <si>
    <t>246</t>
  </si>
  <si>
    <t>закупку энергетических ресурсов</t>
  </si>
  <si>
    <t>2660</t>
  </si>
  <si>
    <t>247</t>
  </si>
  <si>
    <t>223</t>
  </si>
  <si>
    <t>капитальные вложения в объекты государственной (муниципальной) собственности, всего</t>
  </si>
  <si>
    <t>2670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</si>
  <si>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</si>
  <si>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</si>
  <si>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2671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</si>
  <si>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</si>
  <si>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</si>
  <si>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2672</t>
  </si>
  <si>
    <t>407</t>
  </si>
  <si>
    <t>специальные расходы</t>
  </si>
  <si>
    <t>2800</t>
  </si>
  <si>
    <t>880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</si>
  <si>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</si>
  <si>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</si>
  <si>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</si>
  <si>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</si>
  <si>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</si>
  <si>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189</t>
  </si>
  <si>
    <t>налог на добавленную стоимость</t>
  </si>
  <si>
    <t>3020</t>
  </si>
  <si>
    <t>прочие налоги, уменьшающие доход</t>
  </si>
  <si>
    <t>3030</t>
  </si>
  <si>
    <t>из них:
возврат в бюджет средств субсидии</t>
  </si>
  <si>
    <t>Раздел 2. Сведения по выплатам на закупки товаров, работ, услуг</t>
  </si>
  <si>
    <t>Коды
строк</t>
  </si>
  <si>
    <t>Год
начала закупки</t>
  </si>
  <si>
    <t>Код по бюджетной классификации</t>
  </si>
  <si>
    <t>Уникальный 
код</t>
  </si>
  <si>
    <t>(текущий финансовый год)</t>
  </si>
  <si>
    <t>(первый год планового периода)</t>
  </si>
  <si>
    <t>(второй год планового периода)</t>
  </si>
  <si>
    <t>Выплаты на закупку товаров, работ, услуг, всего</t>
  </si>
  <si>
    <t>26000</t>
  </si>
  <si>
    <t/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</si>
  <si>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</si>
  <si>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26100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</si>
  <si>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</si>
  <si>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26200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</si>
  <si>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</si>
  <si>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26300</t>
  </si>
  <si>
    <t>1.3.1</t>
  </si>
  <si>
    <t xml:space="preserve">  в том числе: в соответствии с Федеральным законом № 44-ФЗ</t>
  </si>
  <si>
    <t>26310</t>
  </si>
  <si>
    <t>1.3.1.1</t>
  </si>
  <si>
    <t xml:space="preserve">   из них: 9.1.</t>
  </si>
  <si>
    <t>26310.1</t>
  </si>
  <si>
    <t>2022</t>
  </si>
  <si>
    <t>1.3.1.2</t>
  </si>
  <si>
    <t xml:space="preserve">   из них: 9.2.</t>
  </si>
  <si>
    <t>26310.2</t>
  </si>
  <si>
    <t>1.3.2</t>
  </si>
  <si>
    <t xml:space="preserve">  в соответствии с Федеральным законом № 223-ФЗ</t>
  </si>
  <si>
    <t>26320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</si>
  <si>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</si>
  <si>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26400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</si>
  <si>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</si>
  <si>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</si>
  <si>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</si>
  <si>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</si>
  <si>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 xml:space="preserve">   в том числе: в соответствии с Федеральным законом № 44-ФЗ</t>
  </si>
  <si>
    <t>26411</t>
  </si>
  <si>
    <t>2023</t>
  </si>
  <si>
    <t>1.4.1.2</t>
  </si>
  <si>
    <t xml:space="preserve">   в соответствии с Федеральным законом № 223-ФЗ</t>
  </si>
  <si>
    <t>26412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</si>
  <si>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</si>
  <si>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</si>
  <si>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</si>
  <si>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</si>
  <si>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</si>
  <si>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1.4.2.1.1</t>
  </si>
  <si>
    <t xml:space="preserve">    из них: 9.1.</t>
  </si>
  <si>
    <t>26421.1</t>
  </si>
  <si>
    <t>1.4.2.2</t>
  </si>
  <si>
    <t>26422</t>
  </si>
  <si>
    <t>1.4.3</t>
  </si>
  <si>
    <t xml:space="preserve">  за счет субсидий, предоставляемых на осуществление капитальных вложений</t>
  </si>
  <si>
    <t>26430</t>
  </si>
  <si>
    <t>1.4.3.1</t>
  </si>
  <si>
    <t>26430.1</t>
  </si>
  <si>
    <t>1.4.3.2</t>
  </si>
  <si>
    <t>26430.2</t>
  </si>
  <si>
    <t>1.4.4</t>
  </si>
  <si>
    <t xml:space="preserve">  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</si>
  <si>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</si>
  <si>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</si>
  <si>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</si>
  <si>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</si>
  <si>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</si>
  <si>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</si>
  <si>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 xml:space="preserve">  за счет прочих источников финансового обеспечения</t>
  </si>
  <si>
    <t>26450</t>
  </si>
  <si>
    <t>1.4.5.1</t>
  </si>
  <si>
    <t>26451</t>
  </si>
  <si>
    <t>1.4.5.1.1</t>
  </si>
  <si>
    <t>26451.1</t>
  </si>
  <si>
    <t>1.4.5.1.2</t>
  </si>
  <si>
    <t xml:space="preserve">    из них: 9.2.</t>
  </si>
  <si>
    <t>26451.2</t>
  </si>
  <si>
    <t>1.4.5.2</t>
  </si>
  <si>
    <t>26452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</si>
  <si>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</si>
  <si>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26500</t>
  </si>
  <si>
    <t xml:space="preserve"> в том числе по году начала закупки:</t>
  </si>
  <si>
    <t>26510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</si>
  <si>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</si>
  <si>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26600</t>
  </si>
  <si>
    <t>26610</t>
  </si>
  <si>
    <t>Руководитель учреждения</t>
  </si>
  <si>
    <t>(уполномоченное лицо учреждения)</t>
  </si>
  <si>
    <t>(должность)</t>
  </si>
  <si>
    <t>(подпись)</t>
  </si>
  <si>
    <t>Исполнитель</t>
  </si>
  <si>
    <t>(фамилия, инициалы)</t>
  </si>
  <si>
    <t>(телефон)</t>
  </si>
  <si>
    <t>"</t>
  </si>
  <si>
    <t>марта</t>
  </si>
  <si>
    <t xml:space="preserve"> г.</t>
  </si>
  <si>
    <t>Сертификат:</t>
  </si>
  <si>
    <t>Серийный номер сертификата:563D9382379C95D87413C7F263679496</t>
  </si>
  <si>
    <t>Субъект сертификата:Родионов Александр Александрович</t>
  </si>
  <si>
    <t>Действителен с:26.12.2022 14:37</t>
  </si>
  <si>
    <t>Действителен по:20.03.2024 14:37</t>
  </si>
  <si>
    <t>Серийный номер сертификата:336B78E4A7C4AE86E03FC7F713FD4B54</t>
  </si>
  <si>
    <t>Субъект сертификата:ФРОЛОВА МАРГАРИТА АЛЕКСЕЕВНА</t>
  </si>
  <si>
    <t>Действителен с:24.05.2022 14:57</t>
  </si>
  <si>
    <t>Действителен по:17.08.2023 14:57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</si>
</sst>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?"/>
  </numFmts>
  <fonts count="3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7"/>
      <color indexed="8"/>
      <name val="Times New Roman"/>
    </font>
    <font>
      <sz val="6"/>
      <color indexed="8"/>
      <name val="Times New Roman"/>
    </font>
    <font>
      <b/>
      <sz val="9"/>
      <color indexed="8"/>
      <name val="Times New Roman"/>
    </font>
    <font>
      <sz val="8"/>
      <color indexed="8"/>
      <name val="Times New Roman"/>
    </font>
    <font>
      <b/>
      <sz val="8"/>
      <color indexed="8"/>
      <name val="Times New Roman"/>
    </font>
    <font>
      <sz val="10"/>
      <color indexed="8"/>
      <name val="Arial Cyr"/>
    </font>
    <font>
      <b/>
      <sz val="10"/>
      <color indexed="8"/>
      <name val="Arial Cyr"/>
    </font>
    <font>
      <sz val="10"/>
      <color indexed="0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0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5" fillId="0" borderId="0" xfId="0" applyFont="1" applyFill="1" applyAlignment="1">
      <alignment horizontal="center"/>
    </xf>
    <xf numFmtId="0" fontId="10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166" fontId="5" fillId="0" borderId="12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top" wrapText="1"/>
    </xf>
    <xf numFmtId="0" fontId="2" fillId="0" borderId="0" xfId="0" applyFont="1" applyFill="1" applyAlignment="1">
      <alignment horizontal="justify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12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4" fillId="0" borderId="0" xfId="4" applyNumberFormat="1" applyFont="1" applyFill="1" applyBorder="1" applyAlignment="1">
      <alignment horizontal="center" wrapText="1"/>
    </xf>
    <xf numFmtId="0" fontId="24" fillId="0" borderId="5" xfId="4" applyNumberFormat="1" applyFont="1" applyFill="1" applyBorder="1" applyAlignment="1">
      <alignment horizontal="center" wrapText="1"/>
    </xf>
    <xf numFmtId="0" fontId="25" fillId="0" borderId="2" xfId="4" applyNumberFormat="1" applyFont="1" applyFill="1" applyBorder="1" applyAlignment="1">
      <alignment horizontal="center" vertical="top" wrapText="1"/>
    </xf>
    <xf numFmtId="49" fontId="24" fillId="0" borderId="5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left" wrapText="1"/>
    </xf>
    <xf numFmtId="0" fontId="25" fillId="0" borderId="0" xfId="4" applyNumberFormat="1" applyFont="1" applyFill="1" applyBorder="1" applyAlignment="1">
      <alignment horizontal="left" vertical="top" wrapText="1"/>
    </xf>
    <xf numFmtId="0" fontId="25" fillId="0" borderId="0" xfId="4" applyNumberFormat="1" applyFont="1" applyFill="1" applyBorder="1" applyAlignment="1">
      <alignment vertical="top" wrapText="1"/>
    </xf>
    <xf numFmtId="49" fontId="24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horizontal="center"/>
    </xf>
    <xf numFmtId="0" fontId="26" fillId="0" borderId="0" xfId="4" applyNumberFormat="1" applyFont="1" applyFill="1" applyBorder="1"/>
    <xf numFmtId="0" fontId="27" fillId="0" borderId="13" xfId="4" applyNumberFormat="1" applyFont="1" applyFill="1" applyBorder="1" applyAlignment="1">
      <alignment horizontal="center" vertical="center"/>
    </xf>
    <xf numFmtId="0" fontId="27" fillId="0" borderId="14" xfId="4" applyNumberFormat="1" applyFont="1" applyFill="1" applyBorder="1" applyAlignment="1">
      <alignment horizontal="center" vertical="center"/>
    </xf>
    <xf numFmtId="49" fontId="27" fillId="0" borderId="0" xfId="4" applyNumberFormat="1" applyFont="1" applyFill="1" applyBorder="1" applyAlignment="1">
      <alignment horizontal="center" wrapText="1"/>
    </xf>
    <xf numFmtId="0" fontId="27" fillId="0" borderId="0" xfId="4" applyNumberFormat="1" applyFont="1" applyFill="1" applyBorder="1" applyAlignment="1">
      <alignment horizontal="right"/>
    </xf>
    <xf numFmtId="49" fontId="27" fillId="0" borderId="1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left"/>
    </xf>
    <xf numFmtId="49" fontId="27" fillId="0" borderId="16" xfId="4" applyNumberFormat="1" applyFont="1" applyFill="1" applyBorder="1" applyAlignment="1">
      <alignment horizontal="center"/>
    </xf>
    <xf numFmtId="49" fontId="27" fillId="0" borderId="5" xfId="4" applyNumberFormat="1" applyFont="1" applyFill="1" applyBorder="1" applyAlignment="1">
      <alignment horizontal="left" wrapText="1"/>
    </xf>
    <xf numFmtId="49" fontId="27" fillId="0" borderId="17" xfId="4" applyNumberFormat="1" applyFont="1" applyFill="1" applyBorder="1" applyAlignment="1">
      <alignment horizontal="center"/>
    </xf>
    <xf numFmtId="0" fontId="28" fillId="0" borderId="0" xfId="4" applyNumberFormat="1" applyFont="1" applyFill="1" applyBorder="1" applyAlignment="1">
      <alignment horizontal="center"/>
    </xf>
    <xf numFmtId="0" fontId="27" fillId="0" borderId="2" xfId="4" applyNumberFormat="1" applyFont="1" applyFill="1" applyBorder="1" applyAlignment="1">
      <alignment horizontal="center" vertical="center"/>
    </xf>
    <xf numFmtId="0" fontId="27" fillId="0" borderId="6" xfId="4" applyNumberFormat="1" applyFont="1" applyFill="1" applyBorder="1" applyAlignment="1">
      <alignment horizontal="center" vertical="center" wrapText="1"/>
    </xf>
    <xf numFmtId="0" fontId="27" fillId="0" borderId="1" xfId="4" applyNumberFormat="1" applyFont="1" applyFill="1" applyBorder="1" applyAlignment="1">
      <alignment horizontal="center" vertical="center"/>
    </xf>
    <xf numFmtId="0" fontId="27" fillId="0" borderId="3" xfId="4" applyNumberFormat="1" applyFont="1" applyFill="1" applyBorder="1" applyAlignment="1">
      <alignment horizontal="center" vertical="center"/>
    </xf>
    <xf numFmtId="0" fontId="27" fillId="0" borderId="4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/>
    </xf>
    <xf numFmtId="0" fontId="27" fillId="0" borderId="8" xfId="4" applyNumberFormat="1" applyFont="1" applyFill="1" applyBorder="1" applyAlignment="1">
      <alignment horizontal="center" vertical="center" wrapText="1"/>
    </xf>
    <xf numFmtId="0" fontId="27" fillId="0" borderId="6" xfId="4" applyNumberFormat="1" applyFont="1" applyFill="1" applyBorder="1" applyAlignment="1">
      <alignment horizontal="center"/>
    </xf>
    <xf numFmtId="0" fontId="27" fillId="0" borderId="13" xfId="4" applyNumberFormat="1" applyFont="1" applyFill="1" applyBorder="1" applyAlignment="1">
      <alignment horizontal="center" vertical="center" wrapText="1"/>
    </xf>
    <xf numFmtId="0" fontId="27" fillId="0" borderId="5" xfId="4" applyNumberFormat="1" applyFont="1" applyFill="1" applyBorder="1" applyAlignment="1">
      <alignment horizontal="center" vertical="center"/>
    </xf>
    <xf numFmtId="0" fontId="27" fillId="0" borderId="10" xfId="4" applyNumberFormat="1" applyFont="1" applyFill="1" applyBorder="1" applyAlignment="1">
      <alignment horizontal="center" vertical="center" wrapText="1"/>
    </xf>
    <xf numFmtId="0" fontId="27" fillId="0" borderId="10" xfId="4" applyNumberFormat="1" applyFont="1" applyFill="1" applyBorder="1" applyAlignment="1">
      <alignment horizontal="center" vertical="top" wrapText="1"/>
    </xf>
    <xf numFmtId="0" fontId="27" fillId="0" borderId="18" xfId="4" applyNumberFormat="1" applyFont="1" applyFill="1" applyBorder="1" applyAlignment="1">
      <alignment horizontal="center" vertical="center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6" xfId="4" applyNumberFormat="1" applyFont="1" applyFill="1" applyBorder="1" applyAlignment="1">
      <alignment horizontal="center" vertical="top"/>
    </xf>
    <xf numFmtId="49" fontId="27" fillId="0" borderId="13" xfId="4" applyNumberFormat="1" applyFont="1" applyFill="1" applyBorder="1" applyAlignment="1">
      <alignment horizontal="center" vertical="top"/>
    </xf>
    <xf numFmtId="0" fontId="27" fillId="0" borderId="3" xfId="4" applyNumberFormat="1" applyFont="1" applyFill="1" applyBorder="1" applyAlignment="1">
      <alignment horizontal="left" wrapText="1"/>
    </xf>
    <xf numFmtId="49" fontId="27" fillId="0" borderId="19" xfId="4" applyNumberFormat="1" applyFont="1" applyFill="1" applyBorder="1" applyAlignment="1">
      <alignment horizontal="center"/>
    </xf>
    <xf numFmtId="49" fontId="27" fillId="0" borderId="20" xfId="4" applyNumberFormat="1" applyFont="1" applyFill="1" applyBorder="1" applyAlignment="1">
      <alignment horizontal="center"/>
    </xf>
    <xf numFmtId="4" fontId="27" fillId="0" borderId="20" xfId="4" applyNumberFormat="1" applyFont="1" applyFill="1" applyBorder="1" applyAlignment="1">
      <alignment horizontal="right"/>
    </xf>
    <xf numFmtId="4" fontId="27" fillId="0" borderId="21" xfId="4" applyNumberFormat="1" applyFont="1" applyFill="1" applyBorder="1" applyAlignment="1">
      <alignment horizontal="right"/>
    </xf>
    <xf numFmtId="49" fontId="27" fillId="0" borderId="22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/>
    </xf>
    <xf numFmtId="4" fontId="27" fillId="0" borderId="1" xfId="4" applyNumberFormat="1" applyFont="1" applyFill="1" applyBorder="1" applyAlignment="1">
      <alignment horizontal="right"/>
    </xf>
    <xf numFmtId="4" fontId="27" fillId="0" borderId="23" xfId="4" applyNumberFormat="1" applyFont="1" applyFill="1" applyBorder="1" applyAlignment="1">
      <alignment horizontal="right"/>
    </xf>
    <xf numFmtId="0" fontId="28" fillId="0" borderId="3" xfId="4" applyNumberFormat="1" applyFont="1" applyFill="1" applyBorder="1" applyAlignment="1">
      <alignment horizontal="left" wrapText="1"/>
    </xf>
    <xf numFmtId="49" fontId="28" fillId="0" borderId="22" xfId="4" applyNumberFormat="1" applyFont="1" applyFill="1" applyBorder="1" applyAlignment="1">
      <alignment horizontal="center"/>
    </xf>
    <xf numFmtId="49" fontId="28" fillId="0" borderId="1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 wrapText="1"/>
    </xf>
    <xf numFmtId="0" fontId="27" fillId="0" borderId="3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2"/>
    </xf>
    <xf numFmtId="49" fontId="27" fillId="0" borderId="24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 wrapText="1"/>
    </xf>
    <xf numFmtId="4" fontId="27" fillId="0" borderId="6" xfId="4" applyNumberFormat="1" applyFont="1" applyFill="1" applyBorder="1" applyAlignment="1">
      <alignment horizontal="right"/>
    </xf>
    <xf numFmtId="4" fontId="27" fillId="0" borderId="25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2"/>
    </xf>
    <xf numFmtId="49" fontId="27" fillId="0" borderId="26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 wrapText="1"/>
    </xf>
    <xf numFmtId="4" fontId="27" fillId="0" borderId="10" xfId="4" applyNumberFormat="1" applyFont="1" applyFill="1" applyBorder="1" applyAlignment="1">
      <alignment horizontal="right"/>
    </xf>
    <xf numFmtId="4" fontId="27" fillId="0" borderId="27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3"/>
    </xf>
    <xf numFmtId="0" fontId="27" fillId="0" borderId="5" xfId="4" applyNumberFormat="1" applyFont="1" applyFill="1" applyBorder="1" applyAlignment="1">
      <alignment horizontal="left" wrapText="1" indent="3"/>
    </xf>
    <xf numFmtId="0" fontId="27" fillId="0" borderId="3" xfId="4" applyNumberFormat="1" applyFont="1" applyFill="1" applyBorder="1" applyAlignment="1">
      <alignment horizontal="left" wrapText="1" indent="3"/>
    </xf>
    <xf numFmtId="49" fontId="27" fillId="0" borderId="3" xfId="4" applyNumberFormat="1" applyFont="1" applyFill="1" applyBorder="1" applyAlignment="1">
      <alignment horizontal="left" wrapText="1"/>
    </xf>
    <xf numFmtId="49" fontId="27" fillId="0" borderId="22" xfId="4" applyNumberFormat="1" applyFont="1" applyFill="1" applyBorder="1" applyAlignment="1">
      <alignment horizontal="center" wrapText="1"/>
    </xf>
    <xf numFmtId="4" fontId="27" fillId="0" borderId="1" xfId="4" applyNumberFormat="1" applyFont="1" applyFill="1" applyBorder="1" applyAlignment="1">
      <alignment horizontal="right" wrapText="1"/>
    </xf>
    <xf numFmtId="0" fontId="27" fillId="0" borderId="3" xfId="4" applyNumberFormat="1" applyFont="1" applyFill="1" applyBorder="1" applyAlignment="1">
      <alignment horizontal="left" wrapText="1" indent="2"/>
    </xf>
    <xf numFmtId="0" fontId="27" fillId="0" borderId="3" xfId="4" applyNumberFormat="1" applyFont="1" applyFill="1" applyBorder="1" applyAlignment="1">
      <alignment horizontal="left" wrapText="1" indent="4"/>
    </xf>
    <xf numFmtId="0" fontId="27" fillId="0" borderId="5" xfId="4" applyNumberFormat="1" applyFont="1" applyFill="1" applyBorder="1" applyAlignment="1">
      <alignment horizontal="left" wrapText="1" indent="4"/>
    </xf>
    <xf numFmtId="49" fontId="27" fillId="0" borderId="28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 wrapText="1"/>
    </xf>
    <xf numFmtId="4" fontId="27" fillId="0" borderId="29" xfId="4" applyNumberFormat="1" applyFont="1" applyFill="1" applyBorder="1" applyAlignment="1">
      <alignment horizontal="right"/>
    </xf>
    <xf numFmtId="4" fontId="27" fillId="0" borderId="30" xfId="4" applyNumberFormat="1" applyFont="1" applyFill="1" applyBorder="1" applyAlignment="1">
      <alignment horizontal="right"/>
    </xf>
    <xf numFmtId="49" fontId="27" fillId="0" borderId="20" xfId="4" applyNumberFormat="1" applyFont="1" applyFill="1" applyBorder="1" applyAlignment="1">
      <alignment horizontal="center" wrapText="1"/>
    </xf>
    <xf numFmtId="49" fontId="27" fillId="0" borderId="31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 wrapText="1"/>
    </xf>
    <xf numFmtId="4" fontId="27" fillId="0" borderId="32" xfId="4" applyNumberFormat="1" applyFont="1" applyFill="1" applyBorder="1" applyAlignment="1">
      <alignment horizontal="right"/>
    </xf>
    <xf numFmtId="0" fontId="27" fillId="0" borderId="2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/>
    </xf>
    <xf numFmtId="0" fontId="27" fillId="0" borderId="5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/>
    </xf>
    <xf numFmtId="49" fontId="27" fillId="0" borderId="10" xfId="4" applyNumberFormat="1" applyFont="1" applyFill="1" applyBorder="1" applyAlignment="1">
      <alignment horizontal="center" vertical="top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3" xfId="4" applyNumberFormat="1" applyFont="1" applyFill="1" applyBorder="1" applyAlignment="1">
      <alignment horizontal="center" vertical="top"/>
    </xf>
    <xf numFmtId="49" fontId="27" fillId="0" borderId="3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2" xfId="4" applyNumberFormat="1" applyFont="1" applyFill="1" applyBorder="1" applyAlignment="1">
      <alignment horizontal="center" vertical="top"/>
    </xf>
    <xf numFmtId="49" fontId="28" fillId="0" borderId="3" xfId="4" applyNumberFormat="1" applyFont="1" applyFill="1" applyBorder="1" applyAlignment="1">
      <alignment horizontal="center"/>
    </xf>
    <xf numFmtId="49" fontId="28" fillId="0" borderId="4" xfId="4" applyNumberFormat="1" applyFont="1" applyFill="1" applyBorder="1" applyAlignment="1">
      <alignment horizontal="center"/>
    </xf>
    <xf numFmtId="0" fontId="28" fillId="0" borderId="1" xfId="4" applyNumberFormat="1" applyFont="1" applyFill="1" applyBorder="1" applyAlignment="1">
      <alignment horizontal="left"/>
    </xf>
    <xf numFmtId="0" fontId="28" fillId="0" borderId="3" xfId="4" applyNumberFormat="1" applyFont="1" applyFill="1" applyBorder="1" applyAlignment="1">
      <alignment horizontal="left"/>
    </xf>
    <xf numFmtId="49" fontId="28" fillId="0" borderId="19" xfId="4" applyNumberFormat="1" applyFont="1" applyFill="1" applyBorder="1" applyAlignment="1">
      <alignment horizontal="center"/>
    </xf>
    <xf numFmtId="49" fontId="28" fillId="0" borderId="35" xfId="4" applyNumberFormat="1" applyFont="1" applyFill="1" applyBorder="1" applyAlignment="1">
      <alignment horizontal="center"/>
    </xf>
    <xf numFmtId="49" fontId="28" fillId="0" borderId="36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49" fontId="27" fillId="0" borderId="4" xfId="4" applyNumberFormat="1" applyFont="1" applyFill="1" applyBorder="1" applyAlignment="1">
      <alignment horizontal="center"/>
    </xf>
    <xf numFmtId="174" fontId="27" fillId="0" borderId="1" xfId="4" applyNumberFormat="1" applyFont="1" applyFill="1" applyBorder="1" applyAlignment="1">
      <alignment horizontal="left" wrapText="1" indent="1"/>
    </xf>
    <xf numFmtId="0" fontId="27" fillId="0" borderId="3" xfId="4" applyNumberFormat="1" applyFont="1" applyFill="1" applyBorder="1" applyAlignment="1">
      <alignment horizontal="left" indent="1"/>
    </xf>
    <xf numFmtId="49" fontId="27" fillId="0" borderId="22" xfId="4" applyNumberFormat="1" applyFont="1" applyFill="1" applyBorder="1" applyAlignment="1">
      <alignment horizontal="center"/>
    </xf>
    <xf numFmtId="0" fontId="27" fillId="0" borderId="1" xfId="4" applyNumberFormat="1" applyFont="1" applyFill="1" applyBorder="1" applyAlignment="1">
      <alignment horizontal="left" wrapText="1" indent="1"/>
    </xf>
    <xf numFmtId="0" fontId="27" fillId="0" borderId="5" xfId="4" applyNumberFormat="1" applyFont="1" applyFill="1" applyBorder="1" applyAlignment="1">
      <alignment horizontal="center"/>
    </xf>
    <xf numFmtId="0" fontId="25" fillId="0" borderId="2" xfId="4" applyNumberFormat="1" applyFont="1" applyFill="1" applyBorder="1" applyAlignment="1">
      <alignment horizontal="center" vertical="top"/>
    </xf>
    <xf numFmtId="0" fontId="25" fillId="0" borderId="0" xfId="4" applyNumberFormat="1" applyFont="1" applyFill="1" applyBorder="1" applyAlignment="1">
      <alignment horizontal="center" vertical="top"/>
    </xf>
    <xf numFmtId="49" fontId="27" fillId="0" borderId="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right"/>
    </xf>
    <xf numFmtId="0" fontId="27" fillId="0" borderId="0" xfId="4" applyNumberFormat="1" applyFont="1" applyFill="1" applyBorder="1" applyAlignment="1">
      <alignment horizontal="left"/>
    </xf>
    <xf numFmtId="0" fontId="27" fillId="0" borderId="5" xfId="4" applyNumberFormat="1" applyFont="1" applyFill="1" applyBorder="1" applyAlignment="1">
      <alignment horizontal="right"/>
    </xf>
    <xf numFmtId="0" fontId="29" fillId="0" borderId="5" xfId="4" applyNumberFormat="1" applyFont="1" applyFill="1" applyBorder="1"/>
    <xf numFmtId="0" fontId="30" fillId="0" borderId="0" xfId="4" applyNumberFormat="1" applyFont="1" applyFill="1" applyBorder="1" applyAlignment="1">
      <alignment horizontal="left"/>
    </xf>
    <xf numFmtId="0" fontId="31" fillId="0" borderId="0" xfId="4" applyNumberFormat="1" applyFont="1" applyFill="1" applyBorder="1" applyAlignment="1">
      <alignment horizontal="left"/>
    </xf>
    <xf numFmtId="0" fontId="27" fillId="0" borderId="2" xfId="4" applyNumberFormat="1" applyFont="1" applyFill="1" applyBorder="1" applyAlignment="1">
      <alignment horizontal="left"/>
    </xf>
  </cellXfs>
  <cellStyles count="5">
    <cellStyle name="Обычный" xfId="0" builtinId="0"/>
    <cellStyle name="Обычный 2" xfId="4"/>
    <cellStyle name="Обычный 3 2" xfId="1"/>
    <cellStyle name="Обычный 4_стр.2 (2)" xfId="2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8"/>
  <sheetViews>
    <sheetView tabSelected="1" topLeftCell="B67" workbookViewId="0">
      <selection activeCell="F126" sqref="F126"/>
    </sheetView>
  </sheetViews>
  <sheetFormatPr defaultRowHeight="10.15" customHeight="1" x14ac:dyDescent="0.25"/>
  <cols>
    <col min="1" max="1" width="60.7109375" style="381" customWidth="1"/>
    <col min="2" max="2" width="8.7109375" style="381" customWidth="1"/>
    <col min="3" max="3" width="11.7109375" style="381" customWidth="1"/>
    <col min="4" max="11" width="10.7109375" style="381" customWidth="1"/>
    <col min="12" max="15" width="12.7109375" style="381" customWidth="1"/>
    <col min="16" max="20" width="0.85546875" style="381" customWidth="1"/>
    <col min="21" max="16384" width="9.140625" style="381"/>
  </cols>
  <sheetData>
    <row r="1" spans="1:15" ht="15" x14ac:dyDescent="0.25"/>
    <row r="2" spans="1:15" ht="15" hidden="1" x14ac:dyDescent="0.25">
      <c r="N2" s="382" t="s">
        <v>389</v>
      </c>
      <c r="O2" s="382"/>
    </row>
    <row r="3" spans="1:15" ht="15" hidden="1" x14ac:dyDescent="0.25">
      <c r="N3" s="383"/>
      <c r="O3" s="383"/>
    </row>
    <row r="4" spans="1:15" ht="17.100000000000001" hidden="1" customHeight="1" x14ac:dyDescent="0.25">
      <c r="N4" s="384" t="s">
        <v>390</v>
      </c>
      <c r="O4" s="384"/>
    </row>
    <row r="5" spans="1:15" ht="15" hidden="1" x14ac:dyDescent="0.25">
      <c r="N5" s="385" t="s">
        <v>391</v>
      </c>
      <c r="O5" s="385"/>
    </row>
    <row r="6" spans="1:15" ht="17.100000000000001" hidden="1" customHeight="1" x14ac:dyDescent="0.25">
      <c r="N6" s="384" t="s">
        <v>392</v>
      </c>
      <c r="O6" s="384"/>
    </row>
    <row r="7" spans="1:15" ht="19.899999999999999" hidden="1" customHeight="1" x14ac:dyDescent="0.25">
      <c r="N7" s="386" t="s">
        <v>393</v>
      </c>
      <c r="O7" s="386"/>
    </row>
    <row r="8" spans="1:15" ht="15" hidden="1" x14ac:dyDescent="0.25">
      <c r="N8" s="387" t="s">
        <v>394</v>
      </c>
      <c r="O8" s="388" t="s">
        <v>395</v>
      </c>
    </row>
    <row r="9" spans="1:15" ht="15" hidden="1" x14ac:dyDescent="0.25">
      <c r="N9" s="389" t="s">
        <v>396</v>
      </c>
      <c r="O9" s="389"/>
    </row>
    <row r="10" spans="1:15" ht="15" x14ac:dyDescent="0.25"/>
    <row r="11" spans="1:15" ht="12.75" customHeight="1" x14ac:dyDescent="0.25">
      <c r="A11" s="390" t="s">
        <v>397</v>
      </c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1"/>
    </row>
    <row r="12" spans="1:15" ht="12.75" customHeight="1" x14ac:dyDescent="0.25">
      <c r="A12" s="390" t="s">
        <v>398</v>
      </c>
      <c r="B12" s="390"/>
      <c r="C12" s="390"/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2" t="s">
        <v>399</v>
      </c>
    </row>
    <row r="13" spans="1:15" ht="15.75" thickBot="1" x14ac:dyDescent="0.3">
      <c r="O13" s="393"/>
    </row>
    <row r="14" spans="1:15" ht="11.45" customHeight="1" x14ac:dyDescent="0.25">
      <c r="B14" s="394" t="s">
        <v>400</v>
      </c>
      <c r="C14" s="394"/>
      <c r="D14" s="394"/>
      <c r="N14" s="395" t="s">
        <v>401</v>
      </c>
      <c r="O14" s="396" t="s">
        <v>402</v>
      </c>
    </row>
    <row r="15" spans="1:15" ht="15" x14ac:dyDescent="0.25">
      <c r="A15" s="397" t="s">
        <v>403</v>
      </c>
      <c r="N15" s="395" t="s">
        <v>404</v>
      </c>
      <c r="O15" s="398" t="s">
        <v>405</v>
      </c>
    </row>
    <row r="16" spans="1:15" ht="11.45" customHeight="1" x14ac:dyDescent="0.25">
      <c r="A16" s="397" t="s">
        <v>406</v>
      </c>
      <c r="B16" s="399" t="s">
        <v>407</v>
      </c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N16" s="395" t="s">
        <v>408</v>
      </c>
      <c r="O16" s="398" t="s">
        <v>409</v>
      </c>
    </row>
    <row r="17" spans="1:15" ht="15" x14ac:dyDescent="0.25">
      <c r="N17" s="395" t="s">
        <v>404</v>
      </c>
      <c r="O17" s="398" t="s">
        <v>410</v>
      </c>
    </row>
    <row r="18" spans="1:15" ht="15" x14ac:dyDescent="0.25">
      <c r="N18" s="395" t="s">
        <v>411</v>
      </c>
      <c r="O18" s="398" t="s">
        <v>412</v>
      </c>
    </row>
    <row r="19" spans="1:15" ht="11.45" customHeight="1" x14ac:dyDescent="0.25">
      <c r="A19" s="397" t="s">
        <v>413</v>
      </c>
      <c r="B19" s="399" t="s">
        <v>414</v>
      </c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N19" s="395" t="s">
        <v>415</v>
      </c>
      <c r="O19" s="398" t="s">
        <v>416</v>
      </c>
    </row>
    <row r="20" spans="1:15" ht="15.75" thickBot="1" x14ac:dyDescent="0.3">
      <c r="A20" s="397" t="s">
        <v>417</v>
      </c>
      <c r="N20" s="395" t="s">
        <v>418</v>
      </c>
      <c r="O20" s="400" t="s">
        <v>419</v>
      </c>
    </row>
    <row r="21" spans="1:15" ht="15" x14ac:dyDescent="0.25"/>
    <row r="22" spans="1:15" ht="15" x14ac:dyDescent="0.25">
      <c r="A22" s="401" t="s">
        <v>420</v>
      </c>
      <c r="B22" s="401"/>
      <c r="C22" s="401"/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</row>
    <row r="23" spans="1:15" ht="15" x14ac:dyDescent="0.25"/>
    <row r="24" spans="1:15" ht="13.15" customHeight="1" x14ac:dyDescent="0.25">
      <c r="A24" s="402" t="s">
        <v>45</v>
      </c>
      <c r="B24" s="403" t="s">
        <v>421</v>
      </c>
      <c r="C24" s="403" t="s">
        <v>422</v>
      </c>
      <c r="D24" s="403" t="s">
        <v>423</v>
      </c>
      <c r="E24" s="403" t="s">
        <v>424</v>
      </c>
      <c r="F24" s="403" t="s">
        <v>425</v>
      </c>
      <c r="G24" s="403" t="s">
        <v>426</v>
      </c>
      <c r="H24" s="403" t="s">
        <v>427</v>
      </c>
      <c r="I24" s="403" t="s">
        <v>428</v>
      </c>
      <c r="J24" s="403" t="s">
        <v>429</v>
      </c>
      <c r="K24" s="403" t="s">
        <v>430</v>
      </c>
      <c r="L24" s="404" t="s">
        <v>431</v>
      </c>
      <c r="M24" s="405"/>
      <c r="N24" s="405"/>
      <c r="O24" s="406"/>
    </row>
    <row r="25" spans="1:15" ht="21.95" customHeight="1" x14ac:dyDescent="0.25">
      <c r="A25" s="407"/>
      <c r="B25" s="408"/>
      <c r="C25" s="408"/>
      <c r="D25" s="408"/>
      <c r="E25" s="408"/>
      <c r="F25" s="408"/>
      <c r="G25" s="408"/>
      <c r="H25" s="408"/>
      <c r="I25" s="408"/>
      <c r="J25" s="408"/>
      <c r="K25" s="408"/>
      <c r="L25" s="409" t="s">
        <v>432</v>
      </c>
      <c r="M25" s="409" t="s">
        <v>433</v>
      </c>
      <c r="N25" s="409" t="s">
        <v>434</v>
      </c>
      <c r="O25" s="410" t="s">
        <v>435</v>
      </c>
    </row>
    <row r="26" spans="1:15" ht="34.15" customHeight="1" x14ac:dyDescent="0.25">
      <c r="A26" s="411"/>
      <c r="B26" s="412"/>
      <c r="C26" s="412"/>
      <c r="D26" s="412"/>
      <c r="E26" s="412"/>
      <c r="F26" s="412"/>
      <c r="G26" s="412"/>
      <c r="H26" s="412"/>
      <c r="I26" s="412"/>
      <c r="J26" s="412"/>
      <c r="K26" s="412"/>
      <c r="L26" s="413" t="s">
        <v>436</v>
      </c>
      <c r="M26" s="413" t="s">
        <v>437</v>
      </c>
      <c r="N26" s="413" t="s">
        <v>438</v>
      </c>
      <c r="O26" s="414"/>
    </row>
    <row r="27" spans="1:15" ht="15.75" thickBot="1" x14ac:dyDescent="0.3">
      <c r="A27" s="415" t="s">
        <v>6</v>
      </c>
      <c r="B27" s="416" t="s">
        <v>7</v>
      </c>
      <c r="C27" s="416" t="s">
        <v>8</v>
      </c>
      <c r="D27" s="416" t="s">
        <v>9</v>
      </c>
      <c r="E27" s="416" t="s">
        <v>10</v>
      </c>
      <c r="F27" s="416" t="s">
        <v>13</v>
      </c>
      <c r="G27" s="416" t="s">
        <v>99</v>
      </c>
      <c r="H27" s="416" t="s">
        <v>100</v>
      </c>
      <c r="I27" s="416" t="s">
        <v>439</v>
      </c>
      <c r="J27" s="416" t="s">
        <v>440</v>
      </c>
      <c r="K27" s="416" t="s">
        <v>441</v>
      </c>
      <c r="L27" s="416" t="s">
        <v>442</v>
      </c>
      <c r="M27" s="416" t="s">
        <v>443</v>
      </c>
      <c r="N27" s="416" t="s">
        <v>444</v>
      </c>
      <c r="O27" s="417" t="s">
        <v>445</v>
      </c>
    </row>
    <row r="28" spans="1:15" ht="15" x14ac:dyDescent="0.25">
      <c r="A28" s="418" t="s">
        <v>446</v>
      </c>
      <c r="B28" s="419" t="s">
        <v>447</v>
      </c>
      <c r="C28" s="420" t="s">
        <v>448</v>
      </c>
      <c r="D28" s="420" t="s">
        <v>448</v>
      </c>
      <c r="E28" s="420" t="s">
        <v>448</v>
      </c>
      <c r="F28" s="420" t="s">
        <v>448</v>
      </c>
      <c r="G28" s="420" t="s">
        <v>448</v>
      </c>
      <c r="H28" s="420" t="s">
        <v>448</v>
      </c>
      <c r="I28" s="420" t="s">
        <v>448</v>
      </c>
      <c r="J28" s="420" t="s">
        <v>448</v>
      </c>
      <c r="K28" s="420" t="s">
        <v>448</v>
      </c>
      <c r="L28" s="421">
        <v>4388.55</v>
      </c>
      <c r="M28" s="421">
        <v>0</v>
      </c>
      <c r="N28" s="421">
        <v>0</v>
      </c>
      <c r="O28" s="422"/>
    </row>
    <row r="29" spans="1:15" ht="15" x14ac:dyDescent="0.25">
      <c r="A29" s="418" t="s">
        <v>449</v>
      </c>
      <c r="B29" s="423" t="s">
        <v>450</v>
      </c>
      <c r="C29" s="424" t="s">
        <v>448</v>
      </c>
      <c r="D29" s="424" t="s">
        <v>448</v>
      </c>
      <c r="E29" s="424" t="s">
        <v>448</v>
      </c>
      <c r="F29" s="424" t="s">
        <v>448</v>
      </c>
      <c r="G29" s="424" t="s">
        <v>448</v>
      </c>
      <c r="H29" s="424" t="s">
        <v>448</v>
      </c>
      <c r="I29" s="424" t="s">
        <v>448</v>
      </c>
      <c r="J29" s="424" t="s">
        <v>448</v>
      </c>
      <c r="K29" s="424" t="s">
        <v>448</v>
      </c>
      <c r="L29" s="425">
        <v>0</v>
      </c>
      <c r="M29" s="425">
        <v>0</v>
      </c>
      <c r="N29" s="425">
        <v>0</v>
      </c>
      <c r="O29" s="426"/>
    </row>
    <row r="30" spans="1:15" ht="23.25" x14ac:dyDescent="0.25">
      <c r="A30" s="427" t="s">
        <v>451</v>
      </c>
      <c r="B30" s="428" t="s">
        <v>452</v>
      </c>
      <c r="C30" s="429"/>
      <c r="D30" s="430" t="s">
        <v>453</v>
      </c>
      <c r="E30" s="430"/>
      <c r="F30" s="430" t="s">
        <v>454</v>
      </c>
      <c r="G30" s="430" t="s">
        <v>455</v>
      </c>
      <c r="H30" s="430" t="s">
        <v>456</v>
      </c>
      <c r="I30" s="430" t="s">
        <v>456</v>
      </c>
      <c r="J30" s="430" t="s">
        <v>457</v>
      </c>
      <c r="K30" s="430" t="s">
        <v>453</v>
      </c>
      <c r="L30" s="425">
        <v>27615.15</v>
      </c>
      <c r="M30" s="425">
        <v>28554.45</v>
      </c>
      <c r="N30" s="425">
        <v>29531.25</v>
      </c>
      <c r="O30" s="426">
        <v>0</v>
      </c>
    </row>
    <row r="31" spans="1:15" ht="23.25" x14ac:dyDescent="0.25">
      <c r="A31" s="431" t="s">
        <v>458</v>
      </c>
      <c r="B31" s="423" t="s">
        <v>459</v>
      </c>
      <c r="C31" s="424" t="s">
        <v>460</v>
      </c>
      <c r="D31" s="430" t="s">
        <v>453</v>
      </c>
      <c r="E31" s="430"/>
      <c r="F31" s="430" t="s">
        <v>454</v>
      </c>
      <c r="G31" s="430" t="s">
        <v>7</v>
      </c>
      <c r="H31" s="430" t="s">
        <v>456</v>
      </c>
      <c r="I31" s="430" t="s">
        <v>460</v>
      </c>
      <c r="J31" s="430" t="s">
        <v>457</v>
      </c>
      <c r="K31" s="430" t="s">
        <v>453</v>
      </c>
      <c r="L31" s="425">
        <v>0</v>
      </c>
      <c r="M31" s="425">
        <v>0</v>
      </c>
      <c r="N31" s="425">
        <v>0</v>
      </c>
      <c r="O31" s="426">
        <v>0</v>
      </c>
    </row>
    <row r="32" spans="1:15" ht="15" x14ac:dyDescent="0.25">
      <c r="A32" s="432" t="s">
        <v>0</v>
      </c>
      <c r="B32" s="433"/>
      <c r="C32" s="434"/>
      <c r="D32" s="435"/>
      <c r="E32" s="435"/>
      <c r="F32" s="435"/>
      <c r="G32" s="435"/>
      <c r="H32" s="435"/>
      <c r="I32" s="435"/>
      <c r="J32" s="435"/>
      <c r="K32" s="435"/>
      <c r="L32" s="436"/>
      <c r="M32" s="436"/>
      <c r="N32" s="436"/>
      <c r="O32" s="437"/>
    </row>
    <row r="33" spans="1:15" ht="34.5" x14ac:dyDescent="0.25">
      <c r="A33" s="438" t="s">
        <v>461</v>
      </c>
      <c r="B33" s="439" t="s">
        <v>462</v>
      </c>
      <c r="C33" s="440" t="s">
        <v>460</v>
      </c>
      <c r="D33" s="441" t="s">
        <v>453</v>
      </c>
      <c r="E33" s="441" t="s">
        <v>463</v>
      </c>
      <c r="F33" s="441" t="s">
        <v>464</v>
      </c>
      <c r="G33" s="441" t="s">
        <v>7</v>
      </c>
      <c r="H33" s="441" t="s">
        <v>465</v>
      </c>
      <c r="I33" s="441" t="s">
        <v>460</v>
      </c>
      <c r="J33" s="441" t="s">
        <v>457</v>
      </c>
      <c r="K33" s="441" t="s">
        <v>453</v>
      </c>
      <c r="L33" s="442">
        <v>0</v>
      </c>
      <c r="M33" s="442">
        <v>0</v>
      </c>
      <c r="N33" s="442">
        <v>0</v>
      </c>
      <c r="O33" s="443">
        <v>0</v>
      </c>
    </row>
    <row r="34" spans="1:15" ht="34.5" x14ac:dyDescent="0.25">
      <c r="A34" s="438" t="s">
        <v>461</v>
      </c>
      <c r="B34" s="439" t="s">
        <v>462</v>
      </c>
      <c r="C34" s="440" t="s">
        <v>460</v>
      </c>
      <c r="D34" s="441" t="s">
        <v>453</v>
      </c>
      <c r="E34" s="441" t="s">
        <v>463</v>
      </c>
      <c r="F34" s="441" t="s">
        <v>466</v>
      </c>
      <c r="G34" s="441" t="s">
        <v>7</v>
      </c>
      <c r="H34" s="441" t="s">
        <v>465</v>
      </c>
      <c r="I34" s="441" t="s">
        <v>460</v>
      </c>
      <c r="J34" s="441" t="s">
        <v>457</v>
      </c>
      <c r="K34" s="441" t="s">
        <v>453</v>
      </c>
      <c r="L34" s="442">
        <v>0</v>
      </c>
      <c r="M34" s="442">
        <v>0</v>
      </c>
      <c r="N34" s="442">
        <v>0</v>
      </c>
      <c r="O34" s="443">
        <v>0</v>
      </c>
    </row>
    <row r="35" spans="1:15" ht="34.5" x14ac:dyDescent="0.25">
      <c r="A35" s="438" t="s">
        <v>467</v>
      </c>
      <c r="B35" s="439" t="s">
        <v>462</v>
      </c>
      <c r="C35" s="440" t="s">
        <v>460</v>
      </c>
      <c r="D35" s="441" t="s">
        <v>453</v>
      </c>
      <c r="E35" s="441" t="s">
        <v>463</v>
      </c>
      <c r="F35" s="441" t="s">
        <v>466</v>
      </c>
      <c r="G35" s="441" t="s">
        <v>7</v>
      </c>
      <c r="H35" s="441" t="s">
        <v>468</v>
      </c>
      <c r="I35" s="441" t="s">
        <v>460</v>
      </c>
      <c r="J35" s="441" t="s">
        <v>457</v>
      </c>
      <c r="K35" s="441" t="s">
        <v>453</v>
      </c>
      <c r="L35" s="442">
        <v>0</v>
      </c>
      <c r="M35" s="442">
        <v>0</v>
      </c>
      <c r="N35" s="442">
        <v>0</v>
      </c>
      <c r="O35" s="443">
        <v>0</v>
      </c>
    </row>
    <row r="36" spans="1:15" ht="23.25" x14ac:dyDescent="0.25">
      <c r="A36" s="444" t="s">
        <v>469</v>
      </c>
      <c r="B36" s="439" t="s">
        <v>470</v>
      </c>
      <c r="C36" s="440" t="s">
        <v>471</v>
      </c>
      <c r="D36" s="441" t="s">
        <v>453</v>
      </c>
      <c r="E36" s="441"/>
      <c r="F36" s="441" t="s">
        <v>454</v>
      </c>
      <c r="G36" s="441" t="s">
        <v>455</v>
      </c>
      <c r="H36" s="441" t="s">
        <v>456</v>
      </c>
      <c r="I36" s="441" t="s">
        <v>471</v>
      </c>
      <c r="J36" s="441" t="s">
        <v>457</v>
      </c>
      <c r="K36" s="441" t="s">
        <v>453</v>
      </c>
      <c r="L36" s="442">
        <v>27615.15</v>
      </c>
      <c r="M36" s="442">
        <v>28554.45</v>
      </c>
      <c r="N36" s="442">
        <v>29531.25</v>
      </c>
      <c r="O36" s="443">
        <v>0</v>
      </c>
    </row>
    <row r="37" spans="1:15" ht="11.1" customHeight="1" x14ac:dyDescent="0.25">
      <c r="A37" s="445" t="s">
        <v>0</v>
      </c>
      <c r="B37" s="433"/>
      <c r="C37" s="434"/>
      <c r="D37" s="435"/>
      <c r="E37" s="435"/>
      <c r="F37" s="435"/>
      <c r="G37" s="435"/>
      <c r="H37" s="435"/>
      <c r="I37" s="435"/>
      <c r="J37" s="435"/>
      <c r="K37" s="435"/>
      <c r="L37" s="436"/>
      <c r="M37" s="436"/>
      <c r="N37" s="436"/>
      <c r="O37" s="437"/>
    </row>
    <row r="38" spans="1:15" ht="34.5" x14ac:dyDescent="0.25">
      <c r="A38" s="446" t="s">
        <v>275</v>
      </c>
      <c r="B38" s="439" t="s">
        <v>472</v>
      </c>
      <c r="C38" s="440" t="s">
        <v>471</v>
      </c>
      <c r="D38" s="441" t="s">
        <v>453</v>
      </c>
      <c r="E38" s="441"/>
      <c r="F38" s="441" t="s">
        <v>454</v>
      </c>
      <c r="G38" s="441" t="s">
        <v>9</v>
      </c>
      <c r="H38" s="441" t="s">
        <v>473</v>
      </c>
      <c r="I38" s="441" t="s">
        <v>471</v>
      </c>
      <c r="J38" s="441" t="s">
        <v>457</v>
      </c>
      <c r="K38" s="441" t="s">
        <v>453</v>
      </c>
      <c r="L38" s="442">
        <v>23481.4</v>
      </c>
      <c r="M38" s="442">
        <v>24420.7</v>
      </c>
      <c r="N38" s="442">
        <v>25397.5</v>
      </c>
      <c r="O38" s="443">
        <v>0</v>
      </c>
    </row>
    <row r="39" spans="1:15" ht="34.5" x14ac:dyDescent="0.25">
      <c r="A39" s="447" t="s">
        <v>474</v>
      </c>
      <c r="B39" s="423" t="s">
        <v>475</v>
      </c>
      <c r="C39" s="424" t="s">
        <v>471</v>
      </c>
      <c r="D39" s="430"/>
      <c r="E39" s="430"/>
      <c r="F39" s="430"/>
      <c r="G39" s="430"/>
      <c r="H39" s="430"/>
      <c r="I39" s="430"/>
      <c r="J39" s="430"/>
      <c r="K39" s="430"/>
      <c r="L39" s="425">
        <v>0</v>
      </c>
      <c r="M39" s="425">
        <v>0</v>
      </c>
      <c r="N39" s="425">
        <v>0</v>
      </c>
      <c r="O39" s="426">
        <v>0</v>
      </c>
    </row>
    <row r="40" spans="1:15" ht="23.25" x14ac:dyDescent="0.25">
      <c r="A40" s="447" t="s">
        <v>476</v>
      </c>
      <c r="B40" s="423" t="s">
        <v>477</v>
      </c>
      <c r="C40" s="424" t="s">
        <v>471</v>
      </c>
      <c r="D40" s="430" t="s">
        <v>453</v>
      </c>
      <c r="E40" s="430"/>
      <c r="F40" s="430" t="s">
        <v>454</v>
      </c>
      <c r="G40" s="430" t="s">
        <v>455</v>
      </c>
      <c r="H40" s="430" t="s">
        <v>456</v>
      </c>
      <c r="I40" s="430" t="s">
        <v>471</v>
      </c>
      <c r="J40" s="430" t="s">
        <v>457</v>
      </c>
      <c r="K40" s="430" t="s">
        <v>453</v>
      </c>
      <c r="L40" s="425">
        <v>4133.75</v>
      </c>
      <c r="M40" s="425">
        <v>4133.75</v>
      </c>
      <c r="N40" s="425">
        <v>4133.75</v>
      </c>
      <c r="O40" s="426">
        <v>0</v>
      </c>
    </row>
    <row r="41" spans="1:15" ht="11.1" customHeight="1" x14ac:dyDescent="0.25">
      <c r="A41" s="447"/>
      <c r="B41" s="423"/>
      <c r="C41" s="424"/>
      <c r="D41" s="430"/>
      <c r="E41" s="430"/>
      <c r="F41" s="430"/>
      <c r="G41" s="430"/>
      <c r="H41" s="430"/>
      <c r="I41" s="430"/>
      <c r="J41" s="430"/>
      <c r="K41" s="430"/>
      <c r="L41" s="425"/>
      <c r="M41" s="425"/>
      <c r="N41" s="425"/>
      <c r="O41" s="426"/>
    </row>
    <row r="42" spans="1:15" ht="23.25" x14ac:dyDescent="0.25">
      <c r="A42" s="444" t="s">
        <v>478</v>
      </c>
      <c r="B42" s="423" t="s">
        <v>479</v>
      </c>
      <c r="C42" s="424" t="s">
        <v>480</v>
      </c>
      <c r="D42" s="430" t="s">
        <v>453</v>
      </c>
      <c r="E42" s="430"/>
      <c r="F42" s="430" t="s">
        <v>454</v>
      </c>
      <c r="G42" s="430" t="s">
        <v>7</v>
      </c>
      <c r="H42" s="430" t="s">
        <v>456</v>
      </c>
      <c r="I42" s="430" t="s">
        <v>480</v>
      </c>
      <c r="J42" s="430" t="s">
        <v>457</v>
      </c>
      <c r="K42" s="430" t="s">
        <v>453</v>
      </c>
      <c r="L42" s="425">
        <v>0</v>
      </c>
      <c r="M42" s="425">
        <v>0</v>
      </c>
      <c r="N42" s="425">
        <v>0</v>
      </c>
      <c r="O42" s="426">
        <v>0</v>
      </c>
    </row>
    <row r="43" spans="1:15" ht="11.1" customHeight="1" x14ac:dyDescent="0.25">
      <c r="A43" s="432" t="s">
        <v>0</v>
      </c>
      <c r="B43" s="433"/>
      <c r="C43" s="434"/>
      <c r="D43" s="435"/>
      <c r="E43" s="435"/>
      <c r="F43" s="435"/>
      <c r="G43" s="435"/>
      <c r="H43" s="435"/>
      <c r="I43" s="435"/>
      <c r="J43" s="435"/>
      <c r="K43" s="435"/>
      <c r="L43" s="436"/>
      <c r="M43" s="436"/>
      <c r="N43" s="436"/>
      <c r="O43" s="437"/>
    </row>
    <row r="44" spans="1:15" ht="34.5" x14ac:dyDescent="0.25">
      <c r="A44" s="438" t="s">
        <v>481</v>
      </c>
      <c r="B44" s="439" t="s">
        <v>482</v>
      </c>
      <c r="C44" s="440" t="s">
        <v>480</v>
      </c>
      <c r="D44" s="441" t="s">
        <v>453</v>
      </c>
      <c r="E44" s="441" t="s">
        <v>463</v>
      </c>
      <c r="F44" s="441" t="s">
        <v>466</v>
      </c>
      <c r="G44" s="441" t="s">
        <v>7</v>
      </c>
      <c r="H44" s="441" t="s">
        <v>483</v>
      </c>
      <c r="I44" s="441" t="s">
        <v>480</v>
      </c>
      <c r="J44" s="441" t="s">
        <v>457</v>
      </c>
      <c r="K44" s="441" t="s">
        <v>453</v>
      </c>
      <c r="L44" s="442">
        <v>0</v>
      </c>
      <c r="M44" s="442">
        <v>0</v>
      </c>
      <c r="N44" s="442">
        <v>0</v>
      </c>
      <c r="O44" s="443">
        <v>0</v>
      </c>
    </row>
    <row r="45" spans="1:15" ht="34.5" x14ac:dyDescent="0.25">
      <c r="A45" s="438" t="s">
        <v>481</v>
      </c>
      <c r="B45" s="439" t="s">
        <v>482</v>
      </c>
      <c r="C45" s="440" t="s">
        <v>480</v>
      </c>
      <c r="D45" s="441" t="s">
        <v>453</v>
      </c>
      <c r="E45" s="441" t="s">
        <v>463</v>
      </c>
      <c r="F45" s="441" t="s">
        <v>464</v>
      </c>
      <c r="G45" s="441" t="s">
        <v>7</v>
      </c>
      <c r="H45" s="441" t="s">
        <v>483</v>
      </c>
      <c r="I45" s="441" t="s">
        <v>480</v>
      </c>
      <c r="J45" s="441" t="s">
        <v>457</v>
      </c>
      <c r="K45" s="441" t="s">
        <v>453</v>
      </c>
      <c r="L45" s="442">
        <v>0</v>
      </c>
      <c r="M45" s="442">
        <v>0</v>
      </c>
      <c r="N45" s="442">
        <v>0</v>
      </c>
      <c r="O45" s="443">
        <v>0</v>
      </c>
    </row>
    <row r="46" spans="1:15" ht="34.5" x14ac:dyDescent="0.25">
      <c r="A46" s="438" t="s">
        <v>484</v>
      </c>
      <c r="B46" s="439" t="s">
        <v>482</v>
      </c>
      <c r="C46" s="440" t="s">
        <v>480</v>
      </c>
      <c r="D46" s="441" t="s">
        <v>453</v>
      </c>
      <c r="E46" s="441" t="s">
        <v>463</v>
      </c>
      <c r="F46" s="441" t="s">
        <v>466</v>
      </c>
      <c r="G46" s="441" t="s">
        <v>7</v>
      </c>
      <c r="H46" s="441" t="s">
        <v>485</v>
      </c>
      <c r="I46" s="441" t="s">
        <v>480</v>
      </c>
      <c r="J46" s="441" t="s">
        <v>457</v>
      </c>
      <c r="K46" s="441" t="s">
        <v>453</v>
      </c>
      <c r="L46" s="442">
        <v>0</v>
      </c>
      <c r="M46" s="442">
        <v>0</v>
      </c>
      <c r="N46" s="442">
        <v>0</v>
      </c>
      <c r="O46" s="443">
        <v>0</v>
      </c>
    </row>
    <row r="47" spans="1:15" ht="23.25" x14ac:dyDescent="0.25">
      <c r="A47" s="444" t="s">
        <v>486</v>
      </c>
      <c r="B47" s="423" t="s">
        <v>487</v>
      </c>
      <c r="C47" s="424" t="s">
        <v>488</v>
      </c>
      <c r="D47" s="430" t="s">
        <v>453</v>
      </c>
      <c r="E47" s="430"/>
      <c r="F47" s="430" t="s">
        <v>454</v>
      </c>
      <c r="G47" s="430" t="s">
        <v>455</v>
      </c>
      <c r="H47" s="430" t="s">
        <v>456</v>
      </c>
      <c r="I47" s="430" t="s">
        <v>488</v>
      </c>
      <c r="J47" s="430" t="s">
        <v>457</v>
      </c>
      <c r="K47" s="430" t="s">
        <v>453</v>
      </c>
      <c r="L47" s="425">
        <v>0</v>
      </c>
      <c r="M47" s="425">
        <v>0</v>
      </c>
      <c r="N47" s="425">
        <v>0</v>
      </c>
      <c r="O47" s="426">
        <v>0</v>
      </c>
    </row>
    <row r="48" spans="1:15" ht="11.1" customHeight="1" x14ac:dyDescent="0.25">
      <c r="A48" s="445" t="s">
        <v>0</v>
      </c>
      <c r="B48" s="433"/>
      <c r="C48" s="434"/>
      <c r="D48" s="435"/>
      <c r="E48" s="435"/>
      <c r="F48" s="435"/>
      <c r="G48" s="435"/>
      <c r="H48" s="435"/>
      <c r="I48" s="435"/>
      <c r="J48" s="435"/>
      <c r="K48" s="435"/>
      <c r="L48" s="436"/>
      <c r="M48" s="436"/>
      <c r="N48" s="436"/>
      <c r="O48" s="437"/>
    </row>
    <row r="49" spans="1:15" ht="23.25" x14ac:dyDescent="0.25">
      <c r="A49" s="446" t="s">
        <v>489</v>
      </c>
      <c r="B49" s="439" t="s">
        <v>490</v>
      </c>
      <c r="C49" s="440" t="s">
        <v>488</v>
      </c>
      <c r="D49" s="441" t="s">
        <v>453</v>
      </c>
      <c r="E49" s="441"/>
      <c r="F49" s="441" t="s">
        <v>454</v>
      </c>
      <c r="G49" s="441" t="s">
        <v>10</v>
      </c>
      <c r="H49" s="441" t="s">
        <v>456</v>
      </c>
      <c r="I49" s="441" t="s">
        <v>488</v>
      </c>
      <c r="J49" s="441" t="s">
        <v>457</v>
      </c>
      <c r="K49" s="441" t="s">
        <v>453</v>
      </c>
      <c r="L49" s="442">
        <v>0</v>
      </c>
      <c r="M49" s="442">
        <v>0</v>
      </c>
      <c r="N49" s="442">
        <v>0</v>
      </c>
      <c r="O49" s="443">
        <v>0</v>
      </c>
    </row>
    <row r="50" spans="1:15" ht="23.25" x14ac:dyDescent="0.25">
      <c r="A50" s="446" t="s">
        <v>491</v>
      </c>
      <c r="B50" s="423" t="s">
        <v>492</v>
      </c>
      <c r="C50" s="424" t="s">
        <v>488</v>
      </c>
      <c r="D50" s="430" t="s">
        <v>453</v>
      </c>
      <c r="E50" s="430"/>
      <c r="F50" s="430" t="s">
        <v>454</v>
      </c>
      <c r="G50" s="430" t="s">
        <v>13</v>
      </c>
      <c r="H50" s="430" t="s">
        <v>493</v>
      </c>
      <c r="I50" s="430" t="s">
        <v>488</v>
      </c>
      <c r="J50" s="430" t="s">
        <v>457</v>
      </c>
      <c r="K50" s="430" t="s">
        <v>453</v>
      </c>
      <c r="L50" s="425">
        <v>0</v>
      </c>
      <c r="M50" s="425">
        <v>0</v>
      </c>
      <c r="N50" s="425">
        <v>0</v>
      </c>
      <c r="O50" s="426">
        <v>0</v>
      </c>
    </row>
    <row r="51" spans="1:15" ht="23.25" x14ac:dyDescent="0.25">
      <c r="A51" s="446" t="s">
        <v>476</v>
      </c>
      <c r="B51" s="423" t="s">
        <v>494</v>
      </c>
      <c r="C51" s="424" t="s">
        <v>488</v>
      </c>
      <c r="D51" s="430" t="s">
        <v>453</v>
      </c>
      <c r="E51" s="430"/>
      <c r="F51" s="430" t="s">
        <v>454</v>
      </c>
      <c r="G51" s="430" t="s">
        <v>7</v>
      </c>
      <c r="H51" s="430" t="s">
        <v>456</v>
      </c>
      <c r="I51" s="430" t="s">
        <v>488</v>
      </c>
      <c r="J51" s="430" t="s">
        <v>457</v>
      </c>
      <c r="K51" s="430" t="s">
        <v>453</v>
      </c>
      <c r="L51" s="425">
        <v>0</v>
      </c>
      <c r="M51" s="425">
        <v>0</v>
      </c>
      <c r="N51" s="425">
        <v>0</v>
      </c>
      <c r="O51" s="426">
        <v>0</v>
      </c>
    </row>
    <row r="52" spans="1:15" ht="23.25" x14ac:dyDescent="0.25">
      <c r="A52" s="444" t="s">
        <v>495</v>
      </c>
      <c r="B52" s="423" t="s">
        <v>496</v>
      </c>
      <c r="C52" s="424" t="s">
        <v>497</v>
      </c>
      <c r="D52" s="430" t="s">
        <v>453</v>
      </c>
      <c r="E52" s="430"/>
      <c r="F52" s="430" t="s">
        <v>454</v>
      </c>
      <c r="G52" s="430" t="s">
        <v>455</v>
      </c>
      <c r="H52" s="430" t="s">
        <v>456</v>
      </c>
      <c r="I52" s="430" t="s">
        <v>497</v>
      </c>
      <c r="J52" s="430" t="s">
        <v>457</v>
      </c>
      <c r="K52" s="430" t="s">
        <v>453</v>
      </c>
      <c r="L52" s="425">
        <v>0</v>
      </c>
      <c r="M52" s="425">
        <v>0</v>
      </c>
      <c r="N52" s="425">
        <v>0</v>
      </c>
      <c r="O52" s="426">
        <v>0</v>
      </c>
    </row>
    <row r="53" spans="1:15" ht="11.1" customHeight="1" x14ac:dyDescent="0.25">
      <c r="A53" s="445" t="s">
        <v>0</v>
      </c>
      <c r="B53" s="433"/>
      <c r="C53" s="434"/>
      <c r="D53" s="435"/>
      <c r="E53" s="435"/>
      <c r="F53" s="435"/>
      <c r="G53" s="435"/>
      <c r="H53" s="435"/>
      <c r="I53" s="435"/>
      <c r="J53" s="435"/>
      <c r="K53" s="435"/>
      <c r="L53" s="436"/>
      <c r="M53" s="436"/>
      <c r="N53" s="436"/>
      <c r="O53" s="437"/>
    </row>
    <row r="54" spans="1:15" ht="34.5" x14ac:dyDescent="0.25">
      <c r="A54" s="446" t="s">
        <v>498</v>
      </c>
      <c r="B54" s="439" t="s">
        <v>496</v>
      </c>
      <c r="C54" s="440" t="s">
        <v>497</v>
      </c>
      <c r="D54" s="441" t="s">
        <v>453</v>
      </c>
      <c r="E54" s="441" t="s">
        <v>463</v>
      </c>
      <c r="F54" s="441" t="s">
        <v>454</v>
      </c>
      <c r="G54" s="441" t="s">
        <v>455</v>
      </c>
      <c r="H54" s="441" t="s">
        <v>456</v>
      </c>
      <c r="I54" s="441" t="s">
        <v>497</v>
      </c>
      <c r="J54" s="441" t="s">
        <v>457</v>
      </c>
      <c r="K54" s="441" t="s">
        <v>453</v>
      </c>
      <c r="L54" s="442">
        <v>0</v>
      </c>
      <c r="M54" s="442">
        <v>0</v>
      </c>
      <c r="N54" s="442">
        <v>0</v>
      </c>
      <c r="O54" s="443">
        <v>0</v>
      </c>
    </row>
    <row r="55" spans="1:15" ht="11.1" customHeight="1" x14ac:dyDescent="0.25">
      <c r="A55" s="446"/>
      <c r="B55" s="423"/>
      <c r="C55" s="424"/>
      <c r="D55" s="430"/>
      <c r="E55" s="430"/>
      <c r="F55" s="430"/>
      <c r="G55" s="430"/>
      <c r="H55" s="430"/>
      <c r="I55" s="430"/>
      <c r="J55" s="430"/>
      <c r="K55" s="430"/>
      <c r="L55" s="425"/>
      <c r="M55" s="425"/>
      <c r="N55" s="425"/>
      <c r="O55" s="426"/>
    </row>
    <row r="56" spans="1:15" ht="15" x14ac:dyDescent="0.25">
      <c r="A56" s="444" t="s">
        <v>499</v>
      </c>
      <c r="B56" s="423" t="s">
        <v>500</v>
      </c>
      <c r="C56" s="424"/>
      <c r="D56" s="430"/>
      <c r="E56" s="430"/>
      <c r="F56" s="430"/>
      <c r="G56" s="430"/>
      <c r="H56" s="430"/>
      <c r="I56" s="430"/>
      <c r="J56" s="430"/>
      <c r="K56" s="430"/>
      <c r="L56" s="425">
        <v>0</v>
      </c>
      <c r="M56" s="425">
        <v>0</v>
      </c>
      <c r="N56" s="425">
        <v>0</v>
      </c>
      <c r="O56" s="426">
        <v>0</v>
      </c>
    </row>
    <row r="57" spans="1:15" ht="11.1" customHeight="1" x14ac:dyDescent="0.25">
      <c r="A57" s="445" t="s">
        <v>0</v>
      </c>
      <c r="B57" s="433"/>
      <c r="C57" s="434"/>
      <c r="D57" s="435"/>
      <c r="E57" s="435"/>
      <c r="F57" s="435"/>
      <c r="G57" s="435"/>
      <c r="H57" s="435"/>
      <c r="I57" s="435"/>
      <c r="J57" s="435"/>
      <c r="K57" s="435"/>
      <c r="L57" s="436"/>
      <c r="M57" s="436"/>
      <c r="N57" s="436"/>
      <c r="O57" s="437"/>
    </row>
    <row r="58" spans="1:15" ht="23.25" x14ac:dyDescent="0.25">
      <c r="A58" s="444" t="s">
        <v>501</v>
      </c>
      <c r="B58" s="423" t="s">
        <v>502</v>
      </c>
      <c r="C58" s="424" t="s">
        <v>448</v>
      </c>
      <c r="D58" s="430" t="s">
        <v>453</v>
      </c>
      <c r="E58" s="430"/>
      <c r="F58" s="430" t="s">
        <v>454</v>
      </c>
      <c r="G58" s="430" t="s">
        <v>455</v>
      </c>
      <c r="H58" s="430" t="s">
        <v>456</v>
      </c>
      <c r="I58" s="430" t="s">
        <v>503</v>
      </c>
      <c r="J58" s="430" t="s">
        <v>457</v>
      </c>
      <c r="K58" s="430" t="s">
        <v>453</v>
      </c>
      <c r="L58" s="425">
        <v>0</v>
      </c>
      <c r="M58" s="425">
        <v>0</v>
      </c>
      <c r="N58" s="425">
        <v>0</v>
      </c>
      <c r="O58" s="426">
        <v>0</v>
      </c>
    </row>
    <row r="59" spans="1:15" ht="12.75" customHeight="1" x14ac:dyDescent="0.25">
      <c r="A59" s="445" t="s">
        <v>504</v>
      </c>
      <c r="B59" s="433"/>
      <c r="C59" s="434"/>
      <c r="D59" s="435"/>
      <c r="E59" s="435"/>
      <c r="F59" s="435"/>
      <c r="G59" s="435"/>
      <c r="H59" s="435"/>
      <c r="I59" s="435"/>
      <c r="J59" s="435"/>
      <c r="K59" s="435"/>
      <c r="L59" s="436"/>
      <c r="M59" s="436"/>
      <c r="N59" s="436"/>
      <c r="O59" s="437"/>
    </row>
    <row r="60" spans="1:15" ht="23.25" x14ac:dyDescent="0.25">
      <c r="A60" s="446" t="s">
        <v>505</v>
      </c>
      <c r="B60" s="439" t="s">
        <v>506</v>
      </c>
      <c r="C60" s="440" t="s">
        <v>503</v>
      </c>
      <c r="D60" s="441" t="s">
        <v>453</v>
      </c>
      <c r="E60" s="441"/>
      <c r="F60" s="441" t="s">
        <v>454</v>
      </c>
      <c r="G60" s="441" t="s">
        <v>455</v>
      </c>
      <c r="H60" s="441" t="s">
        <v>456</v>
      </c>
      <c r="I60" s="441" t="s">
        <v>503</v>
      </c>
      <c r="J60" s="441" t="s">
        <v>457</v>
      </c>
      <c r="K60" s="441" t="s">
        <v>453</v>
      </c>
      <c r="L60" s="442">
        <v>0</v>
      </c>
      <c r="M60" s="442">
        <v>0</v>
      </c>
      <c r="N60" s="442">
        <v>0</v>
      </c>
      <c r="O60" s="443">
        <v>0</v>
      </c>
    </row>
    <row r="61" spans="1:15" ht="34.5" x14ac:dyDescent="0.25">
      <c r="A61" s="448" t="s">
        <v>451</v>
      </c>
      <c r="B61" s="449" t="s">
        <v>452</v>
      </c>
      <c r="C61" s="430" t="s">
        <v>456</v>
      </c>
      <c r="D61" s="430" t="s">
        <v>453</v>
      </c>
      <c r="E61" s="430" t="s">
        <v>463</v>
      </c>
      <c r="F61" s="430" t="s">
        <v>454</v>
      </c>
      <c r="G61" s="430" t="s">
        <v>455</v>
      </c>
      <c r="H61" s="430" t="s">
        <v>456</v>
      </c>
      <c r="I61" s="430" t="s">
        <v>456</v>
      </c>
      <c r="J61" s="430" t="s">
        <v>457</v>
      </c>
      <c r="K61" s="430" t="s">
        <v>453</v>
      </c>
      <c r="L61" s="450">
        <v>0</v>
      </c>
      <c r="M61" s="450">
        <v>0</v>
      </c>
      <c r="N61" s="450">
        <v>0</v>
      </c>
      <c r="O61" s="426">
        <v>0</v>
      </c>
    </row>
    <row r="62" spans="1:15" ht="34.5" x14ac:dyDescent="0.25">
      <c r="A62" s="448" t="s">
        <v>507</v>
      </c>
      <c r="B62" s="449" t="s">
        <v>500</v>
      </c>
      <c r="C62" s="430" t="s">
        <v>456</v>
      </c>
      <c r="D62" s="430" t="s">
        <v>453</v>
      </c>
      <c r="E62" s="430" t="s">
        <v>463</v>
      </c>
      <c r="F62" s="430" t="s">
        <v>454</v>
      </c>
      <c r="G62" s="430" t="s">
        <v>455</v>
      </c>
      <c r="H62" s="430" t="s">
        <v>456</v>
      </c>
      <c r="I62" s="430" t="s">
        <v>456</v>
      </c>
      <c r="J62" s="430" t="s">
        <v>457</v>
      </c>
      <c r="K62" s="430" t="s">
        <v>453</v>
      </c>
      <c r="L62" s="450">
        <v>0</v>
      </c>
      <c r="M62" s="450">
        <v>0</v>
      </c>
      <c r="N62" s="450">
        <v>0</v>
      </c>
      <c r="O62" s="426">
        <v>0</v>
      </c>
    </row>
    <row r="63" spans="1:15" ht="34.5" x14ac:dyDescent="0.25">
      <c r="A63" s="448" t="s">
        <v>508</v>
      </c>
      <c r="B63" s="449" t="s">
        <v>502</v>
      </c>
      <c r="C63" s="430" t="s">
        <v>456</v>
      </c>
      <c r="D63" s="430" t="s">
        <v>453</v>
      </c>
      <c r="E63" s="430" t="s">
        <v>463</v>
      </c>
      <c r="F63" s="430" t="s">
        <v>509</v>
      </c>
      <c r="G63" s="430" t="s">
        <v>9</v>
      </c>
      <c r="H63" s="430" t="s">
        <v>503</v>
      </c>
      <c r="I63" s="430" t="s">
        <v>456</v>
      </c>
      <c r="J63" s="430" t="s">
        <v>457</v>
      </c>
      <c r="K63" s="430" t="s">
        <v>453</v>
      </c>
      <c r="L63" s="450">
        <v>0</v>
      </c>
      <c r="M63" s="450">
        <v>0</v>
      </c>
      <c r="N63" s="450">
        <v>0</v>
      </c>
      <c r="O63" s="426">
        <v>0</v>
      </c>
    </row>
    <row r="64" spans="1:15" ht="23.25" x14ac:dyDescent="0.25">
      <c r="A64" s="448" t="s">
        <v>510</v>
      </c>
      <c r="B64" s="449" t="s">
        <v>506</v>
      </c>
      <c r="C64" s="430" t="s">
        <v>456</v>
      </c>
      <c r="D64" s="430" t="s">
        <v>453</v>
      </c>
      <c r="E64" s="430" t="s">
        <v>511</v>
      </c>
      <c r="F64" s="430" t="s">
        <v>509</v>
      </c>
      <c r="G64" s="430" t="s">
        <v>9</v>
      </c>
      <c r="H64" s="430" t="s">
        <v>503</v>
      </c>
      <c r="I64" s="430" t="s">
        <v>456</v>
      </c>
      <c r="J64" s="430" t="s">
        <v>457</v>
      </c>
      <c r="K64" s="430" t="s">
        <v>453</v>
      </c>
      <c r="L64" s="450">
        <v>0</v>
      </c>
      <c r="M64" s="450">
        <v>0</v>
      </c>
      <c r="N64" s="450">
        <v>0</v>
      </c>
      <c r="O64" s="426">
        <v>0</v>
      </c>
    </row>
    <row r="65" spans="1:15" ht="34.5" x14ac:dyDescent="0.25">
      <c r="A65" s="448" t="s">
        <v>499</v>
      </c>
      <c r="B65" s="449" t="s">
        <v>500</v>
      </c>
      <c r="C65" s="430"/>
      <c r="D65" s="430" t="s">
        <v>453</v>
      </c>
      <c r="E65" s="430" t="s">
        <v>463</v>
      </c>
      <c r="F65" s="430" t="s">
        <v>454</v>
      </c>
      <c r="G65" s="430" t="s">
        <v>455</v>
      </c>
      <c r="H65" s="430" t="s">
        <v>456</v>
      </c>
      <c r="I65" s="430" t="s">
        <v>456</v>
      </c>
      <c r="J65" s="430" t="s">
        <v>457</v>
      </c>
      <c r="K65" s="430" t="s">
        <v>453</v>
      </c>
      <c r="L65" s="450">
        <v>0</v>
      </c>
      <c r="M65" s="450">
        <v>0</v>
      </c>
      <c r="N65" s="450">
        <v>0</v>
      </c>
      <c r="O65" s="426">
        <v>0</v>
      </c>
    </row>
    <row r="66" spans="1:15" ht="34.5" x14ac:dyDescent="0.25">
      <c r="A66" s="448" t="s">
        <v>512</v>
      </c>
      <c r="B66" s="449" t="s">
        <v>513</v>
      </c>
      <c r="C66" s="430" t="s">
        <v>456</v>
      </c>
      <c r="D66" s="430" t="s">
        <v>453</v>
      </c>
      <c r="E66" s="430" t="s">
        <v>463</v>
      </c>
      <c r="F66" s="430" t="s">
        <v>509</v>
      </c>
      <c r="G66" s="430" t="s">
        <v>9</v>
      </c>
      <c r="H66" s="430" t="s">
        <v>514</v>
      </c>
      <c r="I66" s="430" t="s">
        <v>456</v>
      </c>
      <c r="J66" s="430" t="s">
        <v>457</v>
      </c>
      <c r="K66" s="430" t="s">
        <v>453</v>
      </c>
      <c r="L66" s="450">
        <v>0</v>
      </c>
      <c r="M66" s="450">
        <v>0</v>
      </c>
      <c r="N66" s="450">
        <v>0</v>
      </c>
      <c r="O66" s="426">
        <v>0</v>
      </c>
    </row>
    <row r="67" spans="1:15" ht="34.5" x14ac:dyDescent="0.25">
      <c r="A67" s="448" t="s">
        <v>515</v>
      </c>
      <c r="B67" s="449" t="s">
        <v>516</v>
      </c>
      <c r="C67" s="430" t="s">
        <v>456</v>
      </c>
      <c r="D67" s="430" t="s">
        <v>453</v>
      </c>
      <c r="E67" s="430" t="s">
        <v>463</v>
      </c>
      <c r="F67" s="430" t="s">
        <v>509</v>
      </c>
      <c r="G67" s="430" t="s">
        <v>9</v>
      </c>
      <c r="H67" s="430" t="s">
        <v>514</v>
      </c>
      <c r="I67" s="430" t="s">
        <v>456</v>
      </c>
      <c r="J67" s="430" t="s">
        <v>457</v>
      </c>
      <c r="K67" s="430" t="s">
        <v>453</v>
      </c>
      <c r="L67" s="450">
        <v>0</v>
      </c>
      <c r="M67" s="450">
        <v>0</v>
      </c>
      <c r="N67" s="450">
        <v>0</v>
      </c>
      <c r="O67" s="426">
        <v>0</v>
      </c>
    </row>
    <row r="68" spans="1:15" ht="23.25" x14ac:dyDescent="0.25">
      <c r="A68" s="448" t="s">
        <v>517</v>
      </c>
      <c r="B68" s="449" t="s">
        <v>516</v>
      </c>
      <c r="C68" s="430" t="s">
        <v>456</v>
      </c>
      <c r="D68" s="430" t="s">
        <v>453</v>
      </c>
      <c r="E68" s="430" t="s">
        <v>511</v>
      </c>
      <c r="F68" s="430" t="s">
        <v>509</v>
      </c>
      <c r="G68" s="430" t="s">
        <v>9</v>
      </c>
      <c r="H68" s="430" t="s">
        <v>514</v>
      </c>
      <c r="I68" s="430" t="s">
        <v>456</v>
      </c>
      <c r="J68" s="430" t="s">
        <v>457</v>
      </c>
      <c r="K68" s="430" t="s">
        <v>453</v>
      </c>
      <c r="L68" s="450">
        <v>0</v>
      </c>
      <c r="M68" s="450">
        <v>0</v>
      </c>
      <c r="N68" s="450">
        <v>0</v>
      </c>
      <c r="O68" s="426">
        <v>0</v>
      </c>
    </row>
    <row r="69" spans="1:15" ht="23.25" x14ac:dyDescent="0.25">
      <c r="A69" s="427" t="s">
        <v>518</v>
      </c>
      <c r="B69" s="428" t="s">
        <v>519</v>
      </c>
      <c r="C69" s="429" t="s">
        <v>448</v>
      </c>
      <c r="D69" s="430" t="s">
        <v>453</v>
      </c>
      <c r="E69" s="430"/>
      <c r="F69" s="430" t="s">
        <v>454</v>
      </c>
      <c r="G69" s="430" t="s">
        <v>455</v>
      </c>
      <c r="H69" s="430" t="s">
        <v>456</v>
      </c>
      <c r="I69" s="430"/>
      <c r="J69" s="430" t="s">
        <v>457</v>
      </c>
      <c r="K69" s="430" t="s">
        <v>453</v>
      </c>
      <c r="L69" s="425">
        <v>32003.7</v>
      </c>
      <c r="M69" s="425">
        <v>28554.45</v>
      </c>
      <c r="N69" s="425">
        <v>29531.25</v>
      </c>
      <c r="O69" s="426">
        <v>0</v>
      </c>
    </row>
    <row r="70" spans="1:15" ht="23.25" x14ac:dyDescent="0.25">
      <c r="A70" s="451" t="s">
        <v>520</v>
      </c>
      <c r="B70" s="423" t="s">
        <v>521</v>
      </c>
      <c r="C70" s="424" t="s">
        <v>448</v>
      </c>
      <c r="D70" s="430" t="s">
        <v>453</v>
      </c>
      <c r="E70" s="430"/>
      <c r="F70" s="430" t="s">
        <v>454</v>
      </c>
      <c r="G70" s="430" t="s">
        <v>455</v>
      </c>
      <c r="H70" s="430" t="s">
        <v>456</v>
      </c>
      <c r="I70" s="430"/>
      <c r="J70" s="430" t="s">
        <v>457</v>
      </c>
      <c r="K70" s="430" t="s">
        <v>453</v>
      </c>
      <c r="L70" s="425">
        <v>7715.7</v>
      </c>
      <c r="M70" s="425">
        <v>7715.7</v>
      </c>
      <c r="N70" s="425">
        <v>7715.7</v>
      </c>
      <c r="O70" s="426">
        <v>0</v>
      </c>
    </row>
    <row r="71" spans="1:15" ht="23.25" x14ac:dyDescent="0.25">
      <c r="A71" s="447" t="s">
        <v>522</v>
      </c>
      <c r="B71" s="423" t="s">
        <v>523</v>
      </c>
      <c r="C71" s="424" t="s">
        <v>524</v>
      </c>
      <c r="D71" s="430" t="s">
        <v>453</v>
      </c>
      <c r="E71" s="430"/>
      <c r="F71" s="430" t="s">
        <v>454</v>
      </c>
      <c r="G71" s="430" t="s">
        <v>455</v>
      </c>
      <c r="H71" s="430" t="s">
        <v>456</v>
      </c>
      <c r="I71" s="430"/>
      <c r="J71" s="430" t="s">
        <v>457</v>
      </c>
      <c r="K71" s="430" t="s">
        <v>453</v>
      </c>
      <c r="L71" s="425">
        <v>5933</v>
      </c>
      <c r="M71" s="425">
        <v>5933</v>
      </c>
      <c r="N71" s="425">
        <v>5933</v>
      </c>
      <c r="O71" s="426">
        <v>0</v>
      </c>
    </row>
    <row r="72" spans="1:15" ht="23.25" x14ac:dyDescent="0.25">
      <c r="A72" s="446" t="s">
        <v>525</v>
      </c>
      <c r="B72" s="423" t="s">
        <v>526</v>
      </c>
      <c r="C72" s="424" t="s">
        <v>527</v>
      </c>
      <c r="D72" s="430" t="s">
        <v>453</v>
      </c>
      <c r="E72" s="430"/>
      <c r="F72" s="430" t="s">
        <v>454</v>
      </c>
      <c r="G72" s="430" t="s">
        <v>455</v>
      </c>
      <c r="H72" s="430" t="s">
        <v>456</v>
      </c>
      <c r="I72" s="430"/>
      <c r="J72" s="430" t="s">
        <v>457</v>
      </c>
      <c r="K72" s="430" t="s">
        <v>453</v>
      </c>
      <c r="L72" s="425">
        <v>0</v>
      </c>
      <c r="M72" s="425">
        <v>0</v>
      </c>
      <c r="N72" s="425">
        <v>0</v>
      </c>
      <c r="O72" s="426">
        <v>0</v>
      </c>
    </row>
    <row r="73" spans="1:15" ht="23.25" x14ac:dyDescent="0.25">
      <c r="A73" s="447" t="s">
        <v>528</v>
      </c>
      <c r="B73" s="423" t="s">
        <v>529</v>
      </c>
      <c r="C73" s="424" t="s">
        <v>530</v>
      </c>
      <c r="D73" s="430" t="s">
        <v>453</v>
      </c>
      <c r="E73" s="430"/>
      <c r="F73" s="430" t="s">
        <v>454</v>
      </c>
      <c r="G73" s="430" t="s">
        <v>455</v>
      </c>
      <c r="H73" s="430" t="s">
        <v>456</v>
      </c>
      <c r="I73" s="430"/>
      <c r="J73" s="430" t="s">
        <v>457</v>
      </c>
      <c r="K73" s="430" t="s">
        <v>453</v>
      </c>
      <c r="L73" s="425">
        <v>0</v>
      </c>
      <c r="M73" s="425">
        <v>0</v>
      </c>
      <c r="N73" s="425">
        <v>0</v>
      </c>
      <c r="O73" s="426">
        <v>0</v>
      </c>
    </row>
    <row r="74" spans="1:15" ht="23.25" x14ac:dyDescent="0.25">
      <c r="A74" s="447" t="s">
        <v>531</v>
      </c>
      <c r="B74" s="423" t="s">
        <v>532</v>
      </c>
      <c r="C74" s="424" t="s">
        <v>533</v>
      </c>
      <c r="D74" s="430" t="s">
        <v>453</v>
      </c>
      <c r="E74" s="430"/>
      <c r="F74" s="430" t="s">
        <v>454</v>
      </c>
      <c r="G74" s="430" t="s">
        <v>455</v>
      </c>
      <c r="H74" s="430" t="s">
        <v>456</v>
      </c>
      <c r="I74" s="430"/>
      <c r="J74" s="430" t="s">
        <v>457</v>
      </c>
      <c r="K74" s="430" t="s">
        <v>453</v>
      </c>
      <c r="L74" s="425">
        <v>1782.7</v>
      </c>
      <c r="M74" s="425">
        <v>1782.7</v>
      </c>
      <c r="N74" s="425">
        <v>1782.7</v>
      </c>
      <c r="O74" s="426">
        <v>0</v>
      </c>
    </row>
    <row r="75" spans="1:15" ht="23.25" x14ac:dyDescent="0.25">
      <c r="A75" s="452" t="s">
        <v>534</v>
      </c>
      <c r="B75" s="423" t="s">
        <v>535</v>
      </c>
      <c r="C75" s="424" t="s">
        <v>533</v>
      </c>
      <c r="D75" s="430" t="s">
        <v>453</v>
      </c>
      <c r="E75" s="430"/>
      <c r="F75" s="430" t="s">
        <v>454</v>
      </c>
      <c r="G75" s="430" t="s">
        <v>455</v>
      </c>
      <c r="H75" s="430" t="s">
        <v>536</v>
      </c>
      <c r="I75" s="430"/>
      <c r="J75" s="430" t="s">
        <v>457</v>
      </c>
      <c r="K75" s="430" t="s">
        <v>453</v>
      </c>
      <c r="L75" s="425">
        <v>1782.7</v>
      </c>
      <c r="M75" s="425">
        <v>1782.7</v>
      </c>
      <c r="N75" s="425">
        <v>1782.7</v>
      </c>
      <c r="O75" s="426">
        <v>0</v>
      </c>
    </row>
    <row r="76" spans="1:15" ht="24" thickBot="1" x14ac:dyDescent="0.3">
      <c r="A76" s="453" t="s">
        <v>537</v>
      </c>
      <c r="B76" s="454" t="s">
        <v>538</v>
      </c>
      <c r="C76" s="455" t="s">
        <v>533</v>
      </c>
      <c r="D76" s="456" t="s">
        <v>453</v>
      </c>
      <c r="E76" s="456"/>
      <c r="F76" s="456" t="s">
        <v>454</v>
      </c>
      <c r="G76" s="456" t="s">
        <v>455</v>
      </c>
      <c r="H76" s="456" t="s">
        <v>456</v>
      </c>
      <c r="I76" s="456"/>
      <c r="J76" s="456" t="s">
        <v>457</v>
      </c>
      <c r="K76" s="456" t="s">
        <v>453</v>
      </c>
      <c r="L76" s="457">
        <v>0</v>
      </c>
      <c r="M76" s="457">
        <v>0</v>
      </c>
      <c r="N76" s="457">
        <v>0</v>
      </c>
      <c r="O76" s="458">
        <v>0</v>
      </c>
    </row>
    <row r="77" spans="1:15" ht="23.25" x14ac:dyDescent="0.25">
      <c r="A77" s="446" t="s">
        <v>539</v>
      </c>
      <c r="B77" s="423" t="s">
        <v>540</v>
      </c>
      <c r="C77" s="424" t="s">
        <v>473</v>
      </c>
      <c r="D77" s="430"/>
      <c r="E77" s="430"/>
      <c r="F77" s="430"/>
      <c r="G77" s="430"/>
      <c r="H77" s="430"/>
      <c r="I77" s="430"/>
      <c r="J77" s="430"/>
      <c r="K77" s="430"/>
      <c r="L77" s="425">
        <v>0</v>
      </c>
      <c r="M77" s="425">
        <v>0</v>
      </c>
      <c r="N77" s="425">
        <v>0</v>
      </c>
      <c r="O77" s="426">
        <v>0</v>
      </c>
    </row>
    <row r="78" spans="1:15" ht="23.25" x14ac:dyDescent="0.25">
      <c r="A78" s="447" t="s">
        <v>541</v>
      </c>
      <c r="B78" s="423" t="s">
        <v>542</v>
      </c>
      <c r="C78" s="424" t="s">
        <v>543</v>
      </c>
      <c r="D78" s="430"/>
      <c r="E78" s="430"/>
      <c r="F78" s="430"/>
      <c r="G78" s="430"/>
      <c r="H78" s="430"/>
      <c r="I78" s="430"/>
      <c r="J78" s="430"/>
      <c r="K78" s="430"/>
      <c r="L78" s="425">
        <v>0</v>
      </c>
      <c r="M78" s="425">
        <v>0</v>
      </c>
      <c r="N78" s="425">
        <v>0</v>
      </c>
      <c r="O78" s="426">
        <v>0</v>
      </c>
    </row>
    <row r="79" spans="1:15" ht="23.25" x14ac:dyDescent="0.25">
      <c r="A79" s="447" t="s">
        <v>544</v>
      </c>
      <c r="B79" s="423" t="s">
        <v>545</v>
      </c>
      <c r="C79" s="424" t="s">
        <v>546</v>
      </c>
      <c r="D79" s="430"/>
      <c r="E79" s="430"/>
      <c r="F79" s="430"/>
      <c r="G79" s="430"/>
      <c r="H79" s="430"/>
      <c r="I79" s="430"/>
      <c r="J79" s="430"/>
      <c r="K79" s="430"/>
      <c r="L79" s="425">
        <v>0</v>
      </c>
      <c r="M79" s="425">
        <v>0</v>
      </c>
      <c r="N79" s="425">
        <v>0</v>
      </c>
      <c r="O79" s="426">
        <v>0</v>
      </c>
    </row>
    <row r="80" spans="1:15" ht="23.25" x14ac:dyDescent="0.25">
      <c r="A80" s="447" t="s">
        <v>547</v>
      </c>
      <c r="B80" s="423" t="s">
        <v>548</v>
      </c>
      <c r="C80" s="424" t="s">
        <v>549</v>
      </c>
      <c r="D80" s="430"/>
      <c r="E80" s="430"/>
      <c r="F80" s="430"/>
      <c r="G80" s="430"/>
      <c r="H80" s="430"/>
      <c r="I80" s="430"/>
      <c r="J80" s="430"/>
      <c r="K80" s="430"/>
      <c r="L80" s="425">
        <v>0</v>
      </c>
      <c r="M80" s="425">
        <v>0</v>
      </c>
      <c r="N80" s="425">
        <v>0</v>
      </c>
      <c r="O80" s="426">
        <v>0</v>
      </c>
    </row>
    <row r="81" spans="1:15" ht="23.25" x14ac:dyDescent="0.25">
      <c r="A81" s="452" t="s">
        <v>550</v>
      </c>
      <c r="B81" s="423" t="s">
        <v>551</v>
      </c>
      <c r="C81" s="424" t="s">
        <v>549</v>
      </c>
      <c r="D81" s="430"/>
      <c r="E81" s="430"/>
      <c r="F81" s="430"/>
      <c r="G81" s="430"/>
      <c r="H81" s="430"/>
      <c r="I81" s="430"/>
      <c r="J81" s="430"/>
      <c r="K81" s="430"/>
      <c r="L81" s="425">
        <v>0</v>
      </c>
      <c r="M81" s="425">
        <v>0</v>
      </c>
      <c r="N81" s="425">
        <v>0</v>
      </c>
      <c r="O81" s="426">
        <v>0</v>
      </c>
    </row>
    <row r="82" spans="1:15" ht="23.25" x14ac:dyDescent="0.25">
      <c r="A82" s="431" t="s">
        <v>552</v>
      </c>
      <c r="B82" s="423" t="s">
        <v>553</v>
      </c>
      <c r="C82" s="424" t="s">
        <v>554</v>
      </c>
      <c r="D82" s="430" t="s">
        <v>453</v>
      </c>
      <c r="E82" s="430"/>
      <c r="F82" s="430" t="s">
        <v>454</v>
      </c>
      <c r="G82" s="430" t="s">
        <v>455</v>
      </c>
      <c r="H82" s="430" t="s">
        <v>456</v>
      </c>
      <c r="I82" s="430"/>
      <c r="J82" s="430" t="s">
        <v>457</v>
      </c>
      <c r="K82" s="430" t="s">
        <v>453</v>
      </c>
      <c r="L82" s="425">
        <v>0</v>
      </c>
      <c r="M82" s="425">
        <v>0</v>
      </c>
      <c r="N82" s="425">
        <v>0</v>
      </c>
      <c r="O82" s="426">
        <v>0</v>
      </c>
    </row>
    <row r="83" spans="1:15" ht="34.5" x14ac:dyDescent="0.25">
      <c r="A83" s="447" t="s">
        <v>555</v>
      </c>
      <c r="B83" s="423" t="s">
        <v>556</v>
      </c>
      <c r="C83" s="424" t="s">
        <v>557</v>
      </c>
      <c r="D83" s="430"/>
      <c r="E83" s="430"/>
      <c r="F83" s="430"/>
      <c r="G83" s="430"/>
      <c r="H83" s="430"/>
      <c r="I83" s="430"/>
      <c r="J83" s="430"/>
      <c r="K83" s="430"/>
      <c r="L83" s="425">
        <v>0</v>
      </c>
      <c r="M83" s="425">
        <v>0</v>
      </c>
      <c r="N83" s="425">
        <v>0</v>
      </c>
      <c r="O83" s="426">
        <v>0</v>
      </c>
    </row>
    <row r="84" spans="1:15" ht="34.5" x14ac:dyDescent="0.25">
      <c r="A84" s="452" t="s">
        <v>558</v>
      </c>
      <c r="B84" s="423" t="s">
        <v>559</v>
      </c>
      <c r="C84" s="424" t="s">
        <v>560</v>
      </c>
      <c r="D84" s="430" t="s">
        <v>453</v>
      </c>
      <c r="E84" s="430"/>
      <c r="F84" s="430" t="s">
        <v>454</v>
      </c>
      <c r="G84" s="430" t="s">
        <v>455</v>
      </c>
      <c r="H84" s="430" t="s">
        <v>456</v>
      </c>
      <c r="I84" s="430"/>
      <c r="J84" s="430" t="s">
        <v>457</v>
      </c>
      <c r="K84" s="430" t="s">
        <v>453</v>
      </c>
      <c r="L84" s="425">
        <v>0</v>
      </c>
      <c r="M84" s="425">
        <v>0</v>
      </c>
      <c r="N84" s="425">
        <v>0</v>
      </c>
      <c r="O84" s="426">
        <v>0</v>
      </c>
    </row>
    <row r="85" spans="1:15" ht="23.25" x14ac:dyDescent="0.25">
      <c r="A85" s="447" t="s">
        <v>561</v>
      </c>
      <c r="B85" s="423" t="s">
        <v>562</v>
      </c>
      <c r="C85" s="424" t="s">
        <v>563</v>
      </c>
      <c r="D85" s="430" t="s">
        <v>453</v>
      </c>
      <c r="E85" s="430"/>
      <c r="F85" s="430" t="s">
        <v>454</v>
      </c>
      <c r="G85" s="430" t="s">
        <v>455</v>
      </c>
      <c r="H85" s="430" t="s">
        <v>564</v>
      </c>
      <c r="I85" s="430"/>
      <c r="J85" s="430" t="s">
        <v>457</v>
      </c>
      <c r="K85" s="430" t="s">
        <v>453</v>
      </c>
      <c r="L85" s="425">
        <v>0</v>
      </c>
      <c r="M85" s="425">
        <v>0</v>
      </c>
      <c r="N85" s="425">
        <v>0</v>
      </c>
      <c r="O85" s="426">
        <v>0</v>
      </c>
    </row>
    <row r="86" spans="1:15" ht="34.5" x14ac:dyDescent="0.25">
      <c r="A86" s="447" t="s">
        <v>565</v>
      </c>
      <c r="B86" s="423" t="s">
        <v>566</v>
      </c>
      <c r="C86" s="424" t="s">
        <v>567</v>
      </c>
      <c r="D86" s="430" t="s">
        <v>453</v>
      </c>
      <c r="E86" s="430"/>
      <c r="F86" s="430" t="s">
        <v>454</v>
      </c>
      <c r="G86" s="430" t="s">
        <v>455</v>
      </c>
      <c r="H86" s="430" t="s">
        <v>456</v>
      </c>
      <c r="I86" s="430"/>
      <c r="J86" s="430" t="s">
        <v>457</v>
      </c>
      <c r="K86" s="430" t="s">
        <v>453</v>
      </c>
      <c r="L86" s="425">
        <v>0</v>
      </c>
      <c r="M86" s="425">
        <v>0</v>
      </c>
      <c r="N86" s="425">
        <v>0</v>
      </c>
      <c r="O86" s="426">
        <v>0</v>
      </c>
    </row>
    <row r="87" spans="1:15" ht="23.25" x14ac:dyDescent="0.25">
      <c r="A87" s="447" t="s">
        <v>568</v>
      </c>
      <c r="B87" s="423" t="s">
        <v>569</v>
      </c>
      <c r="C87" s="424" t="s">
        <v>570</v>
      </c>
      <c r="D87" s="430" t="s">
        <v>453</v>
      </c>
      <c r="E87" s="430"/>
      <c r="F87" s="430" t="s">
        <v>454</v>
      </c>
      <c r="G87" s="430" t="s">
        <v>455</v>
      </c>
      <c r="H87" s="430" t="s">
        <v>571</v>
      </c>
      <c r="I87" s="430"/>
      <c r="J87" s="430" t="s">
        <v>457</v>
      </c>
      <c r="K87" s="430" t="s">
        <v>453</v>
      </c>
      <c r="L87" s="425">
        <v>0</v>
      </c>
      <c r="M87" s="425">
        <v>0</v>
      </c>
      <c r="N87" s="425">
        <v>0</v>
      </c>
      <c r="O87" s="426">
        <v>0</v>
      </c>
    </row>
    <row r="88" spans="1:15" ht="23.25" x14ac:dyDescent="0.25">
      <c r="A88" s="431" t="s">
        <v>572</v>
      </c>
      <c r="B88" s="423" t="s">
        <v>573</v>
      </c>
      <c r="C88" s="424" t="s">
        <v>574</v>
      </c>
      <c r="D88" s="430" t="s">
        <v>453</v>
      </c>
      <c r="E88" s="430"/>
      <c r="F88" s="430" t="s">
        <v>454</v>
      </c>
      <c r="G88" s="430" t="s">
        <v>455</v>
      </c>
      <c r="H88" s="430" t="s">
        <v>456</v>
      </c>
      <c r="I88" s="430"/>
      <c r="J88" s="430" t="s">
        <v>457</v>
      </c>
      <c r="K88" s="430" t="s">
        <v>453</v>
      </c>
      <c r="L88" s="425">
        <v>160</v>
      </c>
      <c r="M88" s="425">
        <v>160</v>
      </c>
      <c r="N88" s="425">
        <v>160</v>
      </c>
      <c r="O88" s="426">
        <v>0</v>
      </c>
    </row>
    <row r="89" spans="1:15" ht="23.25" x14ac:dyDescent="0.25">
      <c r="A89" s="447" t="s">
        <v>575</v>
      </c>
      <c r="B89" s="423" t="s">
        <v>576</v>
      </c>
      <c r="C89" s="424" t="s">
        <v>577</v>
      </c>
      <c r="D89" s="430" t="s">
        <v>453</v>
      </c>
      <c r="E89" s="430"/>
      <c r="F89" s="430" t="s">
        <v>454</v>
      </c>
      <c r="G89" s="430" t="s">
        <v>455</v>
      </c>
      <c r="H89" s="430" t="s">
        <v>578</v>
      </c>
      <c r="I89" s="430"/>
      <c r="J89" s="430" t="s">
        <v>457</v>
      </c>
      <c r="K89" s="430" t="s">
        <v>453</v>
      </c>
      <c r="L89" s="425">
        <v>0</v>
      </c>
      <c r="M89" s="425">
        <v>0</v>
      </c>
      <c r="N89" s="425">
        <v>0</v>
      </c>
      <c r="O89" s="426">
        <v>0</v>
      </c>
    </row>
    <row r="90" spans="1:15" ht="23.25" x14ac:dyDescent="0.25">
      <c r="A90" s="447" t="s">
        <v>579</v>
      </c>
      <c r="B90" s="423" t="s">
        <v>580</v>
      </c>
      <c r="C90" s="424" t="s">
        <v>581</v>
      </c>
      <c r="D90" s="430" t="s">
        <v>453</v>
      </c>
      <c r="E90" s="430"/>
      <c r="F90" s="430" t="s">
        <v>454</v>
      </c>
      <c r="G90" s="430" t="s">
        <v>455</v>
      </c>
      <c r="H90" s="430" t="s">
        <v>456</v>
      </c>
      <c r="I90" s="430"/>
      <c r="J90" s="430" t="s">
        <v>457</v>
      </c>
      <c r="K90" s="430" t="s">
        <v>453</v>
      </c>
      <c r="L90" s="425">
        <v>60</v>
      </c>
      <c r="M90" s="425">
        <v>60</v>
      </c>
      <c r="N90" s="425">
        <v>60</v>
      </c>
      <c r="O90" s="426">
        <v>0</v>
      </c>
    </row>
    <row r="91" spans="1:15" ht="23.25" x14ac:dyDescent="0.25">
      <c r="A91" s="447" t="s">
        <v>582</v>
      </c>
      <c r="B91" s="423" t="s">
        <v>583</v>
      </c>
      <c r="C91" s="424" t="s">
        <v>584</v>
      </c>
      <c r="D91" s="430" t="s">
        <v>453</v>
      </c>
      <c r="E91" s="430"/>
      <c r="F91" s="430" t="s">
        <v>454</v>
      </c>
      <c r="G91" s="430" t="s">
        <v>455</v>
      </c>
      <c r="H91" s="430" t="s">
        <v>456</v>
      </c>
      <c r="I91" s="430"/>
      <c r="J91" s="430" t="s">
        <v>457</v>
      </c>
      <c r="K91" s="430" t="s">
        <v>453</v>
      </c>
      <c r="L91" s="425">
        <v>100</v>
      </c>
      <c r="M91" s="425">
        <v>100</v>
      </c>
      <c r="N91" s="425">
        <v>100</v>
      </c>
      <c r="O91" s="426">
        <v>0</v>
      </c>
    </row>
    <row r="92" spans="1:15" ht="15" x14ac:dyDescent="0.25">
      <c r="A92" s="431" t="s">
        <v>585</v>
      </c>
      <c r="B92" s="423" t="s">
        <v>586</v>
      </c>
      <c r="C92" s="424" t="s">
        <v>448</v>
      </c>
      <c r="D92" s="430"/>
      <c r="E92" s="430"/>
      <c r="F92" s="430"/>
      <c r="G92" s="430"/>
      <c r="H92" s="430"/>
      <c r="I92" s="430"/>
      <c r="J92" s="430"/>
      <c r="K92" s="430"/>
      <c r="L92" s="425">
        <v>0</v>
      </c>
      <c r="M92" s="425">
        <v>0</v>
      </c>
      <c r="N92" s="425">
        <v>0</v>
      </c>
      <c r="O92" s="426">
        <v>0</v>
      </c>
    </row>
    <row r="93" spans="1:15" ht="23.25" x14ac:dyDescent="0.25">
      <c r="A93" s="447" t="s">
        <v>587</v>
      </c>
      <c r="B93" s="423" t="s">
        <v>588</v>
      </c>
      <c r="C93" s="424" t="s">
        <v>589</v>
      </c>
      <c r="D93" s="430"/>
      <c r="E93" s="430"/>
      <c r="F93" s="430"/>
      <c r="G93" s="430"/>
      <c r="H93" s="430"/>
      <c r="I93" s="430"/>
      <c r="J93" s="430"/>
      <c r="K93" s="430"/>
      <c r="L93" s="425">
        <v>0</v>
      </c>
      <c r="M93" s="425">
        <v>0</v>
      </c>
      <c r="N93" s="425">
        <v>0</v>
      </c>
      <c r="O93" s="426">
        <v>0</v>
      </c>
    </row>
    <row r="94" spans="1:15" ht="15" x14ac:dyDescent="0.25">
      <c r="A94" s="447" t="s">
        <v>590</v>
      </c>
      <c r="B94" s="423" t="s">
        <v>591</v>
      </c>
      <c r="C94" s="424" t="s">
        <v>592</v>
      </c>
      <c r="D94" s="430"/>
      <c r="E94" s="430"/>
      <c r="F94" s="430"/>
      <c r="G94" s="430"/>
      <c r="H94" s="430"/>
      <c r="I94" s="430"/>
      <c r="J94" s="430"/>
      <c r="K94" s="430"/>
      <c r="L94" s="425">
        <v>0</v>
      </c>
      <c r="M94" s="425">
        <v>0</v>
      </c>
      <c r="N94" s="425">
        <v>0</v>
      </c>
      <c r="O94" s="426">
        <v>0</v>
      </c>
    </row>
    <row r="95" spans="1:15" ht="23.25" x14ac:dyDescent="0.25">
      <c r="A95" s="447" t="s">
        <v>593</v>
      </c>
      <c r="B95" s="423" t="s">
        <v>594</v>
      </c>
      <c r="C95" s="424" t="s">
        <v>595</v>
      </c>
      <c r="D95" s="430"/>
      <c r="E95" s="430"/>
      <c r="F95" s="430"/>
      <c r="G95" s="430"/>
      <c r="H95" s="430"/>
      <c r="I95" s="430"/>
      <c r="J95" s="430"/>
      <c r="K95" s="430"/>
      <c r="L95" s="425">
        <v>0</v>
      </c>
      <c r="M95" s="425">
        <v>0</v>
      </c>
      <c r="N95" s="425">
        <v>0</v>
      </c>
      <c r="O95" s="426">
        <v>0</v>
      </c>
    </row>
    <row r="96" spans="1:15" ht="15" x14ac:dyDescent="0.25">
      <c r="A96" s="447" t="s">
        <v>596</v>
      </c>
      <c r="B96" s="423" t="s">
        <v>597</v>
      </c>
      <c r="C96" s="424" t="s">
        <v>598</v>
      </c>
      <c r="D96" s="430"/>
      <c r="E96" s="430"/>
      <c r="F96" s="430"/>
      <c r="G96" s="430"/>
      <c r="H96" s="430"/>
      <c r="I96" s="430"/>
      <c r="J96" s="430"/>
      <c r="K96" s="430"/>
      <c r="L96" s="425">
        <v>0</v>
      </c>
      <c r="M96" s="425">
        <v>0</v>
      </c>
      <c r="N96" s="425">
        <v>0</v>
      </c>
      <c r="O96" s="426">
        <v>0</v>
      </c>
    </row>
    <row r="97" spans="1:15" ht="15" x14ac:dyDescent="0.25">
      <c r="A97" s="447" t="s">
        <v>599</v>
      </c>
      <c r="B97" s="423" t="s">
        <v>600</v>
      </c>
      <c r="C97" s="424" t="s">
        <v>601</v>
      </c>
      <c r="D97" s="430"/>
      <c r="E97" s="430"/>
      <c r="F97" s="430"/>
      <c r="G97" s="430"/>
      <c r="H97" s="430"/>
      <c r="I97" s="430"/>
      <c r="J97" s="430"/>
      <c r="K97" s="430"/>
      <c r="L97" s="425">
        <v>0</v>
      </c>
      <c r="M97" s="425">
        <v>0</v>
      </c>
      <c r="N97" s="425">
        <v>0</v>
      </c>
      <c r="O97" s="426">
        <v>0</v>
      </c>
    </row>
    <row r="98" spans="1:15" ht="23.25" x14ac:dyDescent="0.25">
      <c r="A98" s="447" t="s">
        <v>602</v>
      </c>
      <c r="B98" s="423" t="s">
        <v>603</v>
      </c>
      <c r="C98" s="424" t="s">
        <v>604</v>
      </c>
      <c r="D98" s="430"/>
      <c r="E98" s="430"/>
      <c r="F98" s="430"/>
      <c r="G98" s="430"/>
      <c r="H98" s="430"/>
      <c r="I98" s="430"/>
      <c r="J98" s="430"/>
      <c r="K98" s="430"/>
      <c r="L98" s="425">
        <v>0</v>
      </c>
      <c r="M98" s="425">
        <v>0</v>
      </c>
      <c r="N98" s="425">
        <v>0</v>
      </c>
      <c r="O98" s="426">
        <v>0</v>
      </c>
    </row>
    <row r="99" spans="1:15" ht="23.25" x14ac:dyDescent="0.25">
      <c r="A99" s="431" t="s">
        <v>605</v>
      </c>
      <c r="B99" s="423" t="s">
        <v>606</v>
      </c>
      <c r="C99" s="424" t="s">
        <v>448</v>
      </c>
      <c r="D99" s="430" t="s">
        <v>453</v>
      </c>
      <c r="E99" s="430"/>
      <c r="F99" s="430" t="s">
        <v>454</v>
      </c>
      <c r="G99" s="430" t="s">
        <v>455</v>
      </c>
      <c r="H99" s="430" t="s">
        <v>456</v>
      </c>
      <c r="I99" s="430"/>
      <c r="J99" s="430" t="s">
        <v>457</v>
      </c>
      <c r="K99" s="430" t="s">
        <v>453</v>
      </c>
      <c r="L99" s="425">
        <v>0</v>
      </c>
      <c r="M99" s="425">
        <v>0</v>
      </c>
      <c r="N99" s="425">
        <v>0</v>
      </c>
      <c r="O99" s="426">
        <v>0</v>
      </c>
    </row>
    <row r="100" spans="1:15" ht="23.25" x14ac:dyDescent="0.25">
      <c r="A100" s="447" t="s">
        <v>607</v>
      </c>
      <c r="B100" s="423" t="s">
        <v>608</v>
      </c>
      <c r="C100" s="424" t="s">
        <v>609</v>
      </c>
      <c r="D100" s="430" t="s">
        <v>453</v>
      </c>
      <c r="E100" s="430"/>
      <c r="F100" s="430" t="s">
        <v>454</v>
      </c>
      <c r="G100" s="430" t="s">
        <v>455</v>
      </c>
      <c r="H100" s="430" t="s">
        <v>456</v>
      </c>
      <c r="I100" s="430"/>
      <c r="J100" s="430" t="s">
        <v>457</v>
      </c>
      <c r="K100" s="430" t="s">
        <v>453</v>
      </c>
      <c r="L100" s="425">
        <v>0</v>
      </c>
      <c r="M100" s="425">
        <v>0</v>
      </c>
      <c r="N100" s="425">
        <v>0</v>
      </c>
      <c r="O100" s="426">
        <v>0</v>
      </c>
    </row>
    <row r="101" spans="1:15" ht="23.25" x14ac:dyDescent="0.25">
      <c r="A101" s="431" t="s">
        <v>610</v>
      </c>
      <c r="B101" s="423" t="s">
        <v>611</v>
      </c>
      <c r="C101" s="424" t="s">
        <v>448</v>
      </c>
      <c r="D101" s="430" t="s">
        <v>453</v>
      </c>
      <c r="E101" s="430"/>
      <c r="F101" s="430" t="s">
        <v>454</v>
      </c>
      <c r="G101" s="430" t="s">
        <v>455</v>
      </c>
      <c r="H101" s="430" t="s">
        <v>456</v>
      </c>
      <c r="I101" s="430"/>
      <c r="J101" s="430" t="s">
        <v>457</v>
      </c>
      <c r="K101" s="430" t="s">
        <v>453</v>
      </c>
      <c r="L101" s="425">
        <v>24127.99</v>
      </c>
      <c r="M101" s="425">
        <v>20678.75</v>
      </c>
      <c r="N101" s="425">
        <v>21655.55</v>
      </c>
      <c r="O101" s="426">
        <v>0</v>
      </c>
    </row>
    <row r="102" spans="1:15" ht="35.25" thickBot="1" x14ac:dyDescent="0.3">
      <c r="A102" s="447" t="s">
        <v>612</v>
      </c>
      <c r="B102" s="423" t="s">
        <v>613</v>
      </c>
      <c r="C102" s="424" t="s">
        <v>614</v>
      </c>
      <c r="D102" s="430"/>
      <c r="E102" s="430"/>
      <c r="F102" s="430"/>
      <c r="G102" s="430"/>
      <c r="H102" s="430"/>
      <c r="I102" s="430"/>
      <c r="J102" s="430"/>
      <c r="K102" s="430"/>
      <c r="L102" s="425">
        <v>0</v>
      </c>
      <c r="M102" s="425">
        <v>0</v>
      </c>
      <c r="N102" s="425">
        <v>0</v>
      </c>
      <c r="O102" s="426">
        <v>0</v>
      </c>
    </row>
    <row r="103" spans="1:15" ht="23.25" x14ac:dyDescent="0.25">
      <c r="A103" s="447" t="s">
        <v>615</v>
      </c>
      <c r="B103" s="419" t="s">
        <v>616</v>
      </c>
      <c r="C103" s="420" t="s">
        <v>617</v>
      </c>
      <c r="D103" s="459" t="s">
        <v>453</v>
      </c>
      <c r="E103" s="459"/>
      <c r="F103" s="459" t="s">
        <v>454</v>
      </c>
      <c r="G103" s="459" t="s">
        <v>455</v>
      </c>
      <c r="H103" s="459" t="s">
        <v>456</v>
      </c>
      <c r="I103" s="459"/>
      <c r="J103" s="459" t="s">
        <v>457</v>
      </c>
      <c r="K103" s="459" t="s">
        <v>453</v>
      </c>
      <c r="L103" s="421">
        <v>0</v>
      </c>
      <c r="M103" s="421">
        <v>0</v>
      </c>
      <c r="N103" s="421">
        <v>0</v>
      </c>
      <c r="O103" s="422">
        <v>0</v>
      </c>
    </row>
    <row r="104" spans="1:15" ht="23.25" x14ac:dyDescent="0.25">
      <c r="A104" s="446" t="s">
        <v>618</v>
      </c>
      <c r="B104" s="439" t="s">
        <v>619</v>
      </c>
      <c r="C104" s="440" t="s">
        <v>620</v>
      </c>
      <c r="D104" s="441" t="s">
        <v>453</v>
      </c>
      <c r="E104" s="441"/>
      <c r="F104" s="441" t="s">
        <v>454</v>
      </c>
      <c r="G104" s="441" t="s">
        <v>455</v>
      </c>
      <c r="H104" s="441" t="s">
        <v>456</v>
      </c>
      <c r="I104" s="441"/>
      <c r="J104" s="441" t="s">
        <v>457</v>
      </c>
      <c r="K104" s="441" t="s">
        <v>453</v>
      </c>
      <c r="L104" s="442">
        <v>21485.7</v>
      </c>
      <c r="M104" s="442">
        <v>18204.810000000001</v>
      </c>
      <c r="N104" s="442">
        <v>19181.61</v>
      </c>
      <c r="O104" s="443">
        <v>0</v>
      </c>
    </row>
    <row r="105" spans="1:15" ht="23.25" x14ac:dyDescent="0.25">
      <c r="A105" s="447" t="s">
        <v>621</v>
      </c>
      <c r="B105" s="423" t="s">
        <v>622</v>
      </c>
      <c r="C105" s="424" t="s">
        <v>623</v>
      </c>
      <c r="D105" s="430"/>
      <c r="E105" s="430"/>
      <c r="F105" s="430"/>
      <c r="G105" s="430"/>
      <c r="H105" s="430"/>
      <c r="I105" s="430"/>
      <c r="J105" s="430"/>
      <c r="K105" s="430"/>
      <c r="L105" s="425">
        <v>0</v>
      </c>
      <c r="M105" s="425">
        <v>0</v>
      </c>
      <c r="N105" s="425">
        <v>0</v>
      </c>
      <c r="O105" s="426">
        <v>0</v>
      </c>
    </row>
    <row r="106" spans="1:15" ht="23.25" x14ac:dyDescent="0.25">
      <c r="A106" s="447" t="s">
        <v>624</v>
      </c>
      <c r="B106" s="423" t="s">
        <v>625</v>
      </c>
      <c r="C106" s="424" t="s">
        <v>626</v>
      </c>
      <c r="D106" s="430" t="s">
        <v>453</v>
      </c>
      <c r="E106" s="430"/>
      <c r="F106" s="430" t="s">
        <v>454</v>
      </c>
      <c r="G106" s="430" t="s">
        <v>455</v>
      </c>
      <c r="H106" s="430" t="s">
        <v>627</v>
      </c>
      <c r="I106" s="430"/>
      <c r="J106" s="430" t="s">
        <v>457</v>
      </c>
      <c r="K106" s="430" t="s">
        <v>453</v>
      </c>
      <c r="L106" s="425">
        <v>2642.3</v>
      </c>
      <c r="M106" s="425">
        <v>2473.94</v>
      </c>
      <c r="N106" s="425">
        <v>2473.94</v>
      </c>
      <c r="O106" s="426">
        <v>0</v>
      </c>
    </row>
    <row r="107" spans="1:15" ht="23.25" x14ac:dyDescent="0.25">
      <c r="A107" s="447" t="s">
        <v>628</v>
      </c>
      <c r="B107" s="423" t="s">
        <v>629</v>
      </c>
      <c r="C107" s="424" t="s">
        <v>630</v>
      </c>
      <c r="D107" s="430" t="s">
        <v>453</v>
      </c>
      <c r="E107" s="430"/>
      <c r="F107" s="430" t="s">
        <v>454</v>
      </c>
      <c r="G107" s="430" t="s">
        <v>13</v>
      </c>
      <c r="H107" s="430" t="s">
        <v>456</v>
      </c>
      <c r="I107" s="430"/>
      <c r="J107" s="430" t="s">
        <v>457</v>
      </c>
      <c r="K107" s="430" t="s">
        <v>453</v>
      </c>
      <c r="L107" s="425">
        <v>0</v>
      </c>
      <c r="M107" s="425">
        <v>0</v>
      </c>
      <c r="N107" s="425">
        <v>0</v>
      </c>
      <c r="O107" s="426">
        <v>0</v>
      </c>
    </row>
    <row r="108" spans="1:15" ht="34.5" x14ac:dyDescent="0.25">
      <c r="A108" s="452" t="s">
        <v>631</v>
      </c>
      <c r="B108" s="423" t="s">
        <v>632</v>
      </c>
      <c r="C108" s="424" t="s">
        <v>633</v>
      </c>
      <c r="D108" s="430"/>
      <c r="E108" s="430"/>
      <c r="F108" s="430"/>
      <c r="G108" s="430"/>
      <c r="H108" s="430"/>
      <c r="I108" s="430"/>
      <c r="J108" s="430"/>
      <c r="K108" s="430"/>
      <c r="L108" s="425">
        <v>0</v>
      </c>
      <c r="M108" s="425">
        <v>0</v>
      </c>
      <c r="N108" s="425">
        <v>0</v>
      </c>
      <c r="O108" s="426">
        <v>0</v>
      </c>
    </row>
    <row r="109" spans="1:15" ht="23.25" x14ac:dyDescent="0.25">
      <c r="A109" s="452" t="s">
        <v>634</v>
      </c>
      <c r="B109" s="423" t="s">
        <v>635</v>
      </c>
      <c r="C109" s="424" t="s">
        <v>636</v>
      </c>
      <c r="D109" s="430" t="s">
        <v>453</v>
      </c>
      <c r="E109" s="430"/>
      <c r="F109" s="430" t="s">
        <v>454</v>
      </c>
      <c r="G109" s="430" t="s">
        <v>13</v>
      </c>
      <c r="H109" s="430" t="s">
        <v>456</v>
      </c>
      <c r="I109" s="430"/>
      <c r="J109" s="430" t="s">
        <v>457</v>
      </c>
      <c r="K109" s="430" t="s">
        <v>453</v>
      </c>
      <c r="L109" s="425">
        <v>0</v>
      </c>
      <c r="M109" s="425">
        <v>0</v>
      </c>
      <c r="N109" s="425">
        <v>0</v>
      </c>
      <c r="O109" s="426">
        <v>0</v>
      </c>
    </row>
    <row r="110" spans="1:15" ht="23.25" x14ac:dyDescent="0.25">
      <c r="A110" s="431" t="s">
        <v>637</v>
      </c>
      <c r="B110" s="423" t="s">
        <v>638</v>
      </c>
      <c r="C110" s="424" t="s">
        <v>639</v>
      </c>
      <c r="D110" s="430" t="s">
        <v>453</v>
      </c>
      <c r="E110" s="430"/>
      <c r="F110" s="430" t="s">
        <v>454</v>
      </c>
      <c r="G110" s="430" t="s">
        <v>455</v>
      </c>
      <c r="H110" s="430" t="s">
        <v>456</v>
      </c>
      <c r="I110" s="430"/>
      <c r="J110" s="430" t="s">
        <v>457</v>
      </c>
      <c r="K110" s="430" t="s">
        <v>453</v>
      </c>
      <c r="L110" s="425">
        <v>0</v>
      </c>
      <c r="M110" s="425">
        <v>0</v>
      </c>
      <c r="N110" s="425">
        <v>0</v>
      </c>
      <c r="O110" s="426">
        <v>0</v>
      </c>
    </row>
    <row r="111" spans="1:15" ht="23.25" x14ac:dyDescent="0.25">
      <c r="A111" s="427" t="s">
        <v>640</v>
      </c>
      <c r="B111" s="428" t="s">
        <v>641</v>
      </c>
      <c r="C111" s="429" t="s">
        <v>642</v>
      </c>
      <c r="D111" s="430" t="s">
        <v>453</v>
      </c>
      <c r="E111" s="430"/>
      <c r="F111" s="430" t="s">
        <v>454</v>
      </c>
      <c r="G111" s="430" t="s">
        <v>7</v>
      </c>
      <c r="H111" s="430" t="s">
        <v>456</v>
      </c>
      <c r="I111" s="430" t="s">
        <v>497</v>
      </c>
      <c r="J111" s="430" t="s">
        <v>457</v>
      </c>
      <c r="K111" s="430" t="s">
        <v>453</v>
      </c>
      <c r="L111" s="425">
        <v>0</v>
      </c>
      <c r="M111" s="425">
        <v>0</v>
      </c>
      <c r="N111" s="425">
        <v>0</v>
      </c>
      <c r="O111" s="426">
        <v>0</v>
      </c>
    </row>
    <row r="112" spans="1:15" ht="23.25" x14ac:dyDescent="0.25">
      <c r="A112" s="451" t="s">
        <v>643</v>
      </c>
      <c r="B112" s="423" t="s">
        <v>644</v>
      </c>
      <c r="C112" s="424"/>
      <c r="D112" s="430" t="s">
        <v>453</v>
      </c>
      <c r="E112" s="430"/>
      <c r="F112" s="430" t="s">
        <v>454</v>
      </c>
      <c r="G112" s="430" t="s">
        <v>7</v>
      </c>
      <c r="H112" s="430" t="s">
        <v>645</v>
      </c>
      <c r="I112" s="430" t="s">
        <v>497</v>
      </c>
      <c r="J112" s="430" t="s">
        <v>457</v>
      </c>
      <c r="K112" s="430" t="s">
        <v>453</v>
      </c>
      <c r="L112" s="425">
        <v>0</v>
      </c>
      <c r="M112" s="425">
        <v>0</v>
      </c>
      <c r="N112" s="425">
        <v>0</v>
      </c>
      <c r="O112" s="426">
        <v>0</v>
      </c>
    </row>
    <row r="113" spans="1:15" ht="23.25" x14ac:dyDescent="0.25">
      <c r="A113" s="451" t="s">
        <v>646</v>
      </c>
      <c r="B113" s="423" t="s">
        <v>647</v>
      </c>
      <c r="C113" s="424"/>
      <c r="D113" s="430" t="s">
        <v>453</v>
      </c>
      <c r="E113" s="430"/>
      <c r="F113" s="430" t="s">
        <v>466</v>
      </c>
      <c r="G113" s="430" t="s">
        <v>7</v>
      </c>
      <c r="H113" s="430" t="s">
        <v>645</v>
      </c>
      <c r="I113" s="430" t="s">
        <v>497</v>
      </c>
      <c r="J113" s="430" t="s">
        <v>457</v>
      </c>
      <c r="K113" s="430" t="s">
        <v>453</v>
      </c>
      <c r="L113" s="425">
        <v>0</v>
      </c>
      <c r="M113" s="425">
        <v>0</v>
      </c>
      <c r="N113" s="425">
        <v>0</v>
      </c>
      <c r="O113" s="426">
        <v>0</v>
      </c>
    </row>
    <row r="114" spans="1:15" ht="23.25" x14ac:dyDescent="0.25">
      <c r="A114" s="451" t="s">
        <v>648</v>
      </c>
      <c r="B114" s="423" t="s">
        <v>649</v>
      </c>
      <c r="C114" s="424"/>
      <c r="D114" s="430" t="s">
        <v>453</v>
      </c>
      <c r="E114" s="430"/>
      <c r="F114" s="430" t="s">
        <v>454</v>
      </c>
      <c r="G114" s="430" t="s">
        <v>7</v>
      </c>
      <c r="H114" s="430" t="s">
        <v>456</v>
      </c>
      <c r="I114" s="430" t="s">
        <v>497</v>
      </c>
      <c r="J114" s="430" t="s">
        <v>457</v>
      </c>
      <c r="K114" s="430" t="s">
        <v>453</v>
      </c>
      <c r="L114" s="425">
        <v>0</v>
      </c>
      <c r="M114" s="425">
        <v>0</v>
      </c>
      <c r="N114" s="425">
        <v>0</v>
      </c>
      <c r="O114" s="426">
        <v>0</v>
      </c>
    </row>
    <row r="115" spans="1:15" ht="23.25" x14ac:dyDescent="0.25">
      <c r="A115" s="427" t="s">
        <v>512</v>
      </c>
      <c r="B115" s="428" t="s">
        <v>513</v>
      </c>
      <c r="C115" s="429" t="s">
        <v>448</v>
      </c>
      <c r="D115" s="430" t="s">
        <v>453</v>
      </c>
      <c r="E115" s="430"/>
      <c r="F115" s="430" t="s">
        <v>454</v>
      </c>
      <c r="G115" s="430" t="s">
        <v>455</v>
      </c>
      <c r="H115" s="430" t="s">
        <v>456</v>
      </c>
      <c r="I115" s="430" t="s">
        <v>514</v>
      </c>
      <c r="J115" s="430" t="s">
        <v>457</v>
      </c>
      <c r="K115" s="430" t="s">
        <v>453</v>
      </c>
      <c r="L115" s="425">
        <v>0</v>
      </c>
      <c r="M115" s="425">
        <v>0</v>
      </c>
      <c r="N115" s="425">
        <v>0</v>
      </c>
      <c r="O115" s="426">
        <v>0</v>
      </c>
    </row>
    <row r="116" spans="1:15" ht="24" thickBot="1" x14ac:dyDescent="0.3">
      <c r="A116" s="451" t="s">
        <v>650</v>
      </c>
      <c r="B116" s="460" t="s">
        <v>516</v>
      </c>
      <c r="C116" s="461" t="s">
        <v>514</v>
      </c>
      <c r="D116" s="462"/>
      <c r="E116" s="462"/>
      <c r="F116" s="462"/>
      <c r="G116" s="462"/>
      <c r="H116" s="462"/>
      <c r="I116" s="462"/>
      <c r="J116" s="462"/>
      <c r="K116" s="462"/>
      <c r="L116" s="463">
        <v>0</v>
      </c>
      <c r="M116" s="463">
        <v>0</v>
      </c>
      <c r="N116" s="463">
        <v>0</v>
      </c>
      <c r="O116" s="458">
        <v>0</v>
      </c>
    </row>
    <row r="117" spans="1:15" ht="15" x14ac:dyDescent="0.25"/>
    <row r="118" spans="1:15" ht="15" x14ac:dyDescent="0.25"/>
  </sheetData>
  <mergeCells count="27">
    <mergeCell ref="I24:I26"/>
    <mergeCell ref="J24:J26"/>
    <mergeCell ref="K24:K26"/>
    <mergeCell ref="L24:O24"/>
    <mergeCell ref="O25:O26"/>
    <mergeCell ref="B19:L19"/>
    <mergeCell ref="A22:O22"/>
    <mergeCell ref="A24:A26"/>
    <mergeCell ref="B24:B26"/>
    <mergeCell ref="C24:C26"/>
    <mergeCell ref="D24:D26"/>
    <mergeCell ref="E24:E26"/>
    <mergeCell ref="F24:F26"/>
    <mergeCell ref="G24:G26"/>
    <mergeCell ref="H24:H26"/>
    <mergeCell ref="N9:O9"/>
    <mergeCell ref="A11:N11"/>
    <mergeCell ref="A12:N12"/>
    <mergeCell ref="O12:O13"/>
    <mergeCell ref="B14:D14"/>
    <mergeCell ref="B16:L16"/>
    <mergeCell ref="N2:O2"/>
    <mergeCell ref="N3:O3"/>
    <mergeCell ref="N4:O4"/>
    <mergeCell ref="N5:O5"/>
    <mergeCell ref="N6:O6"/>
    <mergeCell ref="N7:O7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5" customHeight="1" x14ac:dyDescent="0.2">
      <c r="A4" s="183" t="s">
        <v>3</v>
      </c>
      <c r="B4" s="184"/>
      <c r="C4" s="184"/>
      <c r="D4" s="184"/>
      <c r="E4" s="184"/>
      <c r="F4" s="185"/>
      <c r="G4" s="183" t="s">
        <v>45</v>
      </c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5"/>
      <c r="AB4" s="183" t="s">
        <v>219</v>
      </c>
      <c r="AC4" s="184"/>
      <c r="AD4" s="184"/>
      <c r="AE4" s="184"/>
      <c r="AF4" s="184"/>
      <c r="AG4" s="184"/>
      <c r="AH4" s="184"/>
      <c r="AI4" s="184"/>
      <c r="AJ4" s="184"/>
      <c r="AK4" s="184"/>
      <c r="AL4" s="184"/>
      <c r="AM4" s="184"/>
      <c r="AN4" s="184"/>
      <c r="AO4" s="185"/>
      <c r="AP4" s="183" t="s">
        <v>54</v>
      </c>
      <c r="AQ4" s="184"/>
      <c r="AR4" s="184"/>
      <c r="AS4" s="184"/>
      <c r="AT4" s="184"/>
      <c r="AU4" s="184"/>
      <c r="AV4" s="184"/>
      <c r="AW4" s="184"/>
      <c r="AX4" s="184"/>
      <c r="AY4" s="184"/>
      <c r="AZ4" s="184"/>
      <c r="BA4" s="184"/>
      <c r="BB4" s="184"/>
      <c r="BC4" s="185"/>
      <c r="BD4" s="183" t="s">
        <v>77</v>
      </c>
      <c r="BE4" s="184"/>
      <c r="BF4" s="184"/>
      <c r="BG4" s="184"/>
      <c r="BH4" s="184"/>
      <c r="BI4" s="184"/>
      <c r="BJ4" s="184"/>
      <c r="BK4" s="184"/>
      <c r="BL4" s="184"/>
      <c r="BM4" s="184"/>
      <c r="BN4" s="184"/>
      <c r="BO4" s="184"/>
      <c r="BP4" s="184"/>
      <c r="BQ4" s="184"/>
      <c r="BR4" s="183" t="s">
        <v>237</v>
      </c>
      <c r="BS4" s="184"/>
      <c r="BT4" s="184"/>
      <c r="BU4" s="184"/>
      <c r="BV4" s="184"/>
      <c r="BW4" s="184"/>
      <c r="BX4" s="184"/>
      <c r="BY4" s="184"/>
      <c r="BZ4" s="184"/>
      <c r="CA4" s="184"/>
      <c r="CB4" s="184"/>
      <c r="CC4" s="184"/>
      <c r="CD4" s="184"/>
      <c r="CE4" s="185"/>
      <c r="CF4" s="192" t="s">
        <v>0</v>
      </c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3"/>
    </row>
    <row r="5" spans="1:139" s="3" customFormat="1" ht="70.5" customHeight="1" x14ac:dyDescent="0.2">
      <c r="A5" s="186"/>
      <c r="B5" s="187"/>
      <c r="C5" s="187"/>
      <c r="D5" s="187"/>
      <c r="E5" s="187"/>
      <c r="F5" s="188"/>
      <c r="G5" s="186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8"/>
      <c r="AB5" s="186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8"/>
      <c r="AP5" s="186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8"/>
      <c r="BD5" s="186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7"/>
      <c r="BQ5" s="187"/>
      <c r="BR5" s="186"/>
      <c r="BS5" s="187"/>
      <c r="BT5" s="187"/>
      <c r="BU5" s="187"/>
      <c r="BV5" s="187"/>
      <c r="BW5" s="187"/>
      <c r="BX5" s="187"/>
      <c r="BY5" s="187"/>
      <c r="BZ5" s="187"/>
      <c r="CA5" s="187"/>
      <c r="CB5" s="187"/>
      <c r="CC5" s="187"/>
      <c r="CD5" s="187"/>
      <c r="CE5" s="188"/>
      <c r="CF5" s="200" t="s">
        <v>168</v>
      </c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8"/>
      <c r="CT5" s="200" t="s">
        <v>176</v>
      </c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8"/>
      <c r="DJ5" s="240" t="s">
        <v>18</v>
      </c>
      <c r="DK5" s="240"/>
      <c r="DL5" s="240"/>
      <c r="DM5" s="240"/>
      <c r="DN5" s="240"/>
      <c r="DO5" s="240"/>
      <c r="DP5" s="240"/>
      <c r="DQ5" s="240"/>
      <c r="DR5" s="240"/>
      <c r="DS5" s="240"/>
      <c r="DT5" s="240"/>
      <c r="DU5" s="240"/>
      <c r="DV5" s="240"/>
      <c r="DW5" s="240"/>
      <c r="DX5" s="240"/>
      <c r="DY5" s="240"/>
      <c r="DZ5" s="240"/>
      <c r="EA5" s="240"/>
      <c r="EB5" s="240"/>
      <c r="EC5" s="240"/>
      <c r="ED5" s="240"/>
      <c r="EE5" s="240"/>
      <c r="EF5" s="240"/>
      <c r="EG5" s="240"/>
      <c r="EH5" s="240"/>
      <c r="EI5" s="241"/>
    </row>
    <row r="6" spans="1:139" s="3" customFormat="1" ht="28.5" customHeight="1" x14ac:dyDescent="0.2">
      <c r="A6" s="189"/>
      <c r="B6" s="190"/>
      <c r="C6" s="190"/>
      <c r="D6" s="190"/>
      <c r="E6" s="190"/>
      <c r="F6" s="191"/>
      <c r="G6" s="189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1"/>
      <c r="AB6" s="189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1"/>
      <c r="AP6" s="189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1"/>
      <c r="BD6" s="189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89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1"/>
      <c r="CF6" s="159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1"/>
      <c r="CT6" s="159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1"/>
      <c r="DJ6" s="192" t="s">
        <v>2</v>
      </c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4"/>
      <c r="DW6" s="192" t="s">
        <v>43</v>
      </c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4"/>
    </row>
    <row r="7" spans="1:139" s="7" customFormat="1" ht="12.75" x14ac:dyDescent="0.2">
      <c r="A7" s="195">
        <v>1</v>
      </c>
      <c r="B7" s="196"/>
      <c r="C7" s="196"/>
      <c r="D7" s="196"/>
      <c r="E7" s="196"/>
      <c r="F7" s="197"/>
      <c r="G7" s="195">
        <v>2</v>
      </c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7"/>
      <c r="AB7" s="195">
        <v>3</v>
      </c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7"/>
      <c r="AP7" s="195">
        <v>4</v>
      </c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7"/>
      <c r="BD7" s="195">
        <v>5</v>
      </c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96"/>
      <c r="BQ7" s="196"/>
      <c r="BR7" s="195">
        <v>6</v>
      </c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7"/>
      <c r="CF7" s="195">
        <v>7</v>
      </c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7"/>
      <c r="CT7" s="195">
        <v>8</v>
      </c>
      <c r="CU7" s="196"/>
      <c r="CV7" s="196"/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6"/>
      <c r="DH7" s="196"/>
      <c r="DI7" s="197"/>
      <c r="DJ7" s="195">
        <v>9</v>
      </c>
      <c r="DK7" s="196"/>
      <c r="DL7" s="196"/>
      <c r="DM7" s="196"/>
      <c r="DN7" s="196"/>
      <c r="DO7" s="196"/>
      <c r="DP7" s="196"/>
      <c r="DQ7" s="196"/>
      <c r="DR7" s="196"/>
      <c r="DS7" s="196"/>
      <c r="DT7" s="196"/>
      <c r="DU7" s="196"/>
      <c r="DV7" s="197"/>
      <c r="DW7" s="195">
        <v>10</v>
      </c>
      <c r="DX7" s="196"/>
      <c r="DY7" s="196"/>
      <c r="DZ7" s="196"/>
      <c r="EA7" s="196"/>
      <c r="EB7" s="196"/>
      <c r="EC7" s="196"/>
      <c r="ED7" s="196"/>
      <c r="EE7" s="196"/>
      <c r="EF7" s="196"/>
      <c r="EG7" s="196"/>
      <c r="EH7" s="196"/>
      <c r="EI7" s="197"/>
    </row>
    <row r="8" spans="1:139" s="6" customFormat="1" ht="92.25" customHeight="1" x14ac:dyDescent="0.2">
      <c r="A8" s="232" t="s">
        <v>6</v>
      </c>
      <c r="B8" s="233"/>
      <c r="C8" s="233"/>
      <c r="D8" s="233"/>
      <c r="E8" s="233"/>
      <c r="F8" s="234"/>
      <c r="G8" s="182" t="s">
        <v>78</v>
      </c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8"/>
      <c r="AB8" s="139" t="s">
        <v>1</v>
      </c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1"/>
      <c r="AP8" s="139" t="s">
        <v>1</v>
      </c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1"/>
      <c r="BD8" s="139" t="s">
        <v>1</v>
      </c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24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6"/>
      <c r="CF8" s="124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6"/>
      <c r="CT8" s="124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6"/>
      <c r="DJ8" s="124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6"/>
      <c r="DW8" s="124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6"/>
    </row>
    <row r="9" spans="1:139" s="6" customFormat="1" ht="40.5" customHeight="1" x14ac:dyDescent="0.2">
      <c r="A9" s="232" t="s">
        <v>25</v>
      </c>
      <c r="B9" s="233"/>
      <c r="C9" s="233"/>
      <c r="D9" s="233"/>
      <c r="E9" s="233"/>
      <c r="F9" s="234"/>
      <c r="G9" s="182" t="s">
        <v>79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8"/>
      <c r="AB9" s="124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6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6"/>
      <c r="BD9" s="124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4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6"/>
      <c r="CF9" s="124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6"/>
      <c r="CT9" s="124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6"/>
      <c r="DJ9" s="124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6"/>
      <c r="DW9" s="124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6"/>
    </row>
    <row r="10" spans="1:139" s="6" customFormat="1" ht="93" customHeight="1" x14ac:dyDescent="0.2">
      <c r="A10" s="232" t="s">
        <v>26</v>
      </c>
      <c r="B10" s="233"/>
      <c r="C10" s="233"/>
      <c r="D10" s="233"/>
      <c r="E10" s="233"/>
      <c r="F10" s="234"/>
      <c r="G10" s="182" t="s">
        <v>80</v>
      </c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8"/>
      <c r="AB10" s="124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6"/>
      <c r="AP10" s="124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6"/>
      <c r="BD10" s="124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4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6"/>
      <c r="CF10" s="124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6"/>
      <c r="CT10" s="124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6"/>
      <c r="DJ10" s="124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6"/>
      <c r="DW10" s="124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6"/>
    </row>
    <row r="11" spans="1:139" s="6" customFormat="1" ht="29.25" customHeight="1" x14ac:dyDescent="0.2">
      <c r="A11" s="235" t="s">
        <v>7</v>
      </c>
      <c r="B11" s="236"/>
      <c r="C11" s="236"/>
      <c r="D11" s="236"/>
      <c r="E11" s="236"/>
      <c r="F11" s="237"/>
      <c r="G11" s="182" t="s">
        <v>244</v>
      </c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8"/>
      <c r="AB11" s="139" t="s">
        <v>1</v>
      </c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1"/>
      <c r="AP11" s="139" t="s">
        <v>1</v>
      </c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1"/>
      <c r="BD11" s="139" t="s">
        <v>1</v>
      </c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24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6"/>
      <c r="CF11" s="139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1"/>
      <c r="CT11" s="139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1"/>
      <c r="DJ11" s="139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1"/>
      <c r="DW11" s="139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1"/>
    </row>
    <row r="12" spans="1:139" s="6" customFormat="1" ht="16.5" customHeight="1" x14ac:dyDescent="0.2">
      <c r="A12" s="235" t="s">
        <v>30</v>
      </c>
      <c r="B12" s="236"/>
      <c r="C12" s="236"/>
      <c r="D12" s="236"/>
      <c r="E12" s="236"/>
      <c r="F12" s="237"/>
      <c r="G12" s="182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8"/>
      <c r="AB12" s="124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6"/>
      <c r="AP12" s="124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6"/>
      <c r="BD12" s="124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4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6"/>
      <c r="CF12" s="139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1"/>
      <c r="CT12" s="139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1"/>
      <c r="DJ12" s="139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1"/>
      <c r="DW12" s="139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1"/>
    </row>
    <row r="13" spans="1:139" s="6" customFormat="1" ht="16.5" customHeight="1" x14ac:dyDescent="0.2">
      <c r="A13" s="231" t="s">
        <v>16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9"/>
      <c r="BR13" s="124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6"/>
      <c r="CF13" s="124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6"/>
      <c r="CT13" s="124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6"/>
      <c r="DJ13" s="124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6"/>
      <c r="DW13" s="124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6"/>
    </row>
    <row r="14" spans="1:139" ht="44.25" customHeight="1" x14ac:dyDescent="0.25">
      <c r="A14" s="203" t="s">
        <v>243</v>
      </c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  <c r="CI14" s="204"/>
      <c r="CJ14" s="204"/>
      <c r="CK14" s="204"/>
      <c r="CL14" s="204"/>
      <c r="CM14" s="204"/>
      <c r="CN14" s="204"/>
      <c r="CO14" s="204"/>
      <c r="CP14" s="204"/>
      <c r="CQ14" s="204"/>
      <c r="CR14" s="204"/>
      <c r="CS14" s="204"/>
      <c r="CT14" s="204"/>
      <c r="CU14" s="204"/>
      <c r="CV14" s="204"/>
      <c r="CW14" s="204"/>
      <c r="CX14" s="204"/>
      <c r="CY14" s="204"/>
      <c r="CZ14" s="204"/>
      <c r="DA14" s="204"/>
      <c r="DB14" s="204"/>
      <c r="DC14" s="204"/>
      <c r="DD14" s="204"/>
      <c r="DE14" s="204"/>
      <c r="DF14" s="204"/>
      <c r="DG14" s="204"/>
      <c r="DH14" s="204"/>
      <c r="DI14" s="204"/>
      <c r="DJ14" s="204"/>
      <c r="DK14" s="204"/>
      <c r="DL14" s="204"/>
      <c r="DM14" s="204"/>
      <c r="DN14" s="204"/>
      <c r="DO14" s="204"/>
      <c r="DP14" s="204"/>
      <c r="DQ14" s="204"/>
      <c r="DR14" s="204"/>
      <c r="DS14" s="204"/>
      <c r="DT14" s="204"/>
      <c r="DU14" s="204"/>
      <c r="DV14" s="204"/>
      <c r="DW14" s="204"/>
      <c r="DX14" s="204"/>
      <c r="DY14" s="204"/>
      <c r="DZ14" s="204"/>
      <c r="EA14" s="204"/>
      <c r="EB14" s="204"/>
      <c r="EC14" s="204"/>
      <c r="ED14" s="204"/>
      <c r="EE14" s="204"/>
      <c r="EF14" s="204"/>
      <c r="EG14" s="204"/>
      <c r="EH14" s="204"/>
      <c r="EI14" s="204"/>
    </row>
  </sheetData>
  <mergeCells count="79">
    <mergeCell ref="DW11:EI11"/>
    <mergeCell ref="DW6:EI6"/>
    <mergeCell ref="DJ8:DV8"/>
    <mergeCell ref="DW8:EI8"/>
    <mergeCell ref="DW12:EI12"/>
    <mergeCell ref="A11:F11"/>
    <mergeCell ref="AP11:BC11"/>
    <mergeCell ref="BD11:BQ11"/>
    <mergeCell ref="G11:AA11"/>
    <mergeCell ref="A10:F10"/>
    <mergeCell ref="AP10:BC10"/>
    <mergeCell ref="G10:AA10"/>
    <mergeCell ref="A9:F9"/>
    <mergeCell ref="G9:AA9"/>
    <mergeCell ref="AB9:AO9"/>
    <mergeCell ref="AB10:AO10"/>
    <mergeCell ref="DJ5:EI5"/>
    <mergeCell ref="DJ7:DV7"/>
    <mergeCell ref="CF10:CS10"/>
    <mergeCell ref="CT10:DI10"/>
    <mergeCell ref="DW7:EI7"/>
    <mergeCell ref="CT7:DI7"/>
    <mergeCell ref="CT5:DI6"/>
    <mergeCell ref="DJ6:DV6"/>
    <mergeCell ref="A8:F8"/>
    <mergeCell ref="AP8:BC8"/>
    <mergeCell ref="BD8:BQ8"/>
    <mergeCell ref="BR8:CE8"/>
    <mergeCell ref="G4:AA6"/>
    <mergeCell ref="G7:AA7"/>
    <mergeCell ref="BD4:BQ6"/>
    <mergeCell ref="BD7:BQ7"/>
    <mergeCell ref="BR7:CE7"/>
    <mergeCell ref="AB4:AO6"/>
    <mergeCell ref="AB7:AO7"/>
    <mergeCell ref="CF7:CS7"/>
    <mergeCell ref="AP4:BC6"/>
    <mergeCell ref="CF4:EI4"/>
    <mergeCell ref="CF5:CS6"/>
    <mergeCell ref="A4:F6"/>
    <mergeCell ref="AP7:BC7"/>
    <mergeCell ref="BR4:CE6"/>
    <mergeCell ref="CF8:CS8"/>
    <mergeCell ref="A7:F7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AB8:AO8"/>
    <mergeCell ref="G8:AA8"/>
    <mergeCell ref="CT8:DI8"/>
    <mergeCell ref="DW9:EI9"/>
    <mergeCell ref="AB11:AO11"/>
    <mergeCell ref="BD9:BQ9"/>
    <mergeCell ref="BR9:CE9"/>
    <mergeCell ref="BD10:BQ10"/>
    <mergeCell ref="BR10:CE10"/>
    <mergeCell ref="DJ10:DV10"/>
    <mergeCell ref="DW10:EI10"/>
    <mergeCell ref="DJ9:DV9"/>
    <mergeCell ref="CT9:DI9"/>
    <mergeCell ref="CF9:CS9"/>
    <mergeCell ref="AP9:BC9"/>
    <mergeCell ref="DJ11:DV11"/>
    <mergeCell ref="BR13:CE13"/>
    <mergeCell ref="CF13:CS13"/>
    <mergeCell ref="CT12:DI12"/>
    <mergeCell ref="DJ12:DV12"/>
    <mergeCell ref="BR11:CE11"/>
    <mergeCell ref="CF11:CS11"/>
    <mergeCell ref="CT11:DI1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19"/>
  <sheetViews>
    <sheetView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183" t="s">
        <v>3</v>
      </c>
      <c r="B5" s="184"/>
      <c r="C5" s="184"/>
      <c r="D5" s="184"/>
      <c r="E5" s="184"/>
      <c r="F5" s="185"/>
      <c r="G5" s="183" t="s">
        <v>45</v>
      </c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5"/>
      <c r="AB5" s="183" t="s">
        <v>219</v>
      </c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5"/>
      <c r="AP5" s="183" t="s">
        <v>81</v>
      </c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5"/>
      <c r="BD5" s="183" t="s">
        <v>82</v>
      </c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3" t="s">
        <v>245</v>
      </c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5"/>
      <c r="CF5" s="192" t="s">
        <v>0</v>
      </c>
      <c r="CG5" s="162"/>
      <c r="CH5" s="162"/>
      <c r="CI5" s="162"/>
      <c r="CJ5" s="162"/>
      <c r="CK5" s="162"/>
      <c r="CL5" s="162"/>
      <c r="CM5" s="162"/>
      <c r="CN5" s="162"/>
      <c r="CO5" s="162"/>
      <c r="CP5" s="162"/>
      <c r="CQ5" s="162"/>
      <c r="CR5" s="162"/>
      <c r="CS5" s="162"/>
      <c r="CT5" s="162"/>
      <c r="CU5" s="162"/>
      <c r="CV5" s="162"/>
      <c r="CW5" s="162"/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62"/>
      <c r="ES5" s="162"/>
      <c r="ET5" s="162"/>
      <c r="EU5" s="162"/>
      <c r="EV5" s="162"/>
      <c r="EW5" s="162"/>
      <c r="EX5" s="163"/>
    </row>
    <row r="6" spans="1:154" s="3" customFormat="1" ht="64.5" customHeight="1" x14ac:dyDescent="0.2">
      <c r="A6" s="186"/>
      <c r="B6" s="187"/>
      <c r="C6" s="187"/>
      <c r="D6" s="187"/>
      <c r="E6" s="187"/>
      <c r="F6" s="188"/>
      <c r="G6" s="186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8"/>
      <c r="AB6" s="186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8"/>
      <c r="AP6" s="186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8"/>
      <c r="BD6" s="186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6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  <c r="CD6" s="187"/>
      <c r="CE6" s="188"/>
      <c r="CF6" s="200" t="s">
        <v>168</v>
      </c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8"/>
      <c r="CT6" s="200" t="s">
        <v>176</v>
      </c>
      <c r="CU6" s="157"/>
      <c r="CV6" s="157"/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8"/>
      <c r="DJ6" s="200" t="s">
        <v>17</v>
      </c>
      <c r="DK6" s="157"/>
      <c r="DL6" s="157"/>
      <c r="DM6" s="157"/>
      <c r="DN6" s="157"/>
      <c r="DO6" s="157"/>
      <c r="DP6" s="157"/>
      <c r="DQ6" s="157"/>
      <c r="DR6" s="157"/>
      <c r="DS6" s="157"/>
      <c r="DT6" s="157"/>
      <c r="DU6" s="157"/>
      <c r="DV6" s="157"/>
      <c r="DW6" s="157"/>
      <c r="DX6" s="158"/>
      <c r="DY6" s="240" t="s">
        <v>18</v>
      </c>
      <c r="DZ6" s="240"/>
      <c r="EA6" s="240"/>
      <c r="EB6" s="240"/>
      <c r="EC6" s="240"/>
      <c r="ED6" s="240"/>
      <c r="EE6" s="240"/>
      <c r="EF6" s="240"/>
      <c r="EG6" s="240"/>
      <c r="EH6" s="240"/>
      <c r="EI6" s="240"/>
      <c r="EJ6" s="240"/>
      <c r="EK6" s="240"/>
      <c r="EL6" s="240"/>
      <c r="EM6" s="240"/>
      <c r="EN6" s="240"/>
      <c r="EO6" s="240"/>
      <c r="EP6" s="240"/>
      <c r="EQ6" s="240"/>
      <c r="ER6" s="240"/>
      <c r="ES6" s="240"/>
      <c r="ET6" s="240"/>
      <c r="EU6" s="240"/>
      <c r="EV6" s="240"/>
      <c r="EW6" s="240"/>
      <c r="EX6" s="241"/>
    </row>
    <row r="7" spans="1:154" s="3" customFormat="1" ht="30" customHeight="1" x14ac:dyDescent="0.2">
      <c r="A7" s="189"/>
      <c r="B7" s="190"/>
      <c r="C7" s="190"/>
      <c r="D7" s="190"/>
      <c r="E7" s="190"/>
      <c r="F7" s="191"/>
      <c r="G7" s="189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1"/>
      <c r="AB7" s="189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  <c r="AO7" s="191"/>
      <c r="AP7" s="189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1"/>
      <c r="BD7" s="189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0"/>
      <c r="BR7" s="189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1"/>
      <c r="CF7" s="159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1"/>
      <c r="CT7" s="159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1"/>
      <c r="DJ7" s="159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1"/>
      <c r="DY7" s="192" t="s">
        <v>2</v>
      </c>
      <c r="DZ7" s="193"/>
      <c r="EA7" s="193"/>
      <c r="EB7" s="193"/>
      <c r="EC7" s="193"/>
      <c r="ED7" s="193"/>
      <c r="EE7" s="193"/>
      <c r="EF7" s="193"/>
      <c r="EG7" s="193"/>
      <c r="EH7" s="193"/>
      <c r="EI7" s="193"/>
      <c r="EJ7" s="193"/>
      <c r="EK7" s="194"/>
      <c r="EL7" s="192" t="s">
        <v>43</v>
      </c>
      <c r="EM7" s="193"/>
      <c r="EN7" s="193"/>
      <c r="EO7" s="193"/>
      <c r="EP7" s="193"/>
      <c r="EQ7" s="193"/>
      <c r="ER7" s="193"/>
      <c r="ES7" s="193"/>
      <c r="ET7" s="193"/>
      <c r="EU7" s="193"/>
      <c r="EV7" s="193"/>
      <c r="EW7" s="193"/>
      <c r="EX7" s="194"/>
    </row>
    <row r="8" spans="1:154" s="7" customFormat="1" ht="12.75" x14ac:dyDescent="0.2">
      <c r="A8" s="195">
        <v>1</v>
      </c>
      <c r="B8" s="196"/>
      <c r="C8" s="196"/>
      <c r="D8" s="196"/>
      <c r="E8" s="196"/>
      <c r="F8" s="197"/>
      <c r="G8" s="195">
        <v>2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7"/>
      <c r="AB8" s="195">
        <v>3</v>
      </c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7"/>
      <c r="AP8" s="195">
        <v>4</v>
      </c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7"/>
      <c r="BD8" s="195">
        <v>5</v>
      </c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6"/>
      <c r="BQ8" s="196"/>
      <c r="BR8" s="195">
        <v>6</v>
      </c>
      <c r="BS8" s="196"/>
      <c r="BT8" s="196"/>
      <c r="BU8" s="196"/>
      <c r="BV8" s="196"/>
      <c r="BW8" s="196"/>
      <c r="BX8" s="196"/>
      <c r="BY8" s="196"/>
      <c r="BZ8" s="196"/>
      <c r="CA8" s="196"/>
      <c r="CB8" s="196"/>
      <c r="CC8" s="196"/>
      <c r="CD8" s="196"/>
      <c r="CE8" s="197"/>
      <c r="CF8" s="195">
        <v>7</v>
      </c>
      <c r="CG8" s="196"/>
      <c r="CH8" s="196"/>
      <c r="CI8" s="196"/>
      <c r="CJ8" s="196"/>
      <c r="CK8" s="196"/>
      <c r="CL8" s="196"/>
      <c r="CM8" s="196"/>
      <c r="CN8" s="196"/>
      <c r="CO8" s="196"/>
      <c r="CP8" s="196"/>
      <c r="CQ8" s="196"/>
      <c r="CR8" s="196"/>
      <c r="CS8" s="197"/>
      <c r="CT8" s="195">
        <v>8</v>
      </c>
      <c r="CU8" s="196"/>
      <c r="CV8" s="196"/>
      <c r="CW8" s="196"/>
      <c r="CX8" s="196"/>
      <c r="CY8" s="196"/>
      <c r="CZ8" s="196"/>
      <c r="DA8" s="196"/>
      <c r="DB8" s="196"/>
      <c r="DC8" s="196"/>
      <c r="DD8" s="196"/>
      <c r="DE8" s="196"/>
      <c r="DF8" s="196"/>
      <c r="DG8" s="196"/>
      <c r="DH8" s="196"/>
      <c r="DI8" s="197"/>
      <c r="DJ8" s="195">
        <v>9</v>
      </c>
      <c r="DK8" s="196"/>
      <c r="DL8" s="196"/>
      <c r="DM8" s="196"/>
      <c r="DN8" s="196"/>
      <c r="DO8" s="196"/>
      <c r="DP8" s="196"/>
      <c r="DQ8" s="196"/>
      <c r="DR8" s="196"/>
      <c r="DS8" s="196"/>
      <c r="DT8" s="196"/>
      <c r="DU8" s="196"/>
      <c r="DV8" s="196"/>
      <c r="DW8" s="196"/>
      <c r="DX8" s="197"/>
      <c r="DY8" s="195">
        <v>10</v>
      </c>
      <c r="DZ8" s="196"/>
      <c r="EA8" s="196"/>
      <c r="EB8" s="196"/>
      <c r="EC8" s="196"/>
      <c r="ED8" s="196"/>
      <c r="EE8" s="196"/>
      <c r="EF8" s="196"/>
      <c r="EG8" s="196"/>
      <c r="EH8" s="196"/>
      <c r="EI8" s="196"/>
      <c r="EJ8" s="196"/>
      <c r="EK8" s="197"/>
      <c r="EL8" s="195">
        <v>11</v>
      </c>
      <c r="EM8" s="196"/>
      <c r="EN8" s="196"/>
      <c r="EO8" s="196"/>
      <c r="EP8" s="196"/>
      <c r="EQ8" s="196"/>
      <c r="ER8" s="196"/>
      <c r="ES8" s="196"/>
      <c r="ET8" s="196"/>
      <c r="EU8" s="196"/>
      <c r="EV8" s="196"/>
      <c r="EW8" s="196"/>
      <c r="EX8" s="197"/>
    </row>
    <row r="9" spans="1:154" s="6" customFormat="1" ht="83.25" customHeight="1" x14ac:dyDescent="0.2">
      <c r="A9" s="232" t="s">
        <v>6</v>
      </c>
      <c r="B9" s="233"/>
      <c r="C9" s="233"/>
      <c r="D9" s="233"/>
      <c r="E9" s="233"/>
      <c r="F9" s="234"/>
      <c r="G9" s="133" t="s">
        <v>170</v>
      </c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5"/>
      <c r="AB9" s="139" t="s">
        <v>1</v>
      </c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1"/>
      <c r="AP9" s="139" t="s">
        <v>1</v>
      </c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1"/>
      <c r="BD9" s="139" t="s">
        <v>1</v>
      </c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24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6"/>
      <c r="CF9" s="124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6"/>
      <c r="CT9" s="124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6"/>
      <c r="DJ9" s="124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6"/>
      <c r="DY9" s="124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5"/>
      <c r="EK9" s="126"/>
      <c r="EL9" s="124"/>
      <c r="EM9" s="125"/>
      <c r="EN9" s="125"/>
      <c r="EO9" s="125"/>
      <c r="EP9" s="125"/>
      <c r="EQ9" s="125"/>
      <c r="ER9" s="125"/>
      <c r="ES9" s="125"/>
      <c r="ET9" s="125"/>
      <c r="EU9" s="125"/>
      <c r="EV9" s="125"/>
      <c r="EW9" s="125"/>
      <c r="EX9" s="126"/>
    </row>
    <row r="10" spans="1:154" s="6" customFormat="1" ht="16.5" customHeight="1" x14ac:dyDescent="0.2">
      <c r="A10" s="232" t="s">
        <v>25</v>
      </c>
      <c r="B10" s="233"/>
      <c r="C10" s="233"/>
      <c r="D10" s="233"/>
      <c r="E10" s="233"/>
      <c r="F10" s="234"/>
      <c r="G10" s="133" t="s">
        <v>73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5"/>
      <c r="AB10" s="139" t="s">
        <v>1</v>
      </c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1"/>
      <c r="AP10" s="139" t="s">
        <v>1</v>
      </c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1"/>
      <c r="BD10" s="139" t="s">
        <v>1</v>
      </c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39" t="s">
        <v>1</v>
      </c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1"/>
      <c r="CF10" s="124" t="s">
        <v>1</v>
      </c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6"/>
      <c r="CT10" s="124" t="s">
        <v>1</v>
      </c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6"/>
      <c r="DJ10" s="124" t="s">
        <v>1</v>
      </c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6"/>
      <c r="DY10" s="139" t="s">
        <v>1</v>
      </c>
      <c r="DZ10" s="140"/>
      <c r="EA10" s="140"/>
      <c r="EB10" s="140"/>
      <c r="EC10" s="140"/>
      <c r="ED10" s="140"/>
      <c r="EE10" s="140"/>
      <c r="EF10" s="140"/>
      <c r="EG10" s="140"/>
      <c r="EH10" s="140"/>
      <c r="EI10" s="140"/>
      <c r="EJ10" s="140"/>
      <c r="EK10" s="141"/>
      <c r="EL10" s="139" t="s">
        <v>1</v>
      </c>
      <c r="EM10" s="140"/>
      <c r="EN10" s="140"/>
      <c r="EO10" s="140"/>
      <c r="EP10" s="140"/>
      <c r="EQ10" s="140"/>
      <c r="ER10" s="140"/>
      <c r="ES10" s="140"/>
      <c r="ET10" s="140"/>
      <c r="EU10" s="140"/>
      <c r="EV10" s="140"/>
      <c r="EW10" s="140"/>
      <c r="EX10" s="141"/>
    </row>
    <row r="11" spans="1:154" s="6" customFormat="1" ht="16.5" customHeight="1" x14ac:dyDescent="0.2">
      <c r="A11" s="235"/>
      <c r="B11" s="236"/>
      <c r="C11" s="236"/>
      <c r="D11" s="236"/>
      <c r="E11" s="236"/>
      <c r="F11" s="237"/>
      <c r="G11" s="293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5"/>
      <c r="AB11" s="124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6"/>
      <c r="AP11" s="124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6"/>
      <c r="BD11" s="124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4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6"/>
      <c r="CF11" s="124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6"/>
      <c r="CT11" s="124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6"/>
      <c r="DJ11" s="124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6"/>
      <c r="DY11" s="139" t="s">
        <v>1</v>
      </c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1"/>
      <c r="EL11" s="139" t="s">
        <v>1</v>
      </c>
      <c r="EM11" s="140"/>
      <c r="EN11" s="140"/>
      <c r="EO11" s="140"/>
      <c r="EP11" s="140"/>
      <c r="EQ11" s="140"/>
      <c r="ER11" s="140"/>
      <c r="ES11" s="140"/>
      <c r="ET11" s="140"/>
      <c r="EU11" s="140"/>
      <c r="EV11" s="140"/>
      <c r="EW11" s="140"/>
      <c r="EX11" s="141"/>
    </row>
    <row r="12" spans="1:154" s="6" customFormat="1" ht="93" customHeight="1" x14ac:dyDescent="0.2">
      <c r="A12" s="232" t="s">
        <v>7</v>
      </c>
      <c r="B12" s="233"/>
      <c r="C12" s="233"/>
      <c r="D12" s="233"/>
      <c r="E12" s="233"/>
      <c r="F12" s="234"/>
      <c r="G12" s="133" t="s">
        <v>171</v>
      </c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5"/>
      <c r="AB12" s="139" t="s">
        <v>1</v>
      </c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1"/>
      <c r="AP12" s="139" t="s">
        <v>1</v>
      </c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1"/>
      <c r="BD12" s="139" t="s">
        <v>1</v>
      </c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24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6"/>
      <c r="CF12" s="124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6"/>
      <c r="CT12" s="124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6"/>
      <c r="DJ12" s="124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6"/>
      <c r="DY12" s="124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6"/>
      <c r="EL12" s="124"/>
      <c r="EM12" s="125"/>
      <c r="EN12" s="125"/>
      <c r="EO12" s="125"/>
      <c r="EP12" s="125"/>
      <c r="EQ12" s="125"/>
      <c r="ER12" s="125"/>
      <c r="ES12" s="125"/>
      <c r="ET12" s="125"/>
      <c r="EU12" s="125"/>
      <c r="EV12" s="125"/>
      <c r="EW12" s="125"/>
      <c r="EX12" s="126"/>
    </row>
    <row r="13" spans="1:154" s="6" customFormat="1" ht="16.5" customHeight="1" x14ac:dyDescent="0.2">
      <c r="A13" s="232" t="s">
        <v>30</v>
      </c>
      <c r="B13" s="233"/>
      <c r="C13" s="233"/>
      <c r="D13" s="233"/>
      <c r="E13" s="233"/>
      <c r="F13" s="234"/>
      <c r="G13" s="133" t="s">
        <v>73</v>
      </c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5"/>
      <c r="AB13" s="139" t="s">
        <v>1</v>
      </c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1"/>
      <c r="AP13" s="139" t="s">
        <v>1</v>
      </c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1"/>
      <c r="BD13" s="139" t="s">
        <v>1</v>
      </c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39" t="s">
        <v>1</v>
      </c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1"/>
      <c r="CF13" s="124" t="s">
        <v>1</v>
      </c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6"/>
      <c r="CT13" s="124" t="s">
        <v>1</v>
      </c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6"/>
      <c r="DJ13" s="124" t="s">
        <v>1</v>
      </c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6"/>
      <c r="DY13" s="139" t="s">
        <v>1</v>
      </c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1"/>
      <c r="EL13" s="139" t="s">
        <v>1</v>
      </c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1"/>
    </row>
    <row r="14" spans="1:154" s="6" customFormat="1" ht="16.5" customHeight="1" x14ac:dyDescent="0.2">
      <c r="A14" s="235"/>
      <c r="B14" s="236"/>
      <c r="C14" s="236"/>
      <c r="D14" s="236"/>
      <c r="E14" s="236"/>
      <c r="F14" s="237"/>
      <c r="G14" s="293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5"/>
      <c r="AB14" s="124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6"/>
      <c r="AP14" s="124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6"/>
      <c r="BD14" s="124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4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6"/>
      <c r="CF14" s="124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6"/>
      <c r="CT14" s="124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6"/>
      <c r="DJ14" s="124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6"/>
      <c r="DY14" s="139" t="s">
        <v>1</v>
      </c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1"/>
      <c r="EL14" s="139" t="s">
        <v>1</v>
      </c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1"/>
    </row>
    <row r="15" spans="1:154" s="6" customFormat="1" ht="66.75" customHeight="1" x14ac:dyDescent="0.2">
      <c r="A15" s="232" t="s">
        <v>8</v>
      </c>
      <c r="B15" s="233"/>
      <c r="C15" s="233"/>
      <c r="D15" s="233"/>
      <c r="E15" s="233"/>
      <c r="F15" s="234"/>
      <c r="G15" s="133" t="s">
        <v>172</v>
      </c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5"/>
      <c r="AB15" s="139" t="s">
        <v>1</v>
      </c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1"/>
      <c r="AP15" s="139" t="s">
        <v>1</v>
      </c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1"/>
      <c r="BD15" s="139" t="s">
        <v>1</v>
      </c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24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6"/>
      <c r="CF15" s="124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6"/>
      <c r="CT15" s="124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6"/>
      <c r="DJ15" s="124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6"/>
      <c r="DY15" s="124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6"/>
      <c r="EL15" s="124"/>
      <c r="EM15" s="125"/>
      <c r="EN15" s="125"/>
      <c r="EO15" s="125"/>
      <c r="EP15" s="125"/>
      <c r="EQ15" s="125"/>
      <c r="ER15" s="125"/>
      <c r="ES15" s="125"/>
      <c r="ET15" s="125"/>
      <c r="EU15" s="125"/>
      <c r="EV15" s="125"/>
      <c r="EW15" s="125"/>
      <c r="EX15" s="126"/>
    </row>
    <row r="16" spans="1:154" s="6" customFormat="1" ht="16.5" customHeight="1" x14ac:dyDescent="0.2">
      <c r="A16" s="232" t="s">
        <v>11</v>
      </c>
      <c r="B16" s="233"/>
      <c r="C16" s="233"/>
      <c r="D16" s="233"/>
      <c r="E16" s="233"/>
      <c r="F16" s="234"/>
      <c r="G16" s="133" t="s">
        <v>73</v>
      </c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5"/>
      <c r="AB16" s="139" t="s">
        <v>1</v>
      </c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1"/>
      <c r="AP16" s="139" t="s">
        <v>1</v>
      </c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1"/>
      <c r="BD16" s="139" t="s">
        <v>1</v>
      </c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39" t="s">
        <v>1</v>
      </c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1"/>
      <c r="CF16" s="124" t="s">
        <v>1</v>
      </c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6"/>
      <c r="CT16" s="124" t="s">
        <v>1</v>
      </c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6"/>
      <c r="DJ16" s="124" t="s">
        <v>1</v>
      </c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6"/>
      <c r="DY16" s="139" t="s">
        <v>1</v>
      </c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1"/>
      <c r="EL16" s="139" t="s">
        <v>1</v>
      </c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1"/>
    </row>
    <row r="17" spans="1:154" s="6" customFormat="1" ht="16.5" customHeight="1" x14ac:dyDescent="0.2">
      <c r="A17" s="235"/>
      <c r="B17" s="236"/>
      <c r="C17" s="236"/>
      <c r="D17" s="236"/>
      <c r="E17" s="236"/>
      <c r="F17" s="237"/>
      <c r="G17" s="133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24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6"/>
      <c r="AP17" s="124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6"/>
      <c r="BD17" s="124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4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6"/>
      <c r="CF17" s="124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6"/>
      <c r="CT17" s="124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6"/>
      <c r="DJ17" s="124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6"/>
      <c r="DY17" s="139" t="s">
        <v>1</v>
      </c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1"/>
      <c r="EL17" s="139" t="s">
        <v>1</v>
      </c>
      <c r="EM17" s="140"/>
      <c r="EN17" s="140"/>
      <c r="EO17" s="140"/>
      <c r="EP17" s="140"/>
      <c r="EQ17" s="140"/>
      <c r="ER17" s="140"/>
      <c r="ES17" s="140"/>
      <c r="ET17" s="140"/>
      <c r="EU17" s="140"/>
      <c r="EV17" s="140"/>
      <c r="EW17" s="140"/>
      <c r="EX17" s="141"/>
    </row>
    <row r="18" spans="1:154" s="6" customFormat="1" ht="16.5" customHeight="1" x14ac:dyDescent="0.2">
      <c r="A18" s="231" t="s">
        <v>16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9"/>
      <c r="BR18" s="124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6"/>
      <c r="CF18" s="124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6"/>
      <c r="CT18" s="124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6"/>
      <c r="DJ18" s="124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6"/>
      <c r="DY18" s="124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6"/>
      <c r="EL18" s="124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6"/>
    </row>
    <row r="19" spans="1:154" ht="50.25" customHeight="1" x14ac:dyDescent="0.25">
      <c r="A19" s="203" t="s">
        <v>254</v>
      </c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Q19" s="204"/>
      <c r="CR19" s="204"/>
      <c r="CS19" s="204"/>
      <c r="CT19" s="204"/>
      <c r="CU19" s="204"/>
      <c r="CV19" s="204"/>
      <c r="CW19" s="204"/>
      <c r="CX19" s="204"/>
      <c r="CY19" s="204"/>
      <c r="CZ19" s="204"/>
      <c r="DA19" s="204"/>
      <c r="DB19" s="204"/>
      <c r="DC19" s="204"/>
      <c r="DD19" s="204"/>
      <c r="DE19" s="204"/>
      <c r="DF19" s="204"/>
      <c r="DG19" s="204"/>
      <c r="DH19" s="204"/>
      <c r="DI19" s="204"/>
      <c r="DJ19" s="204"/>
      <c r="DK19" s="204"/>
      <c r="DL19" s="204"/>
      <c r="DM19" s="204"/>
      <c r="DN19" s="204"/>
      <c r="DO19" s="204"/>
      <c r="DP19" s="204"/>
      <c r="DQ19" s="204"/>
      <c r="DR19" s="204"/>
      <c r="DS19" s="204"/>
      <c r="DT19" s="204"/>
      <c r="DU19" s="204"/>
      <c r="DV19" s="204"/>
      <c r="DW19" s="204"/>
      <c r="DX19" s="204"/>
      <c r="DY19" s="204"/>
      <c r="DZ19" s="204"/>
      <c r="EA19" s="204"/>
      <c r="EB19" s="204"/>
      <c r="EC19" s="204"/>
      <c r="ED19" s="204"/>
      <c r="EE19" s="204"/>
      <c r="EF19" s="204"/>
      <c r="EG19" s="204"/>
      <c r="EH19" s="204"/>
      <c r="EI19" s="204"/>
      <c r="EJ19" s="204"/>
      <c r="EK19" s="204"/>
      <c r="EL19" s="204"/>
      <c r="EM19" s="204"/>
      <c r="EN19" s="204"/>
      <c r="EO19" s="204"/>
      <c r="EP19" s="204"/>
      <c r="EQ19" s="204"/>
      <c r="ER19" s="204"/>
      <c r="ES19" s="204"/>
      <c r="ET19" s="204"/>
      <c r="EU19" s="204"/>
      <c r="EV19" s="204"/>
      <c r="EW19" s="204"/>
      <c r="EX19" s="204"/>
    </row>
  </sheetData>
  <mergeCells count="131"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DY16:EK16"/>
    <mergeCell ref="EL16:EX16"/>
    <mergeCell ref="DY15:EK15"/>
    <mergeCell ref="EL15:EX15"/>
    <mergeCell ref="A16:F16"/>
    <mergeCell ref="AP16:BC16"/>
    <mergeCell ref="BD16:BQ16"/>
    <mergeCell ref="BR15:CE15"/>
    <mergeCell ref="CF15:CS15"/>
    <mergeCell ref="CT15:DI15"/>
    <mergeCell ref="DJ15:DX15"/>
    <mergeCell ref="BR13:CE13"/>
    <mergeCell ref="CF13:CS13"/>
    <mergeCell ref="CT13:DI13"/>
    <mergeCell ref="CT14:DI14"/>
    <mergeCell ref="DJ13:DX13"/>
    <mergeCell ref="A14:F14"/>
    <mergeCell ref="AP14:BC14"/>
    <mergeCell ref="BD14:BQ14"/>
    <mergeCell ref="A8:F8"/>
    <mergeCell ref="BR14:CE14"/>
    <mergeCell ref="A9:F9"/>
    <mergeCell ref="BR9:CE9"/>
    <mergeCell ref="BD10:BQ10"/>
    <mergeCell ref="A12:F12"/>
    <mergeCell ref="AP12:BC12"/>
    <mergeCell ref="CF9:CS9"/>
    <mergeCell ref="CT6:DI7"/>
    <mergeCell ref="DJ9:DX9"/>
    <mergeCell ref="CT8:DI8"/>
    <mergeCell ref="DY9:EK9"/>
    <mergeCell ref="CT9:DI9"/>
    <mergeCell ref="DY13:EK13"/>
    <mergeCell ref="A5:F7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AP9:BC9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F11:CS11"/>
    <mergeCell ref="CT11:DI11"/>
    <mergeCell ref="BR11:CE11"/>
    <mergeCell ref="CT10:DI10"/>
    <mergeCell ref="DJ11:DX11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7:EX17"/>
    <mergeCell ref="DY17:EK17"/>
    <mergeCell ref="DJ17:DX17"/>
    <mergeCell ref="DJ16:DX16"/>
    <mergeCell ref="CT16:DI16"/>
    <mergeCell ref="CT17:DI17"/>
    <mergeCell ref="EL11:EX11"/>
    <mergeCell ref="DY10:EK10"/>
    <mergeCell ref="EL10:EX10"/>
    <mergeCell ref="EL13:EX13"/>
    <mergeCell ref="AB17:AO17"/>
    <mergeCell ref="G17:AA17"/>
    <mergeCell ref="A19:EX19"/>
    <mergeCell ref="A18:BQ18"/>
    <mergeCell ref="G15:AA15"/>
    <mergeCell ref="G16:AA16"/>
    <mergeCell ref="BR18:CE18"/>
    <mergeCell ref="AB8:AO8"/>
    <mergeCell ref="AB9:AO9"/>
    <mergeCell ref="AB10:AO10"/>
    <mergeCell ref="AB11:AO11"/>
    <mergeCell ref="AB12:AO12"/>
    <mergeCell ref="AB13:AO13"/>
    <mergeCell ref="CF18:CS18"/>
    <mergeCell ref="DJ14:DX14"/>
    <mergeCell ref="DY14:EK14"/>
    <mergeCell ref="CF14:CS14"/>
    <mergeCell ref="DY18:EK18"/>
    <mergeCell ref="BR16:CE16"/>
    <mergeCell ref="CF16:CS16"/>
    <mergeCell ref="EL18:EX18"/>
    <mergeCell ref="CT18:DI18"/>
    <mergeCell ref="DJ18:DX18"/>
    <mergeCell ref="EL14:EX14"/>
    <mergeCell ref="G9:AA9"/>
    <mergeCell ref="G12:AA12"/>
    <mergeCell ref="G10:AA10"/>
    <mergeCell ref="G11:AA11"/>
    <mergeCell ref="G13:AA13"/>
    <mergeCell ref="G14:AA14"/>
    <mergeCell ref="AB14:AO14"/>
    <mergeCell ref="AB15:AO15"/>
    <mergeCell ref="AB16:AO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297" t="s">
        <v>174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  <c r="AI2" s="297"/>
      <c r="AJ2" s="297"/>
      <c r="AK2" s="297"/>
      <c r="AL2" s="297"/>
      <c r="AM2" s="297"/>
      <c r="AN2" s="297"/>
      <c r="AO2" s="297"/>
      <c r="AP2" s="297"/>
      <c r="AQ2" s="297"/>
      <c r="AR2" s="297"/>
      <c r="AS2" s="297"/>
      <c r="AT2" s="297"/>
      <c r="AU2" s="297"/>
      <c r="AV2" s="297"/>
      <c r="AW2" s="297"/>
      <c r="AX2" s="297"/>
      <c r="AY2" s="297"/>
      <c r="AZ2" s="297"/>
      <c r="BA2" s="297"/>
      <c r="BB2" s="297"/>
      <c r="BC2" s="297"/>
      <c r="BD2" s="297"/>
      <c r="BE2" s="297"/>
      <c r="BF2" s="297"/>
      <c r="BG2" s="297"/>
      <c r="BH2" s="297"/>
      <c r="BI2" s="297"/>
      <c r="BJ2" s="297"/>
      <c r="BK2" s="297"/>
      <c r="BL2" s="297"/>
      <c r="BM2" s="297"/>
      <c r="BN2" s="297"/>
      <c r="BO2" s="297"/>
      <c r="BP2" s="297"/>
      <c r="BQ2" s="297"/>
      <c r="BR2" s="297"/>
      <c r="BS2" s="297"/>
      <c r="BT2" s="297"/>
      <c r="BU2" s="297"/>
      <c r="BV2" s="297"/>
      <c r="BW2" s="297"/>
      <c r="BX2" s="297"/>
      <c r="BY2" s="297"/>
      <c r="BZ2" s="297"/>
      <c r="CA2" s="297"/>
      <c r="CB2" s="297"/>
      <c r="CC2" s="297"/>
      <c r="CD2" s="297"/>
      <c r="CE2" s="297"/>
      <c r="CF2" s="297"/>
      <c r="CG2" s="297"/>
      <c r="CH2" s="297"/>
      <c r="CI2" s="297"/>
      <c r="CJ2" s="297"/>
      <c r="CK2" s="297"/>
      <c r="CL2" s="297"/>
      <c r="CM2" s="297"/>
      <c r="CN2" s="297"/>
      <c r="CO2" s="297"/>
      <c r="CP2" s="297"/>
      <c r="CQ2" s="297"/>
      <c r="CR2" s="297"/>
      <c r="CS2" s="297"/>
      <c r="CT2" s="297"/>
      <c r="CU2" s="297"/>
      <c r="CV2" s="297"/>
      <c r="CW2" s="297"/>
      <c r="CX2" s="297"/>
      <c r="CY2" s="297"/>
      <c r="CZ2" s="297"/>
      <c r="DA2" s="297"/>
      <c r="DB2" s="297"/>
      <c r="DC2" s="297"/>
      <c r="DD2" s="297"/>
      <c r="DE2" s="297"/>
      <c r="DF2" s="297"/>
      <c r="DG2" s="297"/>
      <c r="DH2" s="297"/>
      <c r="DI2" s="297"/>
      <c r="DJ2" s="297"/>
      <c r="DK2" s="297"/>
      <c r="DL2" s="297"/>
      <c r="DM2" s="297"/>
      <c r="DN2" s="297"/>
      <c r="DO2" s="297"/>
      <c r="DP2" s="297"/>
      <c r="DQ2" s="297"/>
      <c r="DR2" s="297"/>
      <c r="DS2" s="297"/>
      <c r="DT2" s="297"/>
      <c r="DU2" s="297"/>
      <c r="DV2" s="297"/>
      <c r="DW2" s="297"/>
      <c r="DX2" s="297"/>
      <c r="DY2" s="297"/>
      <c r="DZ2" s="297"/>
      <c r="EA2" s="297"/>
      <c r="EB2" s="297"/>
      <c r="EC2" s="297"/>
      <c r="ED2" s="297"/>
      <c r="EE2" s="297"/>
      <c r="EF2" s="297"/>
      <c r="EG2" s="297"/>
      <c r="EH2" s="297"/>
      <c r="EI2" s="297"/>
    </row>
    <row r="3" spans="1:139" s="5" customFormat="1" ht="11.25" customHeight="1" x14ac:dyDescent="0.25"/>
    <row r="4" spans="1:139" s="3" customFormat="1" ht="20.25" customHeight="1" x14ac:dyDescent="0.2">
      <c r="A4" s="183" t="s">
        <v>3</v>
      </c>
      <c r="B4" s="184"/>
      <c r="C4" s="184"/>
      <c r="D4" s="184"/>
      <c r="E4" s="184"/>
      <c r="F4" s="185"/>
      <c r="G4" s="183" t="s">
        <v>45</v>
      </c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5"/>
      <c r="AB4" s="183" t="s">
        <v>219</v>
      </c>
      <c r="AC4" s="184"/>
      <c r="AD4" s="184"/>
      <c r="AE4" s="184"/>
      <c r="AF4" s="184"/>
      <c r="AG4" s="184"/>
      <c r="AH4" s="184"/>
      <c r="AI4" s="184"/>
      <c r="AJ4" s="184"/>
      <c r="AK4" s="184"/>
      <c r="AL4" s="184"/>
      <c r="AM4" s="184"/>
      <c r="AN4" s="184"/>
      <c r="AO4" s="185"/>
      <c r="AP4" s="183" t="s">
        <v>54</v>
      </c>
      <c r="AQ4" s="184"/>
      <c r="AR4" s="184"/>
      <c r="AS4" s="184"/>
      <c r="AT4" s="184"/>
      <c r="AU4" s="184"/>
      <c r="AV4" s="184"/>
      <c r="AW4" s="184"/>
      <c r="AX4" s="184"/>
      <c r="AY4" s="184"/>
      <c r="AZ4" s="184"/>
      <c r="BA4" s="184"/>
      <c r="BB4" s="184"/>
      <c r="BC4" s="185"/>
      <c r="BD4" s="183" t="s">
        <v>77</v>
      </c>
      <c r="BE4" s="184"/>
      <c r="BF4" s="184"/>
      <c r="BG4" s="184"/>
      <c r="BH4" s="184"/>
      <c r="BI4" s="184"/>
      <c r="BJ4" s="184"/>
      <c r="BK4" s="184"/>
      <c r="BL4" s="184"/>
      <c r="BM4" s="184"/>
      <c r="BN4" s="184"/>
      <c r="BO4" s="184"/>
      <c r="BP4" s="184"/>
      <c r="BQ4" s="184"/>
      <c r="BR4" s="183" t="s">
        <v>237</v>
      </c>
      <c r="BS4" s="184"/>
      <c r="BT4" s="184"/>
      <c r="BU4" s="184"/>
      <c r="BV4" s="184"/>
      <c r="BW4" s="184"/>
      <c r="BX4" s="184"/>
      <c r="BY4" s="184"/>
      <c r="BZ4" s="184"/>
      <c r="CA4" s="184"/>
      <c r="CB4" s="184"/>
      <c r="CC4" s="184"/>
      <c r="CD4" s="184"/>
      <c r="CE4" s="185"/>
      <c r="CF4" s="192" t="s">
        <v>0</v>
      </c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3"/>
    </row>
    <row r="5" spans="1:139" s="3" customFormat="1" ht="68.25" customHeight="1" x14ac:dyDescent="0.2">
      <c r="A5" s="186"/>
      <c r="B5" s="187"/>
      <c r="C5" s="187"/>
      <c r="D5" s="187"/>
      <c r="E5" s="187"/>
      <c r="F5" s="188"/>
      <c r="G5" s="186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8"/>
      <c r="AB5" s="186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8"/>
      <c r="AP5" s="186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8"/>
      <c r="BD5" s="186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7"/>
      <c r="BQ5" s="187"/>
      <c r="BR5" s="186"/>
      <c r="BS5" s="187"/>
      <c r="BT5" s="187"/>
      <c r="BU5" s="187"/>
      <c r="BV5" s="187"/>
      <c r="BW5" s="187"/>
      <c r="BX5" s="187"/>
      <c r="BY5" s="187"/>
      <c r="BZ5" s="187"/>
      <c r="CA5" s="187"/>
      <c r="CB5" s="187"/>
      <c r="CC5" s="187"/>
      <c r="CD5" s="187"/>
      <c r="CE5" s="188"/>
      <c r="CF5" s="200" t="s">
        <v>168</v>
      </c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8"/>
      <c r="CT5" s="200" t="s">
        <v>176</v>
      </c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8"/>
      <c r="DJ5" s="240" t="s">
        <v>18</v>
      </c>
      <c r="DK5" s="240"/>
      <c r="DL5" s="240"/>
      <c r="DM5" s="240"/>
      <c r="DN5" s="240"/>
      <c r="DO5" s="240"/>
      <c r="DP5" s="240"/>
      <c r="DQ5" s="240"/>
      <c r="DR5" s="240"/>
      <c r="DS5" s="240"/>
      <c r="DT5" s="240"/>
      <c r="DU5" s="240"/>
      <c r="DV5" s="240"/>
      <c r="DW5" s="240"/>
      <c r="DX5" s="240"/>
      <c r="DY5" s="240"/>
      <c r="DZ5" s="240"/>
      <c r="EA5" s="240"/>
      <c r="EB5" s="240"/>
      <c r="EC5" s="240"/>
      <c r="ED5" s="240"/>
      <c r="EE5" s="240"/>
      <c r="EF5" s="240"/>
      <c r="EG5" s="240"/>
      <c r="EH5" s="240"/>
      <c r="EI5" s="241"/>
    </row>
    <row r="6" spans="1:139" s="3" customFormat="1" ht="27" customHeight="1" x14ac:dyDescent="0.2">
      <c r="A6" s="189"/>
      <c r="B6" s="190"/>
      <c r="C6" s="190"/>
      <c r="D6" s="190"/>
      <c r="E6" s="190"/>
      <c r="F6" s="191"/>
      <c r="G6" s="189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1"/>
      <c r="AB6" s="189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1"/>
      <c r="AP6" s="189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1"/>
      <c r="BD6" s="189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89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1"/>
      <c r="CF6" s="159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1"/>
      <c r="CT6" s="159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1"/>
      <c r="DJ6" s="192" t="s">
        <v>2</v>
      </c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4"/>
      <c r="DW6" s="192" t="s">
        <v>43</v>
      </c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4"/>
    </row>
    <row r="7" spans="1:139" s="7" customFormat="1" ht="12.75" x14ac:dyDescent="0.2">
      <c r="A7" s="195">
        <v>1</v>
      </c>
      <c r="B7" s="196"/>
      <c r="C7" s="196"/>
      <c r="D7" s="196"/>
      <c r="E7" s="196"/>
      <c r="F7" s="197"/>
      <c r="G7" s="195">
        <v>2</v>
      </c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7"/>
      <c r="AB7" s="195">
        <v>3</v>
      </c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7"/>
      <c r="AP7" s="195">
        <v>4</v>
      </c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7"/>
      <c r="BD7" s="195">
        <v>5</v>
      </c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96"/>
      <c r="BQ7" s="196"/>
      <c r="BR7" s="195">
        <v>6</v>
      </c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7"/>
      <c r="CF7" s="195">
        <v>7</v>
      </c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7"/>
      <c r="CT7" s="195">
        <v>8</v>
      </c>
      <c r="CU7" s="196"/>
      <c r="CV7" s="196"/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6"/>
      <c r="DH7" s="196"/>
      <c r="DI7" s="197"/>
      <c r="DJ7" s="195">
        <v>9</v>
      </c>
      <c r="DK7" s="196"/>
      <c r="DL7" s="196"/>
      <c r="DM7" s="196"/>
      <c r="DN7" s="196"/>
      <c r="DO7" s="196"/>
      <c r="DP7" s="196"/>
      <c r="DQ7" s="196"/>
      <c r="DR7" s="196"/>
      <c r="DS7" s="196"/>
      <c r="DT7" s="196"/>
      <c r="DU7" s="196"/>
      <c r="DV7" s="197"/>
      <c r="DW7" s="195">
        <v>10</v>
      </c>
      <c r="DX7" s="196"/>
      <c r="DY7" s="196"/>
      <c r="DZ7" s="196"/>
      <c r="EA7" s="196"/>
      <c r="EB7" s="196"/>
      <c r="EC7" s="196"/>
      <c r="ED7" s="196"/>
      <c r="EE7" s="196"/>
      <c r="EF7" s="196"/>
      <c r="EG7" s="196"/>
      <c r="EH7" s="196"/>
      <c r="EI7" s="197"/>
    </row>
    <row r="8" spans="1:139" s="6" customFormat="1" ht="26.25" customHeight="1" x14ac:dyDescent="0.2">
      <c r="A8" s="232" t="s">
        <v>6</v>
      </c>
      <c r="B8" s="233"/>
      <c r="C8" s="233"/>
      <c r="D8" s="233"/>
      <c r="E8" s="233"/>
      <c r="F8" s="234"/>
      <c r="G8" s="182" t="s">
        <v>83</v>
      </c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8"/>
      <c r="AB8" s="139" t="s">
        <v>1</v>
      </c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1"/>
      <c r="AP8" s="139" t="s">
        <v>1</v>
      </c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1"/>
      <c r="BD8" s="139" t="s">
        <v>1</v>
      </c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24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6"/>
      <c r="CF8" s="124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6"/>
      <c r="CT8" s="124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6"/>
      <c r="DJ8" s="124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6"/>
      <c r="DW8" s="124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6"/>
    </row>
    <row r="9" spans="1:139" s="6" customFormat="1" ht="146.25" customHeight="1" x14ac:dyDescent="0.2">
      <c r="A9" s="232" t="s">
        <v>25</v>
      </c>
      <c r="B9" s="233"/>
      <c r="C9" s="233"/>
      <c r="D9" s="233"/>
      <c r="E9" s="233"/>
      <c r="F9" s="234"/>
      <c r="G9" s="182" t="s">
        <v>84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8"/>
      <c r="AB9" s="124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6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6"/>
      <c r="BD9" s="124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4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6"/>
      <c r="CF9" s="124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6"/>
      <c r="CT9" s="124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6"/>
      <c r="DJ9" s="124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6"/>
      <c r="DW9" s="124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6"/>
    </row>
    <row r="10" spans="1:139" s="6" customFormat="1" ht="33" customHeight="1" x14ac:dyDescent="0.2">
      <c r="A10" s="232" t="s">
        <v>26</v>
      </c>
      <c r="B10" s="233"/>
      <c r="C10" s="233"/>
      <c r="D10" s="233"/>
      <c r="E10" s="233"/>
      <c r="F10" s="234"/>
      <c r="G10" s="182" t="s">
        <v>85</v>
      </c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8"/>
      <c r="AB10" s="124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6"/>
      <c r="AP10" s="124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6"/>
      <c r="BD10" s="124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4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6"/>
      <c r="CF10" s="124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6"/>
      <c r="CT10" s="124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6"/>
      <c r="DJ10" s="124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6"/>
      <c r="DW10" s="124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6"/>
    </row>
    <row r="11" spans="1:139" s="6" customFormat="1" ht="16.5" customHeight="1" x14ac:dyDescent="0.2">
      <c r="A11" s="296" t="s">
        <v>16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  <c r="BR11" s="124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6"/>
      <c r="CF11" s="124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6"/>
      <c r="CT11" s="124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6"/>
      <c r="DJ11" s="124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6"/>
      <c r="DW11" s="124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6"/>
    </row>
    <row r="12" spans="1:139" ht="59.25" customHeight="1" x14ac:dyDescent="0.25">
      <c r="A12" s="228" t="s">
        <v>246</v>
      </c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</row>
  </sheetData>
  <mergeCells count="60">
    <mergeCell ref="CT10:DI10"/>
    <mergeCell ref="A4:F6"/>
    <mergeCell ref="AP4:BC6"/>
    <mergeCell ref="BR4:CE6"/>
    <mergeCell ref="BD4:BQ6"/>
    <mergeCell ref="CT9:DI9"/>
    <mergeCell ref="A9:F9"/>
    <mergeCell ref="AP9:BC9"/>
    <mergeCell ref="G4:AA6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A10:F10"/>
    <mergeCell ref="AP10:BC10"/>
    <mergeCell ref="BD10:BQ10"/>
    <mergeCell ref="BR9:CE9"/>
    <mergeCell ref="CF7:CS7"/>
    <mergeCell ref="BD7:BQ7"/>
    <mergeCell ref="BD9:BQ9"/>
    <mergeCell ref="CF9:CS9"/>
    <mergeCell ref="BR10:CE10"/>
    <mergeCell ref="CF10:CS10"/>
    <mergeCell ref="A8:F8"/>
    <mergeCell ref="CT8:DI8"/>
    <mergeCell ref="BD8:BQ8"/>
    <mergeCell ref="BR8:CE8"/>
    <mergeCell ref="CF8:CS8"/>
    <mergeCell ref="DW9:EI9"/>
    <mergeCell ref="DJ11:DV11"/>
    <mergeCell ref="DW11:EI11"/>
    <mergeCell ref="DJ10:DV10"/>
    <mergeCell ref="DW10:EI10"/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U19"/>
  <sheetViews>
    <sheetView view="pageBreakPreview" topLeftCell="A10" zoomScaleNormal="100" workbookViewId="0">
      <selection activeCell="DU10" sqref="DU1:DU65536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183" t="s">
        <v>3</v>
      </c>
      <c r="B5" s="184"/>
      <c r="C5" s="184"/>
      <c r="D5" s="184"/>
      <c r="E5" s="184"/>
      <c r="F5" s="185"/>
      <c r="G5" s="183" t="s">
        <v>23</v>
      </c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5"/>
      <c r="Z5" s="183" t="s">
        <v>89</v>
      </c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5"/>
      <c r="AM5" s="183" t="s">
        <v>90</v>
      </c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5"/>
      <c r="AZ5" s="183" t="s">
        <v>91</v>
      </c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3" t="s">
        <v>92</v>
      </c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5"/>
      <c r="BX5" s="192" t="s">
        <v>0</v>
      </c>
      <c r="BY5" s="193"/>
      <c r="BZ5" s="193"/>
      <c r="CA5" s="193"/>
      <c r="CB5" s="193"/>
      <c r="CC5" s="193"/>
      <c r="CD5" s="193"/>
      <c r="CE5" s="193"/>
      <c r="CF5" s="193"/>
      <c r="CG5" s="193"/>
      <c r="CH5" s="193"/>
      <c r="CI5" s="193"/>
      <c r="CJ5" s="193"/>
      <c r="CK5" s="193"/>
      <c r="CL5" s="193"/>
      <c r="CM5" s="193"/>
      <c r="CN5" s="193"/>
      <c r="CO5" s="193"/>
      <c r="CP5" s="193"/>
      <c r="CQ5" s="193"/>
      <c r="CR5" s="193"/>
      <c r="CS5" s="193"/>
      <c r="CT5" s="193"/>
      <c r="CU5" s="193"/>
      <c r="CV5" s="193"/>
      <c r="CW5" s="193"/>
      <c r="CX5" s="193"/>
      <c r="CY5" s="193"/>
      <c r="CZ5" s="193"/>
      <c r="DA5" s="193"/>
      <c r="DB5" s="193"/>
      <c r="DC5" s="193"/>
      <c r="DD5" s="193"/>
      <c r="DE5" s="193"/>
      <c r="DF5" s="193"/>
      <c r="DG5" s="193"/>
      <c r="DH5" s="193"/>
      <c r="DI5" s="193"/>
      <c r="DJ5" s="193"/>
      <c r="DK5" s="193"/>
      <c r="DL5" s="193"/>
      <c r="DM5" s="193"/>
      <c r="DN5" s="193"/>
      <c r="DO5" s="193"/>
      <c r="DP5" s="193"/>
      <c r="DQ5" s="193"/>
      <c r="DR5" s="193"/>
      <c r="DS5" s="193"/>
      <c r="DT5" s="194"/>
      <c r="DU5" s="42"/>
    </row>
    <row r="6" spans="1:125" s="3" customFormat="1" ht="85.5" customHeight="1" x14ac:dyDescent="0.2">
      <c r="A6" s="186"/>
      <c r="B6" s="187"/>
      <c r="C6" s="187"/>
      <c r="D6" s="187"/>
      <c r="E6" s="187"/>
      <c r="F6" s="188"/>
      <c r="G6" s="186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8"/>
      <c r="Z6" s="186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8"/>
      <c r="AM6" s="186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8"/>
      <c r="AZ6" s="186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6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8"/>
      <c r="BX6" s="200" t="s">
        <v>168</v>
      </c>
      <c r="BY6" s="157"/>
      <c r="BZ6" s="157"/>
      <c r="CA6" s="157"/>
      <c r="CB6" s="157"/>
      <c r="CC6" s="157"/>
      <c r="CD6" s="157"/>
      <c r="CE6" s="157"/>
      <c r="CF6" s="157"/>
      <c r="CG6" s="157"/>
      <c r="CH6" s="157"/>
      <c r="CI6" s="157"/>
      <c r="CJ6" s="158"/>
      <c r="CK6" s="200" t="s">
        <v>176</v>
      </c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  <c r="CW6" s="157"/>
      <c r="CX6" s="157"/>
      <c r="CY6" s="158"/>
      <c r="CZ6" s="192" t="s">
        <v>18</v>
      </c>
      <c r="DA6" s="162"/>
      <c r="DB6" s="162"/>
      <c r="DC6" s="162"/>
      <c r="DD6" s="162"/>
      <c r="DE6" s="162"/>
      <c r="DF6" s="162"/>
      <c r="DG6" s="162"/>
      <c r="DH6" s="162"/>
      <c r="DI6" s="162"/>
      <c r="DJ6" s="162"/>
      <c r="DK6" s="162"/>
      <c r="DL6" s="162"/>
      <c r="DM6" s="162"/>
      <c r="DN6" s="162"/>
      <c r="DO6" s="162"/>
      <c r="DP6" s="162"/>
      <c r="DQ6" s="162"/>
      <c r="DR6" s="162"/>
      <c r="DS6" s="162"/>
      <c r="DT6" s="163"/>
      <c r="DU6" s="42"/>
    </row>
    <row r="7" spans="1:125" s="3" customFormat="1" ht="28.5" customHeight="1" x14ac:dyDescent="0.2">
      <c r="A7" s="189"/>
      <c r="B7" s="190"/>
      <c r="C7" s="190"/>
      <c r="D7" s="190"/>
      <c r="E7" s="190"/>
      <c r="F7" s="191"/>
      <c r="G7" s="189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1"/>
      <c r="Z7" s="189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1"/>
      <c r="AM7" s="189"/>
      <c r="AN7" s="190"/>
      <c r="AO7" s="190"/>
      <c r="AP7" s="190"/>
      <c r="AQ7" s="190"/>
      <c r="AR7" s="190"/>
      <c r="AS7" s="190"/>
      <c r="AT7" s="190"/>
      <c r="AU7" s="190"/>
      <c r="AV7" s="190"/>
      <c r="AW7" s="190"/>
      <c r="AX7" s="190"/>
      <c r="AY7" s="191"/>
      <c r="AZ7" s="189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89"/>
      <c r="BM7" s="190"/>
      <c r="BN7" s="190"/>
      <c r="BO7" s="190"/>
      <c r="BP7" s="190"/>
      <c r="BQ7" s="190"/>
      <c r="BR7" s="190"/>
      <c r="BS7" s="190"/>
      <c r="BT7" s="190"/>
      <c r="BU7" s="190"/>
      <c r="BV7" s="190"/>
      <c r="BW7" s="191"/>
      <c r="BX7" s="159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1"/>
      <c r="CK7" s="159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1"/>
      <c r="CZ7" s="192" t="s">
        <v>2</v>
      </c>
      <c r="DA7" s="193"/>
      <c r="DB7" s="193"/>
      <c r="DC7" s="193"/>
      <c r="DD7" s="193"/>
      <c r="DE7" s="193"/>
      <c r="DF7" s="193"/>
      <c r="DG7" s="193"/>
      <c r="DH7" s="193"/>
      <c r="DI7" s="193"/>
      <c r="DJ7" s="194"/>
      <c r="DK7" s="192" t="s">
        <v>43</v>
      </c>
      <c r="DL7" s="193"/>
      <c r="DM7" s="193"/>
      <c r="DN7" s="193"/>
      <c r="DO7" s="193"/>
      <c r="DP7" s="193"/>
      <c r="DQ7" s="193"/>
      <c r="DR7" s="193"/>
      <c r="DS7" s="193"/>
      <c r="DT7" s="194"/>
      <c r="DU7" s="42"/>
    </row>
    <row r="8" spans="1:125" s="7" customFormat="1" ht="12.75" x14ac:dyDescent="0.2">
      <c r="A8" s="195">
        <v>1</v>
      </c>
      <c r="B8" s="196"/>
      <c r="C8" s="196"/>
      <c r="D8" s="196"/>
      <c r="E8" s="196"/>
      <c r="F8" s="197"/>
      <c r="G8" s="195">
        <v>2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7"/>
      <c r="Z8" s="195">
        <v>3</v>
      </c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7"/>
      <c r="AM8" s="195">
        <v>4</v>
      </c>
      <c r="AN8" s="196"/>
      <c r="AO8" s="196"/>
      <c r="AP8" s="196"/>
      <c r="AQ8" s="196"/>
      <c r="AR8" s="196"/>
      <c r="AS8" s="196"/>
      <c r="AT8" s="196"/>
      <c r="AU8" s="196"/>
      <c r="AV8" s="196"/>
      <c r="AW8" s="196"/>
      <c r="AX8" s="196"/>
      <c r="AY8" s="197"/>
      <c r="AZ8" s="195">
        <v>5</v>
      </c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5">
        <v>6</v>
      </c>
      <c r="BM8" s="196"/>
      <c r="BN8" s="196"/>
      <c r="BO8" s="196"/>
      <c r="BP8" s="196"/>
      <c r="BQ8" s="196"/>
      <c r="BR8" s="196"/>
      <c r="BS8" s="196"/>
      <c r="BT8" s="196"/>
      <c r="BU8" s="196"/>
      <c r="BV8" s="196"/>
      <c r="BW8" s="197"/>
      <c r="BX8" s="195">
        <v>7</v>
      </c>
      <c r="BY8" s="196"/>
      <c r="BZ8" s="196"/>
      <c r="CA8" s="196"/>
      <c r="CB8" s="196"/>
      <c r="CC8" s="196"/>
      <c r="CD8" s="196"/>
      <c r="CE8" s="196"/>
      <c r="CF8" s="196"/>
      <c r="CG8" s="196"/>
      <c r="CH8" s="196"/>
      <c r="CI8" s="196"/>
      <c r="CJ8" s="197"/>
      <c r="CK8" s="195">
        <v>8</v>
      </c>
      <c r="CL8" s="196"/>
      <c r="CM8" s="196"/>
      <c r="CN8" s="196"/>
      <c r="CO8" s="196"/>
      <c r="CP8" s="196"/>
      <c r="CQ8" s="196"/>
      <c r="CR8" s="196"/>
      <c r="CS8" s="196"/>
      <c r="CT8" s="196"/>
      <c r="CU8" s="196"/>
      <c r="CV8" s="196"/>
      <c r="CW8" s="196"/>
      <c r="CX8" s="196"/>
      <c r="CY8" s="197"/>
      <c r="CZ8" s="195">
        <v>9</v>
      </c>
      <c r="DA8" s="196"/>
      <c r="DB8" s="196"/>
      <c r="DC8" s="196"/>
      <c r="DD8" s="196"/>
      <c r="DE8" s="196"/>
      <c r="DF8" s="196"/>
      <c r="DG8" s="196"/>
      <c r="DH8" s="196"/>
      <c r="DI8" s="196"/>
      <c r="DJ8" s="197"/>
      <c r="DK8" s="195">
        <v>10</v>
      </c>
      <c r="DL8" s="196"/>
      <c r="DM8" s="196"/>
      <c r="DN8" s="196"/>
      <c r="DO8" s="196"/>
      <c r="DP8" s="196"/>
      <c r="DQ8" s="196"/>
      <c r="DR8" s="196"/>
      <c r="DS8" s="196"/>
      <c r="DT8" s="197"/>
      <c r="DU8" s="40"/>
    </row>
    <row r="9" spans="1:125" s="6" customFormat="1" ht="52.5" customHeight="1" x14ac:dyDescent="0.2">
      <c r="A9" s="130" t="s">
        <v>6</v>
      </c>
      <c r="B9" s="131"/>
      <c r="C9" s="131"/>
      <c r="D9" s="131"/>
      <c r="E9" s="131"/>
      <c r="F9" s="132"/>
      <c r="G9" s="182" t="s">
        <v>94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8"/>
      <c r="Z9" s="124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6"/>
      <c r="AM9" s="124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6"/>
      <c r="AZ9" s="124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4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6"/>
      <c r="BX9" s="124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6"/>
      <c r="CK9" s="124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6"/>
      <c r="CZ9" s="124"/>
      <c r="DA9" s="125"/>
      <c r="DB9" s="125"/>
      <c r="DC9" s="125"/>
      <c r="DD9" s="125"/>
      <c r="DE9" s="125"/>
      <c r="DF9" s="125"/>
      <c r="DG9" s="125"/>
      <c r="DH9" s="125"/>
      <c r="DI9" s="125"/>
      <c r="DJ9" s="126"/>
      <c r="DK9" s="124"/>
      <c r="DL9" s="125"/>
      <c r="DM9" s="125"/>
      <c r="DN9" s="125"/>
      <c r="DO9" s="125"/>
      <c r="DP9" s="125"/>
      <c r="DQ9" s="125"/>
      <c r="DR9" s="125"/>
      <c r="DS9" s="125"/>
      <c r="DT9" s="126"/>
      <c r="DU9" s="35"/>
    </row>
    <row r="10" spans="1:125" s="6" customFormat="1" ht="91.5" customHeight="1" x14ac:dyDescent="0.2">
      <c r="A10" s="130" t="s">
        <v>7</v>
      </c>
      <c r="B10" s="131"/>
      <c r="C10" s="131"/>
      <c r="D10" s="131"/>
      <c r="E10" s="131"/>
      <c r="F10" s="132"/>
      <c r="G10" s="182" t="s">
        <v>93</v>
      </c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8"/>
      <c r="Z10" s="124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6"/>
      <c r="AM10" s="124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6"/>
      <c r="AZ10" s="124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4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6"/>
      <c r="BX10" s="124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6"/>
      <c r="CK10" s="124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6"/>
      <c r="CZ10" s="124"/>
      <c r="DA10" s="125"/>
      <c r="DB10" s="125"/>
      <c r="DC10" s="125"/>
      <c r="DD10" s="125"/>
      <c r="DE10" s="125"/>
      <c r="DF10" s="125"/>
      <c r="DG10" s="125"/>
      <c r="DH10" s="125"/>
      <c r="DI10" s="125"/>
      <c r="DJ10" s="126"/>
      <c r="DK10" s="124"/>
      <c r="DL10" s="125"/>
      <c r="DM10" s="125"/>
      <c r="DN10" s="125"/>
      <c r="DO10" s="125"/>
      <c r="DP10" s="125"/>
      <c r="DQ10" s="125"/>
      <c r="DR10" s="125"/>
      <c r="DS10" s="125"/>
      <c r="DT10" s="126"/>
      <c r="DU10" s="35"/>
    </row>
    <row r="11" spans="1:125" s="6" customFormat="1" ht="26.25" customHeight="1" x14ac:dyDescent="0.2">
      <c r="A11" s="130" t="s">
        <v>8</v>
      </c>
      <c r="B11" s="131"/>
      <c r="C11" s="131"/>
      <c r="D11" s="131"/>
      <c r="E11" s="131"/>
      <c r="F11" s="132"/>
      <c r="G11" s="182" t="s">
        <v>95</v>
      </c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8"/>
      <c r="Z11" s="124">
        <v>5</v>
      </c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6"/>
      <c r="AM11" s="124">
        <v>12</v>
      </c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6"/>
      <c r="AZ11" s="124">
        <v>630</v>
      </c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7">
        <f>Z11*AM11*AZ11</f>
        <v>37800</v>
      </c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9"/>
      <c r="BX11" s="127">
        <f>BL11</f>
        <v>37800</v>
      </c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6"/>
      <c r="CK11" s="124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6"/>
      <c r="CZ11" s="127"/>
      <c r="DA11" s="125"/>
      <c r="DB11" s="125"/>
      <c r="DC11" s="125"/>
      <c r="DD11" s="125"/>
      <c r="DE11" s="125"/>
      <c r="DF11" s="125"/>
      <c r="DG11" s="125"/>
      <c r="DH11" s="125"/>
      <c r="DI11" s="125"/>
      <c r="DJ11" s="126"/>
      <c r="DK11" s="124"/>
      <c r="DL11" s="125"/>
      <c r="DM11" s="125"/>
      <c r="DN11" s="125"/>
      <c r="DO11" s="125"/>
      <c r="DP11" s="125"/>
      <c r="DQ11" s="125"/>
      <c r="DR11" s="125"/>
      <c r="DS11" s="125"/>
      <c r="DT11" s="126"/>
      <c r="DU11" s="35">
        <v>37800</v>
      </c>
    </row>
    <row r="12" spans="1:125" s="6" customFormat="1" ht="44.25" customHeight="1" x14ac:dyDescent="0.2">
      <c r="A12" s="130" t="s">
        <v>8</v>
      </c>
      <c r="B12" s="131"/>
      <c r="C12" s="131"/>
      <c r="D12" s="131"/>
      <c r="E12" s="131"/>
      <c r="F12" s="132"/>
      <c r="G12" s="182" t="s">
        <v>300</v>
      </c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8"/>
      <c r="Z12" s="124">
        <v>7</v>
      </c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6"/>
      <c r="AM12" s="124">
        <v>1</v>
      </c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6"/>
      <c r="AZ12" s="298">
        <f>BL12/Z12</f>
        <v>755.85142857142853</v>
      </c>
      <c r="BA12" s="299"/>
      <c r="BB12" s="299"/>
      <c r="BC12" s="299"/>
      <c r="BD12" s="299"/>
      <c r="BE12" s="299"/>
      <c r="BF12" s="299"/>
      <c r="BG12" s="299"/>
      <c r="BH12" s="299"/>
      <c r="BI12" s="299"/>
      <c r="BJ12" s="299"/>
      <c r="BK12" s="299"/>
      <c r="BL12" s="127">
        <v>5290.96</v>
      </c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9"/>
      <c r="BX12" s="127">
        <f>BL12</f>
        <v>5290.96</v>
      </c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6"/>
      <c r="CK12" s="124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6"/>
      <c r="CZ12" s="127"/>
      <c r="DA12" s="125"/>
      <c r="DB12" s="125"/>
      <c r="DC12" s="125"/>
      <c r="DD12" s="125"/>
      <c r="DE12" s="125"/>
      <c r="DF12" s="125"/>
      <c r="DG12" s="125"/>
      <c r="DH12" s="125"/>
      <c r="DI12" s="125"/>
      <c r="DJ12" s="126"/>
      <c r="DK12" s="124"/>
      <c r="DL12" s="125"/>
      <c r="DM12" s="125"/>
      <c r="DN12" s="125"/>
      <c r="DO12" s="125"/>
      <c r="DP12" s="125"/>
      <c r="DQ12" s="125"/>
      <c r="DR12" s="125"/>
      <c r="DS12" s="125"/>
      <c r="DT12" s="126"/>
      <c r="DU12" s="35">
        <v>5290.96</v>
      </c>
    </row>
    <row r="13" spans="1:125" s="6" customFormat="1" ht="78.75" customHeight="1" x14ac:dyDescent="0.2">
      <c r="A13" s="130" t="s">
        <v>9</v>
      </c>
      <c r="B13" s="131"/>
      <c r="C13" s="131"/>
      <c r="D13" s="131"/>
      <c r="E13" s="131"/>
      <c r="F13" s="132"/>
      <c r="G13" s="182" t="s">
        <v>96</v>
      </c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8"/>
      <c r="Z13" s="124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6"/>
      <c r="AM13" s="124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6"/>
      <c r="AZ13" s="124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4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6"/>
      <c r="BX13" s="124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6"/>
      <c r="CK13" s="124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6"/>
      <c r="CZ13" s="124"/>
      <c r="DA13" s="125"/>
      <c r="DB13" s="125"/>
      <c r="DC13" s="125"/>
      <c r="DD13" s="125"/>
      <c r="DE13" s="125"/>
      <c r="DF13" s="125"/>
      <c r="DG13" s="125"/>
      <c r="DH13" s="125"/>
      <c r="DI13" s="125"/>
      <c r="DJ13" s="126"/>
      <c r="DK13" s="124"/>
      <c r="DL13" s="125"/>
      <c r="DM13" s="125"/>
      <c r="DN13" s="125"/>
      <c r="DO13" s="125"/>
      <c r="DP13" s="125"/>
      <c r="DQ13" s="125"/>
      <c r="DR13" s="125"/>
      <c r="DS13" s="125"/>
      <c r="DT13" s="126"/>
      <c r="DU13" s="35">
        <f>SUM(DU11:DU12)</f>
        <v>43090.96</v>
      </c>
    </row>
    <row r="14" spans="1:125" s="6" customFormat="1" ht="80.25" customHeight="1" x14ac:dyDescent="0.2">
      <c r="A14" s="130" t="s">
        <v>10</v>
      </c>
      <c r="B14" s="131"/>
      <c r="C14" s="131"/>
      <c r="D14" s="131"/>
      <c r="E14" s="131"/>
      <c r="F14" s="132"/>
      <c r="G14" s="182" t="s">
        <v>97</v>
      </c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8"/>
      <c r="Z14" s="124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6"/>
      <c r="AM14" s="124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6"/>
      <c r="AZ14" s="124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4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6"/>
      <c r="BX14" s="124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6"/>
      <c r="CK14" s="124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6"/>
      <c r="CZ14" s="124"/>
      <c r="DA14" s="125"/>
      <c r="DB14" s="125"/>
      <c r="DC14" s="125"/>
      <c r="DD14" s="125"/>
      <c r="DE14" s="125"/>
      <c r="DF14" s="125"/>
      <c r="DG14" s="125"/>
      <c r="DH14" s="125"/>
      <c r="DI14" s="125"/>
      <c r="DJ14" s="126"/>
      <c r="DK14" s="124"/>
      <c r="DL14" s="125"/>
      <c r="DM14" s="125"/>
      <c r="DN14" s="125"/>
      <c r="DO14" s="125"/>
      <c r="DP14" s="125"/>
      <c r="DQ14" s="125"/>
      <c r="DR14" s="125"/>
      <c r="DS14" s="125"/>
      <c r="DT14" s="126"/>
      <c r="DU14" s="35"/>
    </row>
    <row r="15" spans="1:125" s="6" customFormat="1" ht="52.5" customHeight="1" x14ac:dyDescent="0.2">
      <c r="A15" s="130" t="s">
        <v>13</v>
      </c>
      <c r="B15" s="131"/>
      <c r="C15" s="131"/>
      <c r="D15" s="131"/>
      <c r="E15" s="131"/>
      <c r="F15" s="132"/>
      <c r="G15" s="182" t="s">
        <v>98</v>
      </c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8"/>
      <c r="Z15" s="124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6"/>
      <c r="AM15" s="124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6"/>
      <c r="AZ15" s="124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4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6"/>
      <c r="BX15" s="124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6"/>
      <c r="CK15" s="124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6"/>
      <c r="CZ15" s="124"/>
      <c r="DA15" s="125"/>
      <c r="DB15" s="125"/>
      <c r="DC15" s="125"/>
      <c r="DD15" s="125"/>
      <c r="DE15" s="125"/>
      <c r="DF15" s="125"/>
      <c r="DG15" s="125"/>
      <c r="DH15" s="125"/>
      <c r="DI15" s="125"/>
      <c r="DJ15" s="126"/>
      <c r="DK15" s="124"/>
      <c r="DL15" s="125"/>
      <c r="DM15" s="125"/>
      <c r="DN15" s="125"/>
      <c r="DO15" s="125"/>
      <c r="DP15" s="125"/>
      <c r="DQ15" s="125"/>
      <c r="DR15" s="125"/>
      <c r="DS15" s="125"/>
      <c r="DT15" s="126"/>
      <c r="DU15" s="35"/>
    </row>
    <row r="16" spans="1:125" s="6" customFormat="1" ht="26.25" customHeight="1" x14ac:dyDescent="0.2">
      <c r="A16" s="130" t="s">
        <v>99</v>
      </c>
      <c r="B16" s="131"/>
      <c r="C16" s="131"/>
      <c r="D16" s="131"/>
      <c r="E16" s="131"/>
      <c r="F16" s="132"/>
      <c r="G16" s="182" t="s">
        <v>260</v>
      </c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8"/>
      <c r="Z16" s="124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6"/>
      <c r="AM16" s="124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6"/>
      <c r="AZ16" s="124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4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6"/>
      <c r="BX16" s="124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6"/>
      <c r="CK16" s="124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6"/>
      <c r="CZ16" s="124"/>
      <c r="DA16" s="125"/>
      <c r="DB16" s="125"/>
      <c r="DC16" s="125"/>
      <c r="DD16" s="125"/>
      <c r="DE16" s="125"/>
      <c r="DF16" s="125"/>
      <c r="DG16" s="125"/>
      <c r="DH16" s="125"/>
      <c r="DI16" s="125"/>
      <c r="DJ16" s="126"/>
      <c r="DK16" s="124"/>
      <c r="DL16" s="125"/>
      <c r="DM16" s="125"/>
      <c r="DN16" s="125"/>
      <c r="DO16" s="125"/>
      <c r="DP16" s="125"/>
      <c r="DQ16" s="125"/>
      <c r="DR16" s="125"/>
      <c r="DS16" s="125"/>
      <c r="DT16" s="126"/>
      <c r="DU16" s="35"/>
    </row>
    <row r="17" spans="1:125" s="6" customFormat="1" ht="66.75" customHeight="1" x14ac:dyDescent="0.2">
      <c r="A17" s="130" t="s">
        <v>100</v>
      </c>
      <c r="B17" s="131"/>
      <c r="C17" s="131"/>
      <c r="D17" s="131"/>
      <c r="E17" s="131"/>
      <c r="F17" s="132"/>
      <c r="G17" s="182" t="s">
        <v>101</v>
      </c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8"/>
      <c r="Z17" s="124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6"/>
      <c r="AM17" s="124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6"/>
      <c r="AZ17" s="124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4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6"/>
      <c r="BX17" s="124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6"/>
      <c r="CK17" s="124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6"/>
      <c r="CZ17" s="124"/>
      <c r="DA17" s="125"/>
      <c r="DB17" s="125"/>
      <c r="DC17" s="125"/>
      <c r="DD17" s="125"/>
      <c r="DE17" s="125"/>
      <c r="DF17" s="125"/>
      <c r="DG17" s="125"/>
      <c r="DH17" s="125"/>
      <c r="DI17" s="125"/>
      <c r="DJ17" s="126"/>
      <c r="DK17" s="124"/>
      <c r="DL17" s="125"/>
      <c r="DM17" s="125"/>
      <c r="DN17" s="125"/>
      <c r="DO17" s="125"/>
      <c r="DP17" s="125"/>
      <c r="DQ17" s="125"/>
      <c r="DR17" s="125"/>
      <c r="DS17" s="125"/>
      <c r="DT17" s="126"/>
      <c r="DU17" s="35"/>
    </row>
    <row r="18" spans="1:125" s="6" customFormat="1" ht="39" customHeight="1" x14ac:dyDescent="0.2">
      <c r="A18" s="179"/>
      <c r="B18" s="180"/>
      <c r="C18" s="180"/>
      <c r="D18" s="180"/>
      <c r="E18" s="180"/>
      <c r="F18" s="181"/>
      <c r="G18" s="182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8"/>
      <c r="Z18" s="124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6"/>
      <c r="AM18" s="124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6"/>
      <c r="AZ18" s="124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4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6"/>
      <c r="BX18" s="124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6"/>
      <c r="CK18" s="124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6"/>
      <c r="CZ18" s="124"/>
      <c r="DA18" s="125"/>
      <c r="DB18" s="125"/>
      <c r="DC18" s="125"/>
      <c r="DD18" s="125"/>
      <c r="DE18" s="125"/>
      <c r="DF18" s="125"/>
      <c r="DG18" s="125"/>
      <c r="DH18" s="125"/>
      <c r="DI18" s="125"/>
      <c r="DJ18" s="126"/>
      <c r="DK18" s="124"/>
      <c r="DL18" s="125"/>
      <c r="DM18" s="125"/>
      <c r="DN18" s="125"/>
      <c r="DO18" s="125"/>
      <c r="DP18" s="125"/>
      <c r="DQ18" s="125"/>
      <c r="DR18" s="125"/>
      <c r="DS18" s="125"/>
      <c r="DT18" s="126"/>
      <c r="DU18" s="35"/>
    </row>
    <row r="19" spans="1:125" s="6" customFormat="1" ht="16.5" customHeight="1" x14ac:dyDescent="0.2">
      <c r="A19" s="176" t="s">
        <v>16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5"/>
      <c r="BL19" s="127">
        <f>BL12+BL11</f>
        <v>43090.96</v>
      </c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6"/>
      <c r="BX19" s="127">
        <f>BX11+BX12</f>
        <v>43090.96</v>
      </c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6"/>
      <c r="CK19" s="124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6"/>
      <c r="CZ19" s="127"/>
      <c r="DA19" s="125"/>
      <c r="DB19" s="125"/>
      <c r="DC19" s="125"/>
      <c r="DD19" s="125"/>
      <c r="DE19" s="125"/>
      <c r="DF19" s="125"/>
      <c r="DG19" s="125"/>
      <c r="DH19" s="125"/>
      <c r="DI19" s="125"/>
      <c r="DJ19" s="126"/>
      <c r="DK19" s="124"/>
      <c r="DL19" s="125"/>
      <c r="DM19" s="125"/>
      <c r="DN19" s="125"/>
      <c r="DO19" s="125"/>
      <c r="DP19" s="125"/>
      <c r="DQ19" s="125"/>
      <c r="DR19" s="125"/>
      <c r="DS19" s="125"/>
      <c r="DT19" s="126"/>
      <c r="DU19" s="35"/>
    </row>
  </sheetData>
  <mergeCells count="128">
    <mergeCell ref="CK9:CY9"/>
    <mergeCell ref="CK8:CY8"/>
    <mergeCell ref="CZ8:DJ8"/>
    <mergeCell ref="DK8:DT8"/>
    <mergeCell ref="CK10:CY10"/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AM15:AY15"/>
    <mergeCell ref="AM18:AY18"/>
    <mergeCell ref="AZ16:BK16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A8:F8"/>
    <mergeCell ref="A16:F16"/>
    <mergeCell ref="AM14:AY14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DK15:DT15"/>
    <mergeCell ref="CK15:CY15"/>
    <mergeCell ref="CK16:CY16"/>
    <mergeCell ref="BX13:CJ13"/>
    <mergeCell ref="CK13:CY13"/>
    <mergeCell ref="AZ13:BK13"/>
    <mergeCell ref="BL16:BW16"/>
    <mergeCell ref="BX16:CJ16"/>
    <mergeCell ref="BL14:BW14"/>
    <mergeCell ref="CZ14:DJ14"/>
    <mergeCell ref="DK14:DT14"/>
    <mergeCell ref="A13:F13"/>
    <mergeCell ref="AM13:AY13"/>
    <mergeCell ref="BL13:BW13"/>
    <mergeCell ref="Z13:AL13"/>
    <mergeCell ref="CZ12:DJ12"/>
    <mergeCell ref="CK12:CY12"/>
    <mergeCell ref="DK12:DT12"/>
    <mergeCell ref="CZ13:DJ13"/>
    <mergeCell ref="DK13:DT13"/>
    <mergeCell ref="BL12:BW12"/>
    <mergeCell ref="BX12:CJ12"/>
    <mergeCell ref="CZ10:DJ10"/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U11"/>
  <sheetViews>
    <sheetView view="pageBreakPreview" zoomScaleNormal="100" zoomScaleSheetLayoutView="100" workbookViewId="0">
      <selection activeCell="AW20" sqref="AW20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183" t="s">
        <v>3</v>
      </c>
      <c r="B4" s="184"/>
      <c r="C4" s="184"/>
      <c r="D4" s="184"/>
      <c r="E4" s="184"/>
      <c r="F4" s="185"/>
      <c r="G4" s="183" t="s">
        <v>23</v>
      </c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5"/>
      <c r="AB4" s="183" t="s">
        <v>103</v>
      </c>
      <c r="AC4" s="184"/>
      <c r="AD4" s="184"/>
      <c r="AE4" s="184"/>
      <c r="AF4" s="184"/>
      <c r="AG4" s="184"/>
      <c r="AH4" s="184"/>
      <c r="AI4" s="184"/>
      <c r="AJ4" s="184"/>
      <c r="AK4" s="184"/>
      <c r="AL4" s="184"/>
      <c r="AM4" s="184"/>
      <c r="AN4" s="184"/>
      <c r="AO4" s="185"/>
      <c r="AP4" s="183" t="s">
        <v>104</v>
      </c>
      <c r="AQ4" s="184"/>
      <c r="AR4" s="184"/>
      <c r="AS4" s="184"/>
      <c r="AT4" s="184"/>
      <c r="AU4" s="184"/>
      <c r="AV4" s="184"/>
      <c r="AW4" s="184"/>
      <c r="AX4" s="184"/>
      <c r="AY4" s="184"/>
      <c r="AZ4" s="184"/>
      <c r="BA4" s="184"/>
      <c r="BB4" s="184"/>
      <c r="BC4" s="184"/>
      <c r="BD4" s="183" t="s">
        <v>105</v>
      </c>
      <c r="BE4" s="184"/>
      <c r="BF4" s="184"/>
      <c r="BG4" s="184"/>
      <c r="BH4" s="184"/>
      <c r="BI4" s="184"/>
      <c r="BJ4" s="184"/>
      <c r="BK4" s="184"/>
      <c r="BL4" s="184"/>
      <c r="BM4" s="184"/>
      <c r="BN4" s="184"/>
      <c r="BO4" s="184"/>
      <c r="BP4" s="184"/>
      <c r="BQ4" s="185"/>
      <c r="BR4" s="192" t="s">
        <v>0</v>
      </c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3"/>
    </row>
    <row r="5" spans="1:125" s="3" customFormat="1" ht="68.25" customHeight="1" x14ac:dyDescent="0.2">
      <c r="A5" s="186"/>
      <c r="B5" s="187"/>
      <c r="C5" s="187"/>
      <c r="D5" s="187"/>
      <c r="E5" s="187"/>
      <c r="F5" s="188"/>
      <c r="G5" s="186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8"/>
      <c r="AB5" s="186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8"/>
      <c r="AP5" s="186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7"/>
      <c r="BD5" s="186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7"/>
      <c r="BQ5" s="188"/>
      <c r="BR5" s="200" t="s">
        <v>168</v>
      </c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8"/>
      <c r="CF5" s="200" t="s">
        <v>176</v>
      </c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158"/>
      <c r="CV5" s="240" t="s">
        <v>18</v>
      </c>
      <c r="CW5" s="240"/>
      <c r="CX5" s="240"/>
      <c r="CY5" s="240"/>
      <c r="CZ5" s="240"/>
      <c r="DA5" s="240"/>
      <c r="DB5" s="240"/>
      <c r="DC5" s="240"/>
      <c r="DD5" s="240"/>
      <c r="DE5" s="240"/>
      <c r="DF5" s="240"/>
      <c r="DG5" s="240"/>
      <c r="DH5" s="240"/>
      <c r="DI5" s="240"/>
      <c r="DJ5" s="240"/>
      <c r="DK5" s="240"/>
      <c r="DL5" s="240"/>
      <c r="DM5" s="240"/>
      <c r="DN5" s="240"/>
      <c r="DO5" s="240"/>
      <c r="DP5" s="240"/>
      <c r="DQ5" s="240"/>
      <c r="DR5" s="240"/>
      <c r="DS5" s="240"/>
      <c r="DT5" s="240"/>
      <c r="DU5" s="241"/>
    </row>
    <row r="6" spans="1:125" s="3" customFormat="1" ht="30.75" customHeight="1" x14ac:dyDescent="0.2">
      <c r="A6" s="189"/>
      <c r="B6" s="190"/>
      <c r="C6" s="190"/>
      <c r="D6" s="190"/>
      <c r="E6" s="190"/>
      <c r="F6" s="191"/>
      <c r="G6" s="189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1"/>
      <c r="AB6" s="189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1"/>
      <c r="AP6" s="189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89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1"/>
      <c r="BR6" s="159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1"/>
      <c r="CF6" s="159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1"/>
      <c r="CV6" s="192" t="s">
        <v>2</v>
      </c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4"/>
      <c r="DI6" s="192" t="s">
        <v>43</v>
      </c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4"/>
    </row>
    <row r="7" spans="1:125" s="7" customFormat="1" ht="12.75" x14ac:dyDescent="0.2">
      <c r="A7" s="195">
        <v>1</v>
      </c>
      <c r="B7" s="196"/>
      <c r="C7" s="196"/>
      <c r="D7" s="196"/>
      <c r="E7" s="196"/>
      <c r="F7" s="197"/>
      <c r="G7" s="195">
        <v>2</v>
      </c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7"/>
      <c r="AB7" s="195">
        <v>3</v>
      </c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7"/>
      <c r="AP7" s="195">
        <v>4</v>
      </c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6"/>
      <c r="BD7" s="195">
        <v>5</v>
      </c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96"/>
      <c r="BQ7" s="197"/>
      <c r="BR7" s="195">
        <v>6</v>
      </c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7"/>
      <c r="CF7" s="195">
        <v>7</v>
      </c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/>
      <c r="CT7" s="196"/>
      <c r="CU7" s="197"/>
      <c r="CV7" s="195">
        <v>8</v>
      </c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6"/>
      <c r="DH7" s="197"/>
      <c r="DI7" s="195">
        <v>9</v>
      </c>
      <c r="DJ7" s="196"/>
      <c r="DK7" s="196"/>
      <c r="DL7" s="196"/>
      <c r="DM7" s="196"/>
      <c r="DN7" s="196"/>
      <c r="DO7" s="196"/>
      <c r="DP7" s="196"/>
      <c r="DQ7" s="196"/>
      <c r="DR7" s="196"/>
      <c r="DS7" s="196"/>
      <c r="DT7" s="196"/>
      <c r="DU7" s="197"/>
    </row>
    <row r="8" spans="1:125" s="6" customFormat="1" ht="40.5" customHeight="1" x14ac:dyDescent="0.2">
      <c r="A8" s="232" t="s">
        <v>6</v>
      </c>
      <c r="B8" s="233"/>
      <c r="C8" s="233"/>
      <c r="D8" s="233"/>
      <c r="E8" s="233"/>
      <c r="F8" s="234"/>
      <c r="G8" s="182" t="s">
        <v>106</v>
      </c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8"/>
      <c r="AB8" s="124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6"/>
      <c r="AP8" s="124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4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6"/>
      <c r="BR8" s="124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6"/>
      <c r="CF8" s="124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6"/>
      <c r="CV8" s="124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6"/>
      <c r="DI8" s="124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6"/>
    </row>
    <row r="9" spans="1:125" s="6" customFormat="1" ht="66.75" customHeight="1" x14ac:dyDescent="0.2">
      <c r="A9" s="232" t="s">
        <v>7</v>
      </c>
      <c r="B9" s="233"/>
      <c r="C9" s="233"/>
      <c r="D9" s="233"/>
      <c r="E9" s="233"/>
      <c r="F9" s="234"/>
      <c r="G9" s="182" t="s">
        <v>107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8"/>
      <c r="AB9" s="124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6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4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6"/>
      <c r="BR9" s="124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6"/>
      <c r="CF9" s="124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6"/>
      <c r="CV9" s="124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6"/>
      <c r="DI9" s="124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6"/>
    </row>
    <row r="10" spans="1:125" s="6" customFormat="1" ht="16.5" customHeight="1" x14ac:dyDescent="0.2">
      <c r="A10" s="235"/>
      <c r="B10" s="236"/>
      <c r="C10" s="236"/>
      <c r="D10" s="236"/>
      <c r="E10" s="236"/>
      <c r="F10" s="237"/>
      <c r="G10" s="182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8"/>
      <c r="AB10" s="124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6"/>
      <c r="AP10" s="124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4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6"/>
      <c r="BR10" s="124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6"/>
      <c r="CF10" s="124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6"/>
      <c r="CV10" s="124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6"/>
      <c r="DI10" s="124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6"/>
    </row>
    <row r="11" spans="1:125" s="6" customFormat="1" ht="16.5" customHeight="1" x14ac:dyDescent="0.2">
      <c r="A11" s="231" t="s">
        <v>16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9"/>
      <c r="BD11" s="124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6"/>
      <c r="BR11" s="124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6"/>
      <c r="CF11" s="124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6"/>
      <c r="CV11" s="124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6"/>
      <c r="DI11" s="124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6"/>
    </row>
  </sheetData>
  <mergeCells count="53">
    <mergeCell ref="A11:BC11"/>
    <mergeCell ref="CF11:CU11"/>
    <mergeCell ref="CF9:CU9"/>
    <mergeCell ref="CF10:CU10"/>
    <mergeCell ref="CF8:CU8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  <mergeCell ref="AP10:BC10"/>
    <mergeCell ref="AP9:BC9"/>
    <mergeCell ref="A9:F9"/>
    <mergeCell ref="G9:AA9"/>
    <mergeCell ref="G10:AA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3"/>
  <sheetViews>
    <sheetView view="pageBreakPreview" zoomScaleNormal="100" workbookViewId="0">
      <selection activeCell="A11" sqref="A11:F11"/>
    </sheetView>
  </sheetViews>
  <sheetFormatPr defaultColWidth="0.85546875" defaultRowHeight="15" x14ac:dyDescent="0.25"/>
  <cols>
    <col min="1" max="16384" width="0.85546875" style="1"/>
  </cols>
  <sheetData>
    <row r="1" spans="1:132" s="5" customFormat="1" ht="3" customHeight="1" x14ac:dyDescent="0.25"/>
    <row r="2" spans="1:132" s="5" customFormat="1" x14ac:dyDescent="0.25">
      <c r="A2" s="5" t="s">
        <v>108</v>
      </c>
    </row>
    <row r="3" spans="1:132" s="5" customFormat="1" ht="12.75" customHeight="1" x14ac:dyDescent="0.25"/>
    <row r="4" spans="1:132" s="3" customFormat="1" ht="11.25" customHeight="1" x14ac:dyDescent="0.2">
      <c r="A4" s="183" t="s">
        <v>3</v>
      </c>
      <c r="B4" s="184"/>
      <c r="C4" s="184"/>
      <c r="D4" s="184"/>
      <c r="E4" s="184"/>
      <c r="F4" s="185"/>
      <c r="G4" s="183" t="s">
        <v>45</v>
      </c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5"/>
      <c r="Y4" s="183" t="s">
        <v>247</v>
      </c>
      <c r="Z4" s="184"/>
      <c r="AA4" s="184"/>
      <c r="AB4" s="184"/>
      <c r="AC4" s="184"/>
      <c r="AD4" s="184"/>
      <c r="AE4" s="184"/>
      <c r="AF4" s="184"/>
      <c r="AG4" s="184"/>
      <c r="AH4" s="184"/>
      <c r="AI4" s="185"/>
      <c r="AJ4" s="183" t="s">
        <v>109</v>
      </c>
      <c r="AK4" s="184"/>
      <c r="AL4" s="184"/>
      <c r="AM4" s="184"/>
      <c r="AN4" s="184"/>
      <c r="AO4" s="184"/>
      <c r="AP4" s="184"/>
      <c r="AQ4" s="184"/>
      <c r="AR4" s="184"/>
      <c r="AS4" s="184"/>
      <c r="AT4" s="185"/>
      <c r="AU4" s="183" t="s">
        <v>110</v>
      </c>
      <c r="AV4" s="184"/>
      <c r="AW4" s="184"/>
      <c r="AX4" s="184"/>
      <c r="AY4" s="184"/>
      <c r="AZ4" s="184"/>
      <c r="BA4" s="184"/>
      <c r="BB4" s="184"/>
      <c r="BC4" s="184"/>
      <c r="BD4" s="184"/>
      <c r="BE4" s="184"/>
      <c r="BF4" s="184"/>
      <c r="BG4" s="185"/>
      <c r="BH4" s="183" t="s">
        <v>111</v>
      </c>
      <c r="BI4" s="184"/>
      <c r="BJ4" s="184"/>
      <c r="BK4" s="184"/>
      <c r="BL4" s="184"/>
      <c r="BM4" s="184"/>
      <c r="BN4" s="184"/>
      <c r="BO4" s="184"/>
      <c r="BP4" s="184"/>
      <c r="BQ4" s="184"/>
      <c r="BR4" s="184"/>
      <c r="BS4" s="183" t="s">
        <v>248</v>
      </c>
      <c r="BT4" s="184"/>
      <c r="BU4" s="184"/>
      <c r="BV4" s="184"/>
      <c r="BW4" s="184"/>
      <c r="BX4" s="184"/>
      <c r="BY4" s="184"/>
      <c r="BZ4" s="184"/>
      <c r="CA4" s="184"/>
      <c r="CB4" s="184"/>
      <c r="CC4" s="184"/>
      <c r="CD4" s="184"/>
      <c r="CE4" s="185"/>
      <c r="CF4" s="192" t="s">
        <v>0</v>
      </c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3"/>
    </row>
    <row r="5" spans="1:132" s="3" customFormat="1" ht="84" customHeight="1" x14ac:dyDescent="0.2">
      <c r="A5" s="186"/>
      <c r="B5" s="187"/>
      <c r="C5" s="187"/>
      <c r="D5" s="187"/>
      <c r="E5" s="187"/>
      <c r="F5" s="188"/>
      <c r="G5" s="186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8"/>
      <c r="Y5" s="186"/>
      <c r="Z5" s="187"/>
      <c r="AA5" s="187"/>
      <c r="AB5" s="187"/>
      <c r="AC5" s="187"/>
      <c r="AD5" s="187"/>
      <c r="AE5" s="187"/>
      <c r="AF5" s="187"/>
      <c r="AG5" s="187"/>
      <c r="AH5" s="187"/>
      <c r="AI5" s="188"/>
      <c r="AJ5" s="186"/>
      <c r="AK5" s="187"/>
      <c r="AL5" s="187"/>
      <c r="AM5" s="187"/>
      <c r="AN5" s="187"/>
      <c r="AO5" s="187"/>
      <c r="AP5" s="187"/>
      <c r="AQ5" s="187"/>
      <c r="AR5" s="187"/>
      <c r="AS5" s="187"/>
      <c r="AT5" s="188"/>
      <c r="AU5" s="186"/>
      <c r="AV5" s="187"/>
      <c r="AW5" s="187"/>
      <c r="AX5" s="187"/>
      <c r="AY5" s="187"/>
      <c r="AZ5" s="187"/>
      <c r="BA5" s="187"/>
      <c r="BB5" s="187"/>
      <c r="BC5" s="187"/>
      <c r="BD5" s="187"/>
      <c r="BE5" s="187"/>
      <c r="BF5" s="187"/>
      <c r="BG5" s="188"/>
      <c r="BH5" s="186"/>
      <c r="BI5" s="187"/>
      <c r="BJ5" s="187"/>
      <c r="BK5" s="187"/>
      <c r="BL5" s="187"/>
      <c r="BM5" s="187"/>
      <c r="BN5" s="187"/>
      <c r="BO5" s="187"/>
      <c r="BP5" s="187"/>
      <c r="BQ5" s="187"/>
      <c r="BR5" s="187"/>
      <c r="BS5" s="186"/>
      <c r="BT5" s="187"/>
      <c r="BU5" s="187"/>
      <c r="BV5" s="187"/>
      <c r="BW5" s="187"/>
      <c r="BX5" s="187"/>
      <c r="BY5" s="187"/>
      <c r="BZ5" s="187"/>
      <c r="CA5" s="187"/>
      <c r="CB5" s="187"/>
      <c r="CC5" s="187"/>
      <c r="CD5" s="187"/>
      <c r="CE5" s="188"/>
      <c r="CF5" s="305" t="s">
        <v>167</v>
      </c>
      <c r="CG5" s="306"/>
      <c r="CH5" s="306"/>
      <c r="CI5" s="306"/>
      <c r="CJ5" s="306"/>
      <c r="CK5" s="306"/>
      <c r="CL5" s="306"/>
      <c r="CM5" s="306"/>
      <c r="CN5" s="306"/>
      <c r="CO5" s="306"/>
      <c r="CP5" s="306"/>
      <c r="CQ5" s="306"/>
      <c r="CR5" s="307"/>
      <c r="CS5" s="305" t="s">
        <v>176</v>
      </c>
      <c r="CT5" s="306"/>
      <c r="CU5" s="306"/>
      <c r="CV5" s="306"/>
      <c r="CW5" s="306"/>
      <c r="CX5" s="306"/>
      <c r="CY5" s="306"/>
      <c r="CZ5" s="306"/>
      <c r="DA5" s="306"/>
      <c r="DB5" s="306"/>
      <c r="DC5" s="306"/>
      <c r="DD5" s="306"/>
      <c r="DE5" s="306"/>
      <c r="DF5" s="306"/>
      <c r="DG5" s="307"/>
      <c r="DH5" s="290" t="s">
        <v>18</v>
      </c>
      <c r="DI5" s="291"/>
      <c r="DJ5" s="291"/>
      <c r="DK5" s="291"/>
      <c r="DL5" s="291"/>
      <c r="DM5" s="291"/>
      <c r="DN5" s="291"/>
      <c r="DO5" s="291"/>
      <c r="DP5" s="291"/>
      <c r="DQ5" s="291"/>
      <c r="DR5" s="291"/>
      <c r="DS5" s="291"/>
      <c r="DT5" s="291"/>
      <c r="DU5" s="291"/>
      <c r="DV5" s="291"/>
      <c r="DW5" s="291"/>
      <c r="DX5" s="291"/>
      <c r="DY5" s="291"/>
      <c r="DZ5" s="291"/>
      <c r="EA5" s="291"/>
      <c r="EB5" s="292"/>
    </row>
    <row r="6" spans="1:132" s="3" customFormat="1" ht="26.25" customHeight="1" x14ac:dyDescent="0.2">
      <c r="A6" s="189"/>
      <c r="B6" s="190"/>
      <c r="C6" s="190"/>
      <c r="D6" s="190"/>
      <c r="E6" s="190"/>
      <c r="F6" s="191"/>
      <c r="G6" s="189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1"/>
      <c r="Y6" s="189"/>
      <c r="Z6" s="190"/>
      <c r="AA6" s="190"/>
      <c r="AB6" s="190"/>
      <c r="AC6" s="190"/>
      <c r="AD6" s="190"/>
      <c r="AE6" s="190"/>
      <c r="AF6" s="190"/>
      <c r="AG6" s="190"/>
      <c r="AH6" s="190"/>
      <c r="AI6" s="191"/>
      <c r="AJ6" s="189"/>
      <c r="AK6" s="190"/>
      <c r="AL6" s="190"/>
      <c r="AM6" s="190"/>
      <c r="AN6" s="190"/>
      <c r="AO6" s="190"/>
      <c r="AP6" s="190"/>
      <c r="AQ6" s="190"/>
      <c r="AR6" s="190"/>
      <c r="AS6" s="190"/>
      <c r="AT6" s="191"/>
      <c r="AU6" s="189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1"/>
      <c r="BH6" s="189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89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1"/>
      <c r="CF6" s="159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1"/>
      <c r="CS6" s="159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1"/>
      <c r="DH6" s="192" t="s">
        <v>2</v>
      </c>
      <c r="DI6" s="193"/>
      <c r="DJ6" s="193"/>
      <c r="DK6" s="193"/>
      <c r="DL6" s="193"/>
      <c r="DM6" s="193"/>
      <c r="DN6" s="193"/>
      <c r="DO6" s="193"/>
      <c r="DP6" s="193"/>
      <c r="DQ6" s="193"/>
      <c r="DR6" s="194"/>
      <c r="DS6" s="192" t="s">
        <v>19</v>
      </c>
      <c r="DT6" s="193"/>
      <c r="DU6" s="193"/>
      <c r="DV6" s="193"/>
      <c r="DW6" s="193"/>
      <c r="DX6" s="193"/>
      <c r="DY6" s="193"/>
      <c r="DZ6" s="193"/>
      <c r="EA6" s="193"/>
      <c r="EB6" s="194"/>
    </row>
    <row r="7" spans="1:132" s="7" customFormat="1" ht="12.75" x14ac:dyDescent="0.2">
      <c r="A7" s="195">
        <v>1</v>
      </c>
      <c r="B7" s="196"/>
      <c r="C7" s="196"/>
      <c r="D7" s="196"/>
      <c r="E7" s="196"/>
      <c r="F7" s="197"/>
      <c r="G7" s="195">
        <v>2</v>
      </c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7"/>
      <c r="Y7" s="195">
        <v>3</v>
      </c>
      <c r="Z7" s="196"/>
      <c r="AA7" s="196"/>
      <c r="AB7" s="196"/>
      <c r="AC7" s="196"/>
      <c r="AD7" s="196"/>
      <c r="AE7" s="196"/>
      <c r="AF7" s="196"/>
      <c r="AG7" s="196"/>
      <c r="AH7" s="196"/>
      <c r="AI7" s="197"/>
      <c r="AJ7" s="195">
        <v>4</v>
      </c>
      <c r="AK7" s="196"/>
      <c r="AL7" s="196"/>
      <c r="AM7" s="196"/>
      <c r="AN7" s="196"/>
      <c r="AO7" s="196"/>
      <c r="AP7" s="196"/>
      <c r="AQ7" s="196"/>
      <c r="AR7" s="196"/>
      <c r="AS7" s="196"/>
      <c r="AT7" s="197"/>
      <c r="AU7" s="195">
        <v>5</v>
      </c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7"/>
      <c r="BH7" s="195">
        <v>6</v>
      </c>
      <c r="BI7" s="196"/>
      <c r="BJ7" s="196"/>
      <c r="BK7" s="196"/>
      <c r="BL7" s="196"/>
      <c r="BM7" s="196"/>
      <c r="BN7" s="196"/>
      <c r="BO7" s="196"/>
      <c r="BP7" s="196"/>
      <c r="BQ7" s="196"/>
      <c r="BR7" s="196"/>
      <c r="BS7" s="195">
        <v>7</v>
      </c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7"/>
      <c r="CF7" s="300">
        <v>8</v>
      </c>
      <c r="CG7" s="301"/>
      <c r="CH7" s="301"/>
      <c r="CI7" s="301"/>
      <c r="CJ7" s="301"/>
      <c r="CK7" s="301"/>
      <c r="CL7" s="301"/>
      <c r="CM7" s="301"/>
      <c r="CN7" s="301"/>
      <c r="CO7" s="301"/>
      <c r="CP7" s="301"/>
      <c r="CQ7" s="301"/>
      <c r="CR7" s="302"/>
      <c r="CS7" s="300">
        <v>9</v>
      </c>
      <c r="CT7" s="301"/>
      <c r="CU7" s="301"/>
      <c r="CV7" s="301"/>
      <c r="CW7" s="301"/>
      <c r="CX7" s="301"/>
      <c r="CY7" s="301"/>
      <c r="CZ7" s="301"/>
      <c r="DA7" s="301"/>
      <c r="DB7" s="301"/>
      <c r="DC7" s="301"/>
      <c r="DD7" s="301"/>
      <c r="DE7" s="301"/>
      <c r="DF7" s="301"/>
      <c r="DG7" s="302"/>
      <c r="DH7" s="300">
        <v>10</v>
      </c>
      <c r="DI7" s="301"/>
      <c r="DJ7" s="301"/>
      <c r="DK7" s="301"/>
      <c r="DL7" s="301"/>
      <c r="DM7" s="301"/>
      <c r="DN7" s="301"/>
      <c r="DO7" s="301"/>
      <c r="DP7" s="301"/>
      <c r="DQ7" s="301"/>
      <c r="DR7" s="302"/>
      <c r="DS7" s="300">
        <v>11</v>
      </c>
      <c r="DT7" s="301"/>
      <c r="DU7" s="301"/>
      <c r="DV7" s="301"/>
      <c r="DW7" s="301"/>
      <c r="DX7" s="301"/>
      <c r="DY7" s="301"/>
      <c r="DZ7" s="301"/>
      <c r="EA7" s="301"/>
      <c r="EB7" s="302"/>
    </row>
    <row r="8" spans="1:132" s="6" customFormat="1" ht="63" customHeight="1" x14ac:dyDescent="0.2">
      <c r="A8" s="130" t="s">
        <v>6</v>
      </c>
      <c r="B8" s="131"/>
      <c r="C8" s="131"/>
      <c r="D8" s="131"/>
      <c r="E8" s="131"/>
      <c r="F8" s="132"/>
      <c r="G8" s="182" t="s">
        <v>301</v>
      </c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8"/>
      <c r="Y8" s="139">
        <v>247</v>
      </c>
      <c r="Z8" s="140"/>
      <c r="AA8" s="140"/>
      <c r="AB8" s="140"/>
      <c r="AC8" s="140"/>
      <c r="AD8" s="140"/>
      <c r="AE8" s="140"/>
      <c r="AF8" s="140"/>
      <c r="AG8" s="140"/>
      <c r="AH8" s="140"/>
      <c r="AI8" s="141"/>
      <c r="AJ8" s="139" t="s">
        <v>281</v>
      </c>
      <c r="AK8" s="140"/>
      <c r="AL8" s="140"/>
      <c r="AM8" s="140"/>
      <c r="AN8" s="140"/>
      <c r="AO8" s="140"/>
      <c r="AP8" s="140"/>
      <c r="AQ8" s="140"/>
      <c r="AR8" s="140"/>
      <c r="AS8" s="140"/>
      <c r="AT8" s="141"/>
      <c r="AU8" s="263">
        <v>309242</v>
      </c>
      <c r="AV8" s="303"/>
      <c r="AW8" s="303"/>
      <c r="AX8" s="303"/>
      <c r="AY8" s="303"/>
      <c r="AZ8" s="303"/>
      <c r="BA8" s="303"/>
      <c r="BB8" s="303"/>
      <c r="BC8" s="303"/>
      <c r="BD8" s="303"/>
      <c r="BE8" s="303"/>
      <c r="BF8" s="303"/>
      <c r="BG8" s="304"/>
      <c r="BH8" s="242">
        <v>8</v>
      </c>
      <c r="BI8" s="294"/>
      <c r="BJ8" s="294"/>
      <c r="BK8" s="294"/>
      <c r="BL8" s="294"/>
      <c r="BM8" s="294"/>
      <c r="BN8" s="294"/>
      <c r="BO8" s="294"/>
      <c r="BP8" s="294"/>
      <c r="BQ8" s="294"/>
      <c r="BR8" s="294"/>
      <c r="BS8" s="242">
        <f>AU8*BH8</f>
        <v>2473936</v>
      </c>
      <c r="BT8" s="294"/>
      <c r="BU8" s="294"/>
      <c r="BV8" s="294"/>
      <c r="BW8" s="294"/>
      <c r="BX8" s="294"/>
      <c r="BY8" s="294"/>
      <c r="BZ8" s="294"/>
      <c r="CA8" s="294"/>
      <c r="CB8" s="294"/>
      <c r="CC8" s="294"/>
      <c r="CD8" s="294"/>
      <c r="CE8" s="295"/>
      <c r="CF8" s="127">
        <f>BS8</f>
        <v>2473936</v>
      </c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9"/>
      <c r="CS8" s="124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6"/>
      <c r="DH8" s="124"/>
      <c r="DI8" s="125"/>
      <c r="DJ8" s="125"/>
      <c r="DK8" s="125"/>
      <c r="DL8" s="125"/>
      <c r="DM8" s="125"/>
      <c r="DN8" s="125"/>
      <c r="DO8" s="125"/>
      <c r="DP8" s="125"/>
      <c r="DQ8" s="125"/>
      <c r="DR8" s="126"/>
      <c r="DS8" s="124"/>
      <c r="DT8" s="125"/>
      <c r="DU8" s="125"/>
      <c r="DV8" s="125"/>
      <c r="DW8" s="125"/>
      <c r="DX8" s="125"/>
      <c r="DY8" s="125"/>
      <c r="DZ8" s="125"/>
      <c r="EA8" s="125"/>
      <c r="EB8" s="126"/>
    </row>
    <row r="9" spans="1:132" s="6" customFormat="1" ht="63" customHeight="1" x14ac:dyDescent="0.2">
      <c r="A9" s="130" t="s">
        <v>7</v>
      </c>
      <c r="B9" s="131"/>
      <c r="C9" s="131"/>
      <c r="D9" s="131"/>
      <c r="E9" s="131"/>
      <c r="F9" s="132"/>
      <c r="G9" s="182" t="s">
        <v>302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8"/>
      <c r="Y9" s="139">
        <v>247</v>
      </c>
      <c r="Z9" s="140"/>
      <c r="AA9" s="140"/>
      <c r="AB9" s="140"/>
      <c r="AC9" s="140"/>
      <c r="AD9" s="140"/>
      <c r="AE9" s="140"/>
      <c r="AF9" s="140"/>
      <c r="AG9" s="140"/>
      <c r="AH9" s="140"/>
      <c r="AI9" s="141"/>
      <c r="AJ9" s="139" t="s">
        <v>281</v>
      </c>
      <c r="AK9" s="140"/>
      <c r="AL9" s="140"/>
      <c r="AM9" s="140"/>
      <c r="AN9" s="140"/>
      <c r="AO9" s="140"/>
      <c r="AP9" s="140"/>
      <c r="AQ9" s="140"/>
      <c r="AR9" s="140"/>
      <c r="AS9" s="140"/>
      <c r="AT9" s="141"/>
      <c r="AU9" s="263">
        <v>84180.83</v>
      </c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4"/>
      <c r="BH9" s="242">
        <v>8</v>
      </c>
      <c r="BI9" s="294"/>
      <c r="BJ9" s="294"/>
      <c r="BK9" s="294"/>
      <c r="BL9" s="294"/>
      <c r="BM9" s="294"/>
      <c r="BN9" s="294"/>
      <c r="BO9" s="294"/>
      <c r="BP9" s="294"/>
      <c r="BQ9" s="294"/>
      <c r="BR9" s="294"/>
      <c r="BS9" s="242">
        <v>168361.66</v>
      </c>
      <c r="BT9" s="294"/>
      <c r="BU9" s="294"/>
      <c r="BV9" s="294"/>
      <c r="BW9" s="294"/>
      <c r="BX9" s="294"/>
      <c r="BY9" s="294"/>
      <c r="BZ9" s="294"/>
      <c r="CA9" s="294"/>
      <c r="CB9" s="294"/>
      <c r="CC9" s="294"/>
      <c r="CD9" s="294"/>
      <c r="CE9" s="295"/>
      <c r="CF9" s="127">
        <f>BS9</f>
        <v>168361.66</v>
      </c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9"/>
      <c r="CS9" s="124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6"/>
      <c r="DH9" s="124"/>
      <c r="DI9" s="125"/>
      <c r="DJ9" s="125"/>
      <c r="DK9" s="125"/>
      <c r="DL9" s="125"/>
      <c r="DM9" s="125"/>
      <c r="DN9" s="125"/>
      <c r="DO9" s="125"/>
      <c r="DP9" s="125"/>
      <c r="DQ9" s="125"/>
      <c r="DR9" s="126"/>
      <c r="DS9" s="124"/>
      <c r="DT9" s="125"/>
      <c r="DU9" s="125"/>
      <c r="DV9" s="125"/>
      <c r="DW9" s="125"/>
      <c r="DX9" s="125"/>
      <c r="DY9" s="125"/>
      <c r="DZ9" s="125"/>
      <c r="EA9" s="125"/>
      <c r="EB9" s="126"/>
    </row>
    <row r="10" spans="1:132" s="6" customFormat="1" ht="16.5" customHeight="1" x14ac:dyDescent="0.2">
      <c r="A10" s="179" t="s">
        <v>8</v>
      </c>
      <c r="B10" s="180"/>
      <c r="C10" s="180"/>
      <c r="D10" s="180"/>
      <c r="E10" s="180"/>
      <c r="F10" s="181"/>
      <c r="G10" s="182" t="s">
        <v>282</v>
      </c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8"/>
      <c r="Y10" s="124">
        <v>244</v>
      </c>
      <c r="Z10" s="125"/>
      <c r="AA10" s="125"/>
      <c r="AB10" s="125"/>
      <c r="AC10" s="125"/>
      <c r="AD10" s="125"/>
      <c r="AE10" s="125"/>
      <c r="AF10" s="125"/>
      <c r="AG10" s="125"/>
      <c r="AH10" s="125"/>
      <c r="AI10" s="126"/>
      <c r="AJ10" s="124" t="s">
        <v>283</v>
      </c>
      <c r="AK10" s="125"/>
      <c r="AL10" s="125"/>
      <c r="AM10" s="125"/>
      <c r="AN10" s="125"/>
      <c r="AO10" s="125"/>
      <c r="AP10" s="125"/>
      <c r="AQ10" s="125"/>
      <c r="AR10" s="125"/>
      <c r="AS10" s="125"/>
      <c r="AT10" s="126"/>
      <c r="AU10" s="124">
        <v>180.30851000000001</v>
      </c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6"/>
      <c r="BH10" s="124">
        <v>1109.21</v>
      </c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7">
        <v>200000</v>
      </c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9"/>
      <c r="CF10" s="127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9"/>
      <c r="CS10" s="127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9"/>
      <c r="DH10" s="127">
        <v>200000</v>
      </c>
      <c r="DI10" s="128"/>
      <c r="DJ10" s="128"/>
      <c r="DK10" s="128"/>
      <c r="DL10" s="128"/>
      <c r="DM10" s="128"/>
      <c r="DN10" s="128"/>
      <c r="DO10" s="128"/>
      <c r="DP10" s="128"/>
      <c r="DQ10" s="128"/>
      <c r="DR10" s="129"/>
      <c r="DS10" s="127"/>
      <c r="DT10" s="128"/>
      <c r="DU10" s="128"/>
      <c r="DV10" s="128"/>
      <c r="DW10" s="128"/>
      <c r="DX10" s="128"/>
      <c r="DY10" s="128"/>
      <c r="DZ10" s="128"/>
      <c r="EA10" s="128"/>
      <c r="EB10" s="129"/>
    </row>
    <row r="11" spans="1:132" s="6" customFormat="1" ht="16.5" customHeight="1" x14ac:dyDescent="0.2">
      <c r="A11" s="179"/>
      <c r="B11" s="180"/>
      <c r="C11" s="180"/>
      <c r="D11" s="180"/>
      <c r="E11" s="180"/>
      <c r="F11" s="181"/>
      <c r="G11" s="182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8"/>
      <c r="Y11" s="139"/>
      <c r="Z11" s="140"/>
      <c r="AA11" s="140"/>
      <c r="AB11" s="140"/>
      <c r="AC11" s="140"/>
      <c r="AD11" s="140"/>
      <c r="AE11" s="140"/>
      <c r="AF11" s="140"/>
      <c r="AG11" s="140"/>
      <c r="AH11" s="140"/>
      <c r="AI11" s="141"/>
      <c r="AJ11" s="139"/>
      <c r="AK11" s="140"/>
      <c r="AL11" s="140"/>
      <c r="AM11" s="140"/>
      <c r="AN11" s="140"/>
      <c r="AO11" s="140"/>
      <c r="AP11" s="140"/>
      <c r="AQ11" s="140"/>
      <c r="AR11" s="140"/>
      <c r="AS11" s="140"/>
      <c r="AT11" s="141"/>
      <c r="AU11" s="139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1"/>
      <c r="BH11" s="139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39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1"/>
      <c r="CF11" s="124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6"/>
      <c r="CS11" s="124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6"/>
      <c r="DH11" s="124"/>
      <c r="DI11" s="125"/>
      <c r="DJ11" s="125"/>
      <c r="DK11" s="125"/>
      <c r="DL11" s="125"/>
      <c r="DM11" s="125"/>
      <c r="DN11" s="125"/>
      <c r="DO11" s="125"/>
      <c r="DP11" s="125"/>
      <c r="DQ11" s="125"/>
      <c r="DR11" s="126"/>
      <c r="DS11" s="124"/>
      <c r="DT11" s="125"/>
      <c r="DU11" s="125"/>
      <c r="DV11" s="125"/>
      <c r="DW11" s="125"/>
      <c r="DX11" s="125"/>
      <c r="DY11" s="125"/>
      <c r="DZ11" s="125"/>
      <c r="EA11" s="125"/>
      <c r="EB11" s="126"/>
    </row>
    <row r="12" spans="1:132" s="6" customFormat="1" ht="16.5" customHeight="1" x14ac:dyDescent="0.2">
      <c r="A12" s="176" t="s">
        <v>16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5"/>
      <c r="BS12" s="124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6"/>
      <c r="CF12" s="127">
        <f>CF8+CF9</f>
        <v>2642297.66</v>
      </c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6"/>
      <c r="CS12" s="124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6"/>
      <c r="DH12" s="127">
        <f>DH8+DH9+DH10</f>
        <v>200000</v>
      </c>
      <c r="DI12" s="125"/>
      <c r="DJ12" s="125"/>
      <c r="DK12" s="125"/>
      <c r="DL12" s="125"/>
      <c r="DM12" s="125"/>
      <c r="DN12" s="125"/>
      <c r="DO12" s="125"/>
      <c r="DP12" s="125"/>
      <c r="DQ12" s="125"/>
      <c r="DR12" s="126"/>
      <c r="DS12" s="124"/>
      <c r="DT12" s="125"/>
      <c r="DU12" s="125"/>
      <c r="DV12" s="125"/>
      <c r="DW12" s="125"/>
      <c r="DX12" s="125"/>
      <c r="DY12" s="125"/>
      <c r="DZ12" s="125"/>
      <c r="EA12" s="125"/>
      <c r="EB12" s="126"/>
    </row>
    <row r="13" spans="1:132" x14ac:dyDescent="0.25">
      <c r="CF13" s="1" t="s">
        <v>303</v>
      </c>
    </row>
  </sheetData>
  <mergeCells count="74">
    <mergeCell ref="A9:F9"/>
    <mergeCell ref="G9:X9"/>
    <mergeCell ref="Y9:AI9"/>
    <mergeCell ref="AJ9:AT9"/>
    <mergeCell ref="AU9:BG9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BH4:BR6"/>
    <mergeCell ref="BH7:BR7"/>
    <mergeCell ref="BH8:BR8"/>
    <mergeCell ref="BH10:BR10"/>
    <mergeCell ref="CF11:CR11"/>
    <mergeCell ref="DH11:DR11"/>
    <mergeCell ref="CS11:DG11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BS11:CE11"/>
    <mergeCell ref="AU10:BG10"/>
    <mergeCell ref="BH11:BR11"/>
    <mergeCell ref="AU11:BG11"/>
    <mergeCell ref="AJ10:AT10"/>
    <mergeCell ref="A12:BR12"/>
    <mergeCell ref="A11:F11"/>
    <mergeCell ref="A10:F10"/>
    <mergeCell ref="A7:F7"/>
    <mergeCell ref="AJ4:AT6"/>
    <mergeCell ref="AJ7:AT7"/>
    <mergeCell ref="A8:F8"/>
    <mergeCell ref="AJ8:AT8"/>
    <mergeCell ref="AJ11:AT11"/>
    <mergeCell ref="G10:X10"/>
    <mergeCell ref="A4:F6"/>
    <mergeCell ref="G4:X6"/>
    <mergeCell ref="G7:X7"/>
    <mergeCell ref="AU4:BG6"/>
    <mergeCell ref="AU7:BG7"/>
    <mergeCell ref="G8:X8"/>
    <mergeCell ref="BS8:CE8"/>
    <mergeCell ref="DS8:EB8"/>
    <mergeCell ref="BS10:CE10"/>
    <mergeCell ref="CF10:CR10"/>
    <mergeCell ref="DS10:EB10"/>
    <mergeCell ref="DH10:DR10"/>
    <mergeCell ref="CS12:DG12"/>
    <mergeCell ref="DS12:EB12"/>
    <mergeCell ref="DH12:DR12"/>
    <mergeCell ref="BS12:CE12"/>
    <mergeCell ref="CF12:CR12"/>
    <mergeCell ref="G11:X11"/>
    <mergeCell ref="Y4:AI6"/>
    <mergeCell ref="Y7:AI7"/>
    <mergeCell ref="Y8:AI8"/>
    <mergeCell ref="Y10:AI10"/>
    <mergeCell ref="Y11:AI11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54"/>
  <sheetViews>
    <sheetView view="pageBreakPreview" topLeftCell="A47" zoomScaleNormal="100" zoomScaleSheetLayoutView="100" workbookViewId="0">
      <selection activeCell="A46" sqref="A46:F46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183" t="s">
        <v>3</v>
      </c>
      <c r="B4" s="184"/>
      <c r="C4" s="184"/>
      <c r="D4" s="184"/>
      <c r="E4" s="184"/>
      <c r="F4" s="185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5"/>
      <c r="AA4" s="183" t="s">
        <v>113</v>
      </c>
      <c r="AB4" s="184"/>
      <c r="AC4" s="184"/>
      <c r="AD4" s="184"/>
      <c r="AE4" s="184"/>
      <c r="AF4" s="184"/>
      <c r="AG4" s="184"/>
      <c r="AH4" s="184"/>
      <c r="AI4" s="184"/>
      <c r="AJ4" s="184"/>
      <c r="AK4" s="184"/>
      <c r="AL4" s="184"/>
      <c r="AM4" s="184"/>
      <c r="AN4" s="185"/>
      <c r="AO4" s="183" t="s">
        <v>114</v>
      </c>
      <c r="AP4" s="184"/>
      <c r="AQ4" s="184"/>
      <c r="AR4" s="184"/>
      <c r="AS4" s="184"/>
      <c r="AT4" s="184"/>
      <c r="AU4" s="184"/>
      <c r="AV4" s="184"/>
      <c r="AW4" s="184"/>
      <c r="AX4" s="184"/>
      <c r="AY4" s="184"/>
      <c r="AZ4" s="184"/>
      <c r="BA4" s="184"/>
      <c r="BB4" s="185"/>
      <c r="BC4" s="183" t="s">
        <v>115</v>
      </c>
      <c r="BD4" s="184"/>
      <c r="BE4" s="184"/>
      <c r="BF4" s="184"/>
      <c r="BG4" s="184"/>
      <c r="BH4" s="184"/>
      <c r="BI4" s="184"/>
      <c r="BJ4" s="184"/>
      <c r="BK4" s="184"/>
      <c r="BL4" s="184"/>
      <c r="BM4" s="184"/>
      <c r="BN4" s="184"/>
      <c r="BO4" s="184"/>
      <c r="BP4" s="185"/>
      <c r="BQ4" s="192" t="s">
        <v>0</v>
      </c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3"/>
    </row>
    <row r="5" spans="1:124" s="3" customFormat="1" ht="67.5" customHeight="1" x14ac:dyDescent="0.2">
      <c r="A5" s="186"/>
      <c r="B5" s="187"/>
      <c r="C5" s="187"/>
      <c r="D5" s="187"/>
      <c r="E5" s="187"/>
      <c r="F5" s="188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8"/>
      <c r="AA5" s="186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8"/>
      <c r="AO5" s="186"/>
      <c r="AP5" s="187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8"/>
      <c r="BC5" s="186"/>
      <c r="BD5" s="187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8"/>
      <c r="BQ5" s="200" t="s">
        <v>168</v>
      </c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8"/>
      <c r="CE5" s="200" t="s">
        <v>176</v>
      </c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8"/>
      <c r="CU5" s="240" t="s">
        <v>18</v>
      </c>
      <c r="CV5" s="240"/>
      <c r="CW5" s="240"/>
      <c r="CX5" s="240"/>
      <c r="CY5" s="240"/>
      <c r="CZ5" s="240"/>
      <c r="DA5" s="240"/>
      <c r="DB5" s="240"/>
      <c r="DC5" s="240"/>
      <c r="DD5" s="240"/>
      <c r="DE5" s="240"/>
      <c r="DF5" s="240"/>
      <c r="DG5" s="240"/>
      <c r="DH5" s="240"/>
      <c r="DI5" s="240"/>
      <c r="DJ5" s="240"/>
      <c r="DK5" s="240"/>
      <c r="DL5" s="240"/>
      <c r="DM5" s="240"/>
      <c r="DN5" s="240"/>
      <c r="DO5" s="240"/>
      <c r="DP5" s="240"/>
      <c r="DQ5" s="240"/>
      <c r="DR5" s="240"/>
      <c r="DS5" s="240"/>
      <c r="DT5" s="241"/>
    </row>
    <row r="6" spans="1:124" s="3" customFormat="1" ht="37.5" customHeight="1" x14ac:dyDescent="0.2">
      <c r="A6" s="189"/>
      <c r="B6" s="190"/>
      <c r="C6" s="190"/>
      <c r="D6" s="190"/>
      <c r="E6" s="190"/>
      <c r="F6" s="191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1"/>
      <c r="AA6" s="189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1"/>
      <c r="AO6" s="189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1"/>
      <c r="BC6" s="189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1"/>
      <c r="BQ6" s="159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1"/>
      <c r="CE6" s="159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1"/>
      <c r="CU6" s="192" t="s">
        <v>2</v>
      </c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4"/>
      <c r="DH6" s="192" t="s">
        <v>43</v>
      </c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4"/>
    </row>
    <row r="7" spans="1:124" s="7" customFormat="1" ht="12.75" x14ac:dyDescent="0.2">
      <c r="A7" s="195">
        <v>1</v>
      </c>
      <c r="B7" s="196"/>
      <c r="C7" s="196"/>
      <c r="D7" s="196"/>
      <c r="E7" s="196"/>
      <c r="F7" s="197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7"/>
      <c r="AA7" s="195">
        <v>3</v>
      </c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7"/>
      <c r="AO7" s="195">
        <v>4</v>
      </c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5">
        <v>5</v>
      </c>
      <c r="BD7" s="196"/>
      <c r="BE7" s="196"/>
      <c r="BF7" s="196"/>
      <c r="BG7" s="196"/>
      <c r="BH7" s="196"/>
      <c r="BI7" s="196"/>
      <c r="BJ7" s="196"/>
      <c r="BK7" s="196"/>
      <c r="BL7" s="196"/>
      <c r="BM7" s="196"/>
      <c r="BN7" s="196"/>
      <c r="BO7" s="196"/>
      <c r="BP7" s="197"/>
      <c r="BQ7" s="195">
        <v>6</v>
      </c>
      <c r="BR7" s="196"/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7"/>
      <c r="CE7" s="195">
        <v>7</v>
      </c>
      <c r="CF7" s="196"/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/>
      <c r="CT7" s="197"/>
      <c r="CU7" s="195">
        <v>8</v>
      </c>
      <c r="CV7" s="196"/>
      <c r="CW7" s="196"/>
      <c r="CX7" s="196"/>
      <c r="CY7" s="196"/>
      <c r="CZ7" s="196"/>
      <c r="DA7" s="196"/>
      <c r="DB7" s="196"/>
      <c r="DC7" s="196"/>
      <c r="DD7" s="196"/>
      <c r="DE7" s="196"/>
      <c r="DF7" s="196"/>
      <c r="DG7" s="197"/>
      <c r="DH7" s="195">
        <v>9</v>
      </c>
      <c r="DI7" s="196"/>
      <c r="DJ7" s="196"/>
      <c r="DK7" s="196"/>
      <c r="DL7" s="196"/>
      <c r="DM7" s="196"/>
      <c r="DN7" s="196"/>
      <c r="DO7" s="196"/>
      <c r="DP7" s="196"/>
      <c r="DQ7" s="196"/>
      <c r="DR7" s="196"/>
      <c r="DS7" s="196"/>
      <c r="DT7" s="197"/>
    </row>
    <row r="8" spans="1:124" s="6" customFormat="1" ht="40.5" customHeight="1" x14ac:dyDescent="0.2">
      <c r="A8" s="232" t="s">
        <v>6</v>
      </c>
      <c r="B8" s="233"/>
      <c r="C8" s="233"/>
      <c r="D8" s="233"/>
      <c r="E8" s="233"/>
      <c r="F8" s="234"/>
      <c r="G8" s="216" t="s">
        <v>116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7"/>
      <c r="AA8" s="139" t="s">
        <v>1</v>
      </c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1"/>
      <c r="AO8" s="139" t="s">
        <v>1</v>
      </c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24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6"/>
      <c r="BQ8" s="124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6"/>
      <c r="CE8" s="124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6"/>
      <c r="CU8" s="124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6"/>
      <c r="DH8" s="139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1"/>
    </row>
    <row r="9" spans="1:124" s="6" customFormat="1" ht="16.5" customHeight="1" x14ac:dyDescent="0.2">
      <c r="A9" s="232" t="s">
        <v>25</v>
      </c>
      <c r="B9" s="233"/>
      <c r="C9" s="233"/>
      <c r="D9" s="233"/>
      <c r="E9" s="233"/>
      <c r="F9" s="234"/>
      <c r="G9" s="216" t="s">
        <v>73</v>
      </c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7"/>
      <c r="AA9" s="139" t="s">
        <v>1</v>
      </c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1"/>
      <c r="AO9" s="139" t="s">
        <v>1</v>
      </c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39" t="s">
        <v>1</v>
      </c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1"/>
      <c r="BQ9" s="124" t="s">
        <v>1</v>
      </c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6"/>
      <c r="CE9" s="124" t="s">
        <v>1</v>
      </c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6"/>
      <c r="CU9" s="124" t="s">
        <v>1</v>
      </c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6"/>
      <c r="DH9" s="139" t="s">
        <v>1</v>
      </c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1"/>
    </row>
    <row r="10" spans="1:124" s="6" customFormat="1" ht="16.5" customHeight="1" x14ac:dyDescent="0.2">
      <c r="A10" s="235"/>
      <c r="B10" s="236"/>
      <c r="C10" s="236"/>
      <c r="D10" s="236"/>
      <c r="E10" s="236"/>
      <c r="F10" s="237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1"/>
      <c r="AA10" s="124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6"/>
      <c r="AO10" s="124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4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6"/>
      <c r="BQ10" s="124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6"/>
      <c r="CE10" s="124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6"/>
      <c r="CU10" s="124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6"/>
      <c r="DH10" s="139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1"/>
    </row>
    <row r="11" spans="1:124" s="6" customFormat="1" ht="40.5" customHeight="1" x14ac:dyDescent="0.2">
      <c r="A11" s="232" t="s">
        <v>7</v>
      </c>
      <c r="B11" s="233"/>
      <c r="C11" s="233"/>
      <c r="D11" s="233"/>
      <c r="E11" s="233"/>
      <c r="F11" s="234"/>
      <c r="G11" s="216" t="s">
        <v>117</v>
      </c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7"/>
      <c r="AA11" s="139" t="s">
        <v>1</v>
      </c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1"/>
      <c r="AO11" s="139" t="s">
        <v>1</v>
      </c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24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6"/>
      <c r="BQ11" s="124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6"/>
      <c r="CE11" s="124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6"/>
      <c r="CU11" s="124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6"/>
      <c r="DH11" s="139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1"/>
    </row>
    <row r="12" spans="1:124" s="6" customFormat="1" ht="16.5" customHeight="1" x14ac:dyDescent="0.2">
      <c r="A12" s="232" t="s">
        <v>30</v>
      </c>
      <c r="B12" s="233"/>
      <c r="C12" s="233"/>
      <c r="D12" s="233"/>
      <c r="E12" s="233"/>
      <c r="F12" s="234"/>
      <c r="G12" s="216" t="s">
        <v>73</v>
      </c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7"/>
      <c r="AA12" s="139" t="s">
        <v>1</v>
      </c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1"/>
      <c r="AO12" s="139" t="s">
        <v>1</v>
      </c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39" t="s">
        <v>1</v>
      </c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1"/>
      <c r="BQ12" s="124" t="s">
        <v>1</v>
      </c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6"/>
      <c r="CE12" s="124" t="s">
        <v>1</v>
      </c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6"/>
      <c r="CU12" s="124" t="s">
        <v>1</v>
      </c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6"/>
      <c r="DH12" s="139" t="s">
        <v>1</v>
      </c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1"/>
    </row>
    <row r="13" spans="1:124" s="6" customFormat="1" ht="16.5" customHeight="1" x14ac:dyDescent="0.2">
      <c r="A13" s="235"/>
      <c r="B13" s="236"/>
      <c r="C13" s="236"/>
      <c r="D13" s="236"/>
      <c r="E13" s="236"/>
      <c r="F13" s="237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1"/>
      <c r="AA13" s="124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6"/>
      <c r="AO13" s="124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4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6"/>
      <c r="BQ13" s="124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6"/>
      <c r="CE13" s="124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6"/>
      <c r="CU13" s="124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6"/>
      <c r="DH13" s="139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1"/>
    </row>
    <row r="14" spans="1:124" s="6" customFormat="1" ht="16.5" customHeight="1" x14ac:dyDescent="0.2">
      <c r="A14" s="231" t="s">
        <v>16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9"/>
      <c r="BC14" s="124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6"/>
      <c r="BQ14" s="124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6"/>
      <c r="CE14" s="124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6"/>
      <c r="CU14" s="124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6"/>
      <c r="DH14" s="124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6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183" t="s">
        <v>3</v>
      </c>
      <c r="B18" s="184"/>
      <c r="C18" s="184"/>
      <c r="D18" s="184"/>
      <c r="E18" s="184"/>
      <c r="F18" s="185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83" t="s">
        <v>119</v>
      </c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5"/>
      <c r="AP18" s="183" t="s">
        <v>120</v>
      </c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3" t="s">
        <v>121</v>
      </c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5"/>
      <c r="BQ18" s="192" t="s">
        <v>0</v>
      </c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62"/>
      <c r="DL18" s="162"/>
      <c r="DM18" s="162"/>
      <c r="DN18" s="162"/>
      <c r="DO18" s="162"/>
      <c r="DP18" s="162"/>
      <c r="DQ18" s="162"/>
      <c r="DR18" s="162"/>
      <c r="DS18" s="162"/>
      <c r="DT18" s="163"/>
    </row>
    <row r="19" spans="1:124" s="3" customFormat="1" ht="68.25" customHeight="1" x14ac:dyDescent="0.2">
      <c r="A19" s="186"/>
      <c r="B19" s="187"/>
      <c r="C19" s="187"/>
      <c r="D19" s="187"/>
      <c r="E19" s="187"/>
      <c r="F19" s="188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86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8"/>
      <c r="AP19" s="186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6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8"/>
      <c r="BQ19" s="200" t="s">
        <v>168</v>
      </c>
      <c r="BR19" s="157"/>
      <c r="BS19" s="157"/>
      <c r="BT19" s="157"/>
      <c r="BU19" s="157"/>
      <c r="BV19" s="157"/>
      <c r="BW19" s="157"/>
      <c r="BX19" s="157"/>
      <c r="BY19" s="157"/>
      <c r="BZ19" s="157"/>
      <c r="CA19" s="157"/>
      <c r="CB19" s="157"/>
      <c r="CC19" s="157"/>
      <c r="CD19" s="158"/>
      <c r="CE19" s="200" t="s">
        <v>176</v>
      </c>
      <c r="CF19" s="157"/>
      <c r="CG19" s="157"/>
      <c r="CH19" s="157"/>
      <c r="CI19" s="157"/>
      <c r="CJ19" s="157"/>
      <c r="CK19" s="157"/>
      <c r="CL19" s="157"/>
      <c r="CM19" s="157"/>
      <c r="CN19" s="157"/>
      <c r="CO19" s="157"/>
      <c r="CP19" s="157"/>
      <c r="CQ19" s="157"/>
      <c r="CR19" s="157"/>
      <c r="CS19" s="157"/>
      <c r="CT19" s="158"/>
      <c r="CU19" s="240" t="s">
        <v>18</v>
      </c>
      <c r="CV19" s="240"/>
      <c r="CW19" s="240"/>
      <c r="CX19" s="240"/>
      <c r="CY19" s="240"/>
      <c r="CZ19" s="240"/>
      <c r="DA19" s="240"/>
      <c r="DB19" s="240"/>
      <c r="DC19" s="240"/>
      <c r="DD19" s="240"/>
      <c r="DE19" s="240"/>
      <c r="DF19" s="240"/>
      <c r="DG19" s="240"/>
      <c r="DH19" s="240"/>
      <c r="DI19" s="240"/>
      <c r="DJ19" s="240"/>
      <c r="DK19" s="240"/>
      <c r="DL19" s="240"/>
      <c r="DM19" s="240"/>
      <c r="DN19" s="240"/>
      <c r="DO19" s="240"/>
      <c r="DP19" s="240"/>
      <c r="DQ19" s="240"/>
      <c r="DR19" s="240"/>
      <c r="DS19" s="240"/>
      <c r="DT19" s="241"/>
    </row>
    <row r="20" spans="1:124" s="3" customFormat="1" ht="30.75" customHeight="1" x14ac:dyDescent="0.2">
      <c r="A20" s="189"/>
      <c r="B20" s="190"/>
      <c r="C20" s="190"/>
      <c r="D20" s="190"/>
      <c r="E20" s="190"/>
      <c r="F20" s="191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89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  <c r="AM20" s="190"/>
      <c r="AN20" s="190"/>
      <c r="AO20" s="191"/>
      <c r="AP20" s="189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89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1"/>
      <c r="BQ20" s="159"/>
      <c r="BR20" s="160"/>
      <c r="BS20" s="160"/>
      <c r="BT20" s="160"/>
      <c r="BU20" s="160"/>
      <c r="BV20" s="160"/>
      <c r="BW20" s="160"/>
      <c r="BX20" s="160"/>
      <c r="BY20" s="160"/>
      <c r="BZ20" s="160"/>
      <c r="CA20" s="160"/>
      <c r="CB20" s="160"/>
      <c r="CC20" s="160"/>
      <c r="CD20" s="161"/>
      <c r="CE20" s="159"/>
      <c r="CF20" s="160"/>
      <c r="CG20" s="160"/>
      <c r="CH20" s="160"/>
      <c r="CI20" s="160"/>
      <c r="CJ20" s="160"/>
      <c r="CK20" s="160"/>
      <c r="CL20" s="160"/>
      <c r="CM20" s="160"/>
      <c r="CN20" s="160"/>
      <c r="CO20" s="160"/>
      <c r="CP20" s="160"/>
      <c r="CQ20" s="160"/>
      <c r="CR20" s="160"/>
      <c r="CS20" s="160"/>
      <c r="CT20" s="161"/>
      <c r="CU20" s="192" t="s">
        <v>2</v>
      </c>
      <c r="CV20" s="193"/>
      <c r="CW20" s="193"/>
      <c r="CX20" s="193"/>
      <c r="CY20" s="193"/>
      <c r="CZ20" s="193"/>
      <c r="DA20" s="193"/>
      <c r="DB20" s="193"/>
      <c r="DC20" s="193"/>
      <c r="DD20" s="193"/>
      <c r="DE20" s="193"/>
      <c r="DF20" s="193"/>
      <c r="DG20" s="194"/>
      <c r="DH20" s="192" t="s">
        <v>43</v>
      </c>
      <c r="DI20" s="193"/>
      <c r="DJ20" s="193"/>
      <c r="DK20" s="193"/>
      <c r="DL20" s="193"/>
      <c r="DM20" s="193"/>
      <c r="DN20" s="193"/>
      <c r="DO20" s="193"/>
      <c r="DP20" s="193"/>
      <c r="DQ20" s="193"/>
      <c r="DR20" s="193"/>
      <c r="DS20" s="193"/>
      <c r="DT20" s="194"/>
    </row>
    <row r="21" spans="1:124" s="7" customFormat="1" ht="12.75" x14ac:dyDescent="0.2">
      <c r="A21" s="195">
        <v>1</v>
      </c>
      <c r="B21" s="196"/>
      <c r="C21" s="196"/>
      <c r="D21" s="196"/>
      <c r="E21" s="196"/>
      <c r="F21" s="197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7"/>
      <c r="AB21" s="195">
        <v>3</v>
      </c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7"/>
      <c r="AP21" s="195">
        <v>4</v>
      </c>
      <c r="AQ21" s="196"/>
      <c r="AR21" s="196"/>
      <c r="AS21" s="196"/>
      <c r="AT21" s="196"/>
      <c r="AU21" s="196"/>
      <c r="AV21" s="196"/>
      <c r="AW21" s="196"/>
      <c r="AX21" s="196"/>
      <c r="AY21" s="196"/>
      <c r="AZ21" s="196"/>
      <c r="BA21" s="196"/>
      <c r="BB21" s="196"/>
      <c r="BC21" s="196"/>
      <c r="BD21" s="195">
        <v>5</v>
      </c>
      <c r="BE21" s="196"/>
      <c r="BF21" s="196"/>
      <c r="BG21" s="196"/>
      <c r="BH21" s="196"/>
      <c r="BI21" s="196"/>
      <c r="BJ21" s="196"/>
      <c r="BK21" s="196"/>
      <c r="BL21" s="196"/>
      <c r="BM21" s="196"/>
      <c r="BN21" s="196"/>
      <c r="BO21" s="196"/>
      <c r="BP21" s="197"/>
      <c r="BQ21" s="195">
        <v>6</v>
      </c>
      <c r="BR21" s="196"/>
      <c r="BS21" s="196"/>
      <c r="BT21" s="196"/>
      <c r="BU21" s="196"/>
      <c r="BV21" s="196"/>
      <c r="BW21" s="196"/>
      <c r="BX21" s="196"/>
      <c r="BY21" s="196"/>
      <c r="BZ21" s="196"/>
      <c r="CA21" s="196"/>
      <c r="CB21" s="196"/>
      <c r="CC21" s="196"/>
      <c r="CD21" s="197"/>
      <c r="CE21" s="195">
        <v>7</v>
      </c>
      <c r="CF21" s="196"/>
      <c r="CG21" s="196"/>
      <c r="CH21" s="196"/>
      <c r="CI21" s="196"/>
      <c r="CJ21" s="196"/>
      <c r="CK21" s="196"/>
      <c r="CL21" s="196"/>
      <c r="CM21" s="196"/>
      <c r="CN21" s="196"/>
      <c r="CO21" s="196"/>
      <c r="CP21" s="196"/>
      <c r="CQ21" s="196"/>
      <c r="CR21" s="196"/>
      <c r="CS21" s="196"/>
      <c r="CT21" s="197"/>
      <c r="CU21" s="195">
        <v>8</v>
      </c>
      <c r="CV21" s="196"/>
      <c r="CW21" s="196"/>
      <c r="CX21" s="196"/>
      <c r="CY21" s="196"/>
      <c r="CZ21" s="196"/>
      <c r="DA21" s="196"/>
      <c r="DB21" s="196"/>
      <c r="DC21" s="196"/>
      <c r="DD21" s="196"/>
      <c r="DE21" s="196"/>
      <c r="DF21" s="196"/>
      <c r="DG21" s="197"/>
      <c r="DH21" s="195">
        <v>9</v>
      </c>
      <c r="DI21" s="196"/>
      <c r="DJ21" s="196"/>
      <c r="DK21" s="196"/>
      <c r="DL21" s="196"/>
      <c r="DM21" s="196"/>
      <c r="DN21" s="196"/>
      <c r="DO21" s="196"/>
      <c r="DP21" s="196"/>
      <c r="DQ21" s="196"/>
      <c r="DR21" s="196"/>
      <c r="DS21" s="196"/>
      <c r="DT21" s="197"/>
    </row>
    <row r="22" spans="1:124" s="37" customFormat="1" ht="42" customHeight="1" x14ac:dyDescent="0.2">
      <c r="A22" s="317" t="s">
        <v>6</v>
      </c>
      <c r="B22" s="318"/>
      <c r="C22" s="318"/>
      <c r="D22" s="318"/>
      <c r="E22" s="318"/>
      <c r="F22" s="319"/>
      <c r="G22" s="325" t="s">
        <v>124</v>
      </c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5"/>
      <c r="T22" s="325"/>
      <c r="U22" s="325"/>
      <c r="V22" s="325"/>
      <c r="W22" s="325"/>
      <c r="X22" s="325"/>
      <c r="Y22" s="325"/>
      <c r="Z22" s="325"/>
      <c r="AA22" s="326"/>
      <c r="AB22" s="314" t="s">
        <v>1</v>
      </c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6"/>
      <c r="AP22" s="314" t="s">
        <v>1</v>
      </c>
      <c r="AQ22" s="315"/>
      <c r="AR22" s="315"/>
      <c r="AS22" s="31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322">
        <f>SUM(BD25:BP32)</f>
        <v>376000</v>
      </c>
      <c r="BE22" s="315"/>
      <c r="BF22" s="315"/>
      <c r="BG22" s="315"/>
      <c r="BH22" s="315"/>
      <c r="BI22" s="315"/>
      <c r="BJ22" s="315"/>
      <c r="BK22" s="315"/>
      <c r="BL22" s="315"/>
      <c r="BM22" s="315"/>
      <c r="BN22" s="315"/>
      <c r="BO22" s="315"/>
      <c r="BP22" s="316"/>
      <c r="BQ22" s="322">
        <f>SUM(BQ25:CD32)</f>
        <v>376000</v>
      </c>
      <c r="BR22" s="315"/>
      <c r="BS22" s="315"/>
      <c r="BT22" s="315"/>
      <c r="BU22" s="315"/>
      <c r="BV22" s="315"/>
      <c r="BW22" s="315"/>
      <c r="BX22" s="315"/>
      <c r="BY22" s="315"/>
      <c r="BZ22" s="315"/>
      <c r="CA22" s="315"/>
      <c r="CB22" s="315"/>
      <c r="CC22" s="315"/>
      <c r="CD22" s="316"/>
      <c r="CE22" s="322">
        <f>SUM(CE25:CT32)</f>
        <v>0</v>
      </c>
      <c r="CF22" s="315"/>
      <c r="CG22" s="315"/>
      <c r="CH22" s="315"/>
      <c r="CI22" s="315"/>
      <c r="CJ22" s="315"/>
      <c r="CK22" s="315"/>
      <c r="CL22" s="315"/>
      <c r="CM22" s="315"/>
      <c r="CN22" s="315"/>
      <c r="CO22" s="315"/>
      <c r="CP22" s="315"/>
      <c r="CQ22" s="315"/>
      <c r="CR22" s="315"/>
      <c r="CS22" s="315"/>
      <c r="CT22" s="316"/>
      <c r="CU22" s="322">
        <f>SUM(CU25:DG32)</f>
        <v>0</v>
      </c>
      <c r="CV22" s="315"/>
      <c r="CW22" s="315"/>
      <c r="CX22" s="315"/>
      <c r="CY22" s="315"/>
      <c r="CZ22" s="315"/>
      <c r="DA22" s="315"/>
      <c r="DB22" s="315"/>
      <c r="DC22" s="315"/>
      <c r="DD22" s="315"/>
      <c r="DE22" s="315"/>
      <c r="DF22" s="315"/>
      <c r="DG22" s="316"/>
      <c r="DH22" s="322">
        <f>SUM(DH25:DT32)</f>
        <v>0</v>
      </c>
      <c r="DI22" s="315"/>
      <c r="DJ22" s="315"/>
      <c r="DK22" s="315"/>
      <c r="DL22" s="315"/>
      <c r="DM22" s="315"/>
      <c r="DN22" s="315"/>
      <c r="DO22" s="315"/>
      <c r="DP22" s="315"/>
      <c r="DQ22" s="315"/>
      <c r="DR22" s="315"/>
      <c r="DS22" s="315"/>
      <c r="DT22" s="316"/>
    </row>
    <row r="23" spans="1:124" s="6" customFormat="1" ht="26.25" hidden="1" customHeight="1" x14ac:dyDescent="0.2">
      <c r="A23" s="130" t="s">
        <v>25</v>
      </c>
      <c r="B23" s="131"/>
      <c r="C23" s="131"/>
      <c r="D23" s="131"/>
      <c r="E23" s="131"/>
      <c r="F23" s="132"/>
      <c r="G23" s="216" t="s">
        <v>125</v>
      </c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7"/>
      <c r="AB23" s="124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6"/>
      <c r="AP23" s="127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7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9"/>
      <c r="BQ23" s="127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9"/>
      <c r="CE23" s="127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9"/>
      <c r="CU23" s="127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9"/>
      <c r="DH23" s="127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9"/>
    </row>
    <row r="24" spans="1:124" s="6" customFormat="1" ht="19.5" hidden="1" customHeight="1" x14ac:dyDescent="0.2">
      <c r="A24" s="130" t="s">
        <v>26</v>
      </c>
      <c r="B24" s="131"/>
      <c r="C24" s="131"/>
      <c r="D24" s="131"/>
      <c r="E24" s="131"/>
      <c r="F24" s="132"/>
      <c r="G24" s="310" t="s">
        <v>179</v>
      </c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0"/>
      <c r="AA24" s="311"/>
      <c r="AB24" s="124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6"/>
      <c r="AP24" s="127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7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9"/>
      <c r="BQ24" s="127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9"/>
      <c r="CE24" s="127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9"/>
      <c r="CU24" s="127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9"/>
      <c r="DH24" s="127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9"/>
    </row>
    <row r="25" spans="1:124" s="6" customFormat="1" ht="29.25" customHeight="1" x14ac:dyDescent="0.2">
      <c r="A25" s="130" t="s">
        <v>285</v>
      </c>
      <c r="B25" s="131"/>
      <c r="C25" s="131"/>
      <c r="D25" s="131"/>
      <c r="E25" s="131"/>
      <c r="F25" s="132"/>
      <c r="G25" s="312" t="s">
        <v>123</v>
      </c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  <c r="V25" s="312"/>
      <c r="W25" s="312"/>
      <c r="X25" s="312"/>
      <c r="Y25" s="312"/>
      <c r="Z25" s="312"/>
      <c r="AA25" s="313"/>
      <c r="AB25" s="124">
        <v>5</v>
      </c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6"/>
      <c r="AP25" s="127">
        <v>54200</v>
      </c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7">
        <f>AB25*AP25</f>
        <v>271000</v>
      </c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9"/>
      <c r="BQ25" s="127">
        <f>BD25</f>
        <v>271000</v>
      </c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9"/>
      <c r="CE25" s="127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9"/>
      <c r="CU25" s="127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9"/>
      <c r="DH25" s="127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9"/>
    </row>
    <row r="26" spans="1:124" s="6" customFormat="1" ht="84" hidden="1" customHeight="1" x14ac:dyDescent="0.2">
      <c r="A26" s="130" t="s">
        <v>122</v>
      </c>
      <c r="B26" s="131"/>
      <c r="C26" s="131"/>
      <c r="D26" s="131"/>
      <c r="E26" s="131"/>
      <c r="F26" s="132"/>
      <c r="G26" s="312" t="s">
        <v>126</v>
      </c>
      <c r="H26" s="312"/>
      <c r="I26" s="312"/>
      <c r="J26" s="312"/>
      <c r="K26" s="312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312"/>
      <c r="W26" s="312"/>
      <c r="X26" s="312"/>
      <c r="Y26" s="312"/>
      <c r="Z26" s="312"/>
      <c r="AA26" s="313"/>
      <c r="AB26" s="124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6"/>
      <c r="AP26" s="127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7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9"/>
      <c r="BQ26" s="127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9"/>
      <c r="CE26" s="127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9"/>
      <c r="CU26" s="127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9"/>
      <c r="DH26" s="127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9"/>
    </row>
    <row r="27" spans="1:124" s="6" customFormat="1" ht="62.25" customHeight="1" x14ac:dyDescent="0.2">
      <c r="A27" s="179" t="s">
        <v>26</v>
      </c>
      <c r="B27" s="180"/>
      <c r="C27" s="180"/>
      <c r="D27" s="180"/>
      <c r="E27" s="180"/>
      <c r="F27" s="181"/>
      <c r="G27" s="308" t="s">
        <v>286</v>
      </c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9"/>
      <c r="AB27" s="124">
        <v>1</v>
      </c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6"/>
      <c r="AP27" s="127">
        <v>3000</v>
      </c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7">
        <f>AB27*AP27</f>
        <v>3000</v>
      </c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9"/>
      <c r="BQ27" s="127">
        <f>BD27</f>
        <v>3000</v>
      </c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9"/>
      <c r="CE27" s="127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9"/>
      <c r="CU27" s="127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9"/>
      <c r="DH27" s="127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9"/>
    </row>
    <row r="28" spans="1:124" s="6" customFormat="1" ht="41.25" customHeight="1" x14ac:dyDescent="0.2">
      <c r="A28" s="179" t="s">
        <v>28</v>
      </c>
      <c r="B28" s="180"/>
      <c r="C28" s="180"/>
      <c r="D28" s="180"/>
      <c r="E28" s="180"/>
      <c r="F28" s="181"/>
      <c r="G28" s="308" t="s">
        <v>289</v>
      </c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9"/>
      <c r="AB28" s="124">
        <v>1</v>
      </c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6"/>
      <c r="AP28" s="127">
        <v>30000</v>
      </c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7">
        <f>AB28*AP28</f>
        <v>30000</v>
      </c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9"/>
      <c r="BQ28" s="127">
        <f>BD28</f>
        <v>30000</v>
      </c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9"/>
      <c r="CE28" s="127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9"/>
      <c r="CU28" s="127"/>
      <c r="CV28" s="128"/>
      <c r="CW28" s="128"/>
      <c r="CX28" s="128"/>
      <c r="CY28" s="128"/>
      <c r="CZ28" s="128"/>
      <c r="DA28" s="128"/>
      <c r="DB28" s="128"/>
      <c r="DC28" s="128"/>
      <c r="DD28" s="128"/>
      <c r="DE28" s="128"/>
      <c r="DF28" s="128"/>
      <c r="DG28" s="129"/>
      <c r="DH28" s="127"/>
      <c r="DI28" s="128"/>
      <c r="DJ28" s="12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9"/>
    </row>
    <row r="29" spans="1:124" s="6" customFormat="1" ht="36" customHeight="1" x14ac:dyDescent="0.2">
      <c r="A29" s="179" t="s">
        <v>122</v>
      </c>
      <c r="B29" s="180"/>
      <c r="C29" s="180"/>
      <c r="D29" s="180"/>
      <c r="E29" s="180"/>
      <c r="F29" s="181"/>
      <c r="G29" s="308" t="s">
        <v>290</v>
      </c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9"/>
      <c r="AB29" s="124">
        <v>3</v>
      </c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6"/>
      <c r="AP29" s="127">
        <v>24000</v>
      </c>
      <c r="AQ29" s="128"/>
      <c r="AR29" s="128"/>
      <c r="AS29" s="128"/>
      <c r="AT29" s="128"/>
      <c r="AU29" s="128"/>
      <c r="AV29" s="128"/>
      <c r="AW29" s="128"/>
      <c r="AX29" s="128"/>
      <c r="AY29" s="128"/>
      <c r="AZ29" s="128"/>
      <c r="BA29" s="128"/>
      <c r="BB29" s="128"/>
      <c r="BC29" s="128"/>
      <c r="BD29" s="127">
        <f>AB29*AP29</f>
        <v>72000</v>
      </c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9"/>
      <c r="BQ29" s="127">
        <f>BD29</f>
        <v>72000</v>
      </c>
      <c r="BR29" s="128"/>
      <c r="BS29" s="128"/>
      <c r="BT29" s="128"/>
      <c r="BU29" s="128"/>
      <c r="BV29" s="128"/>
      <c r="BW29" s="128"/>
      <c r="BX29" s="128"/>
      <c r="BY29" s="128"/>
      <c r="BZ29" s="128"/>
      <c r="CA29" s="128"/>
      <c r="CB29" s="128"/>
      <c r="CC29" s="128"/>
      <c r="CD29" s="129"/>
      <c r="CE29" s="127"/>
      <c r="CF29" s="128"/>
      <c r="CG29" s="128"/>
      <c r="CH29" s="128"/>
      <c r="CI29" s="128"/>
      <c r="CJ29" s="128"/>
      <c r="CK29" s="128"/>
      <c r="CL29" s="128"/>
      <c r="CM29" s="128"/>
      <c r="CN29" s="128"/>
      <c r="CO29" s="128"/>
      <c r="CP29" s="128"/>
      <c r="CQ29" s="128"/>
      <c r="CR29" s="128"/>
      <c r="CS29" s="128"/>
      <c r="CT29" s="129"/>
      <c r="CU29" s="127"/>
      <c r="CV29" s="128"/>
      <c r="CW29" s="128"/>
      <c r="CX29" s="128"/>
      <c r="CY29" s="128"/>
      <c r="CZ29" s="128"/>
      <c r="DA29" s="128"/>
      <c r="DB29" s="128"/>
      <c r="DC29" s="128"/>
      <c r="DD29" s="128"/>
      <c r="DE29" s="128"/>
      <c r="DF29" s="128"/>
      <c r="DG29" s="129"/>
      <c r="DH29" s="127"/>
      <c r="DI29" s="128"/>
      <c r="DJ29" s="128"/>
      <c r="DK29" s="128"/>
      <c r="DL29" s="128"/>
      <c r="DM29" s="128"/>
      <c r="DN29" s="128"/>
      <c r="DO29" s="128"/>
      <c r="DP29" s="128"/>
      <c r="DQ29" s="128"/>
      <c r="DR29" s="128"/>
      <c r="DS29" s="128"/>
      <c r="DT29" s="129"/>
    </row>
    <row r="30" spans="1:124" s="6" customFormat="1" ht="16.5" hidden="1" customHeight="1" x14ac:dyDescent="0.2">
      <c r="A30" s="179"/>
      <c r="B30" s="180"/>
      <c r="C30" s="180"/>
      <c r="D30" s="180"/>
      <c r="E30" s="180"/>
      <c r="F30" s="181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7"/>
      <c r="AB30" s="124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6"/>
      <c r="AP30" s="127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7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9"/>
      <c r="BQ30" s="127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9"/>
      <c r="CE30" s="127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9"/>
      <c r="CU30" s="127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9"/>
      <c r="DH30" s="127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9"/>
    </row>
    <row r="31" spans="1:124" s="6" customFormat="1" ht="16.5" hidden="1" customHeight="1" x14ac:dyDescent="0.2">
      <c r="A31" s="179"/>
      <c r="B31" s="180"/>
      <c r="C31" s="180"/>
      <c r="D31" s="180"/>
      <c r="E31" s="180"/>
      <c r="F31" s="181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7"/>
      <c r="AB31" s="124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6"/>
      <c r="AP31" s="127"/>
      <c r="AQ31" s="128"/>
      <c r="AR31" s="128"/>
      <c r="AS31" s="128"/>
      <c r="AT31" s="128"/>
      <c r="AU31" s="128"/>
      <c r="AV31" s="128"/>
      <c r="AW31" s="128"/>
      <c r="AX31" s="128"/>
      <c r="AY31" s="128"/>
      <c r="AZ31" s="128"/>
      <c r="BA31" s="128"/>
      <c r="BB31" s="128"/>
      <c r="BC31" s="128"/>
      <c r="BD31" s="127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9"/>
      <c r="BQ31" s="127"/>
      <c r="BR31" s="128"/>
      <c r="BS31" s="128"/>
      <c r="BT31" s="128"/>
      <c r="BU31" s="128"/>
      <c r="BV31" s="128"/>
      <c r="BW31" s="128"/>
      <c r="BX31" s="128"/>
      <c r="BY31" s="128"/>
      <c r="BZ31" s="128"/>
      <c r="CA31" s="128"/>
      <c r="CB31" s="128"/>
      <c r="CC31" s="128"/>
      <c r="CD31" s="129"/>
      <c r="CE31" s="127"/>
      <c r="CF31" s="128"/>
      <c r="CG31" s="128"/>
      <c r="CH31" s="128"/>
      <c r="CI31" s="128"/>
      <c r="CJ31" s="128"/>
      <c r="CK31" s="128"/>
      <c r="CL31" s="128"/>
      <c r="CM31" s="128"/>
      <c r="CN31" s="128"/>
      <c r="CO31" s="128"/>
      <c r="CP31" s="128"/>
      <c r="CQ31" s="128"/>
      <c r="CR31" s="128"/>
      <c r="CS31" s="128"/>
      <c r="CT31" s="129"/>
      <c r="CU31" s="127"/>
      <c r="CV31" s="128"/>
      <c r="CW31" s="128"/>
      <c r="CX31" s="128"/>
      <c r="CY31" s="128"/>
      <c r="CZ31" s="128"/>
      <c r="DA31" s="128"/>
      <c r="DB31" s="128"/>
      <c r="DC31" s="128"/>
      <c r="DD31" s="128"/>
      <c r="DE31" s="128"/>
      <c r="DF31" s="128"/>
      <c r="DG31" s="129"/>
      <c r="DH31" s="127"/>
      <c r="DI31" s="128"/>
      <c r="DJ31" s="128"/>
      <c r="DK31" s="128"/>
      <c r="DL31" s="128"/>
      <c r="DM31" s="128"/>
      <c r="DN31" s="128"/>
      <c r="DO31" s="128"/>
      <c r="DP31" s="128"/>
      <c r="DQ31" s="128"/>
      <c r="DR31" s="128"/>
      <c r="DS31" s="128"/>
      <c r="DT31" s="129"/>
    </row>
    <row r="32" spans="1:124" s="6" customFormat="1" ht="16.5" hidden="1" customHeight="1" x14ac:dyDescent="0.2">
      <c r="A32" s="179"/>
      <c r="B32" s="180"/>
      <c r="C32" s="180"/>
      <c r="D32" s="180"/>
      <c r="E32" s="180"/>
      <c r="F32" s="181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310"/>
      <c r="Y32" s="310"/>
      <c r="Z32" s="310"/>
      <c r="AA32" s="311"/>
      <c r="AB32" s="124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6"/>
      <c r="AP32" s="127"/>
      <c r="AQ32" s="128"/>
      <c r="AR32" s="128"/>
      <c r="AS32" s="128"/>
      <c r="AT32" s="128"/>
      <c r="AU32" s="128"/>
      <c r="AV32" s="128"/>
      <c r="AW32" s="128"/>
      <c r="AX32" s="128"/>
      <c r="AY32" s="128"/>
      <c r="AZ32" s="128"/>
      <c r="BA32" s="128"/>
      <c r="BB32" s="128"/>
      <c r="BC32" s="128"/>
      <c r="BD32" s="127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9"/>
      <c r="BQ32" s="127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9"/>
      <c r="CE32" s="127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9"/>
      <c r="CU32" s="127"/>
      <c r="CV32" s="128"/>
      <c r="CW32" s="128"/>
      <c r="CX32" s="128"/>
      <c r="CY32" s="128"/>
      <c r="CZ32" s="128"/>
      <c r="DA32" s="128"/>
      <c r="DB32" s="128"/>
      <c r="DC32" s="128"/>
      <c r="DD32" s="128"/>
      <c r="DE32" s="128"/>
      <c r="DF32" s="128"/>
      <c r="DG32" s="129"/>
      <c r="DH32" s="127"/>
      <c r="DI32" s="128"/>
      <c r="DJ32" s="128"/>
      <c r="DK32" s="128"/>
      <c r="DL32" s="128"/>
      <c r="DM32" s="128"/>
      <c r="DN32" s="128"/>
      <c r="DO32" s="128"/>
      <c r="DP32" s="128"/>
      <c r="DQ32" s="128"/>
      <c r="DR32" s="128"/>
      <c r="DS32" s="128"/>
      <c r="DT32" s="129"/>
    </row>
    <row r="33" spans="1:124" s="37" customFormat="1" ht="40.5" customHeight="1" x14ac:dyDescent="0.2">
      <c r="A33" s="317" t="s">
        <v>7</v>
      </c>
      <c r="B33" s="318"/>
      <c r="C33" s="318"/>
      <c r="D33" s="318"/>
      <c r="E33" s="318"/>
      <c r="F33" s="319"/>
      <c r="G33" s="325" t="s">
        <v>127</v>
      </c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6"/>
      <c r="AB33" s="314" t="s">
        <v>1</v>
      </c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6"/>
      <c r="AP33" s="314" t="s">
        <v>1</v>
      </c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4"/>
      <c r="BE33" s="315"/>
      <c r="BF33" s="315"/>
      <c r="BG33" s="315"/>
      <c r="BH33" s="315"/>
      <c r="BI33" s="315"/>
      <c r="BJ33" s="315"/>
      <c r="BK33" s="315"/>
      <c r="BL33" s="315"/>
      <c r="BM33" s="315"/>
      <c r="BN33" s="315"/>
      <c r="BO33" s="315"/>
      <c r="BP33" s="316"/>
      <c r="BQ33" s="314"/>
      <c r="BR33" s="315"/>
      <c r="BS33" s="315"/>
      <c r="BT33" s="315"/>
      <c r="BU33" s="315"/>
      <c r="BV33" s="315"/>
      <c r="BW33" s="315"/>
      <c r="BX33" s="315"/>
      <c r="BY33" s="315"/>
      <c r="BZ33" s="315"/>
      <c r="CA33" s="315"/>
      <c r="CB33" s="315"/>
      <c r="CC33" s="315"/>
      <c r="CD33" s="316"/>
      <c r="CE33" s="314"/>
      <c r="CF33" s="315"/>
      <c r="CG33" s="315"/>
      <c r="CH33" s="315"/>
      <c r="CI33" s="315"/>
      <c r="CJ33" s="315"/>
      <c r="CK33" s="315"/>
      <c r="CL33" s="315"/>
      <c r="CM33" s="315"/>
      <c r="CN33" s="315"/>
      <c r="CO33" s="315"/>
      <c r="CP33" s="315"/>
      <c r="CQ33" s="315"/>
      <c r="CR33" s="315"/>
      <c r="CS33" s="315"/>
      <c r="CT33" s="316"/>
      <c r="CU33" s="314"/>
      <c r="CV33" s="315"/>
      <c r="CW33" s="315"/>
      <c r="CX33" s="315"/>
      <c r="CY33" s="315"/>
      <c r="CZ33" s="315"/>
      <c r="DA33" s="315"/>
      <c r="DB33" s="315"/>
      <c r="DC33" s="315"/>
      <c r="DD33" s="315"/>
      <c r="DE33" s="315"/>
      <c r="DF33" s="315"/>
      <c r="DG33" s="316"/>
      <c r="DH33" s="314"/>
      <c r="DI33" s="315"/>
      <c r="DJ33" s="315"/>
      <c r="DK33" s="315"/>
      <c r="DL33" s="315"/>
      <c r="DM33" s="315"/>
      <c r="DN33" s="315"/>
      <c r="DO33" s="315"/>
      <c r="DP33" s="315"/>
      <c r="DQ33" s="315"/>
      <c r="DR33" s="315"/>
      <c r="DS33" s="315"/>
      <c r="DT33" s="316"/>
    </row>
    <row r="34" spans="1:124" s="6" customFormat="1" ht="42.75" customHeight="1" x14ac:dyDescent="0.2">
      <c r="A34" s="130" t="s">
        <v>30</v>
      </c>
      <c r="B34" s="131"/>
      <c r="C34" s="131"/>
      <c r="D34" s="131"/>
      <c r="E34" s="131"/>
      <c r="F34" s="132"/>
      <c r="G34" s="216" t="s">
        <v>128</v>
      </c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7"/>
      <c r="AB34" s="124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6"/>
      <c r="AP34" s="124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5"/>
      <c r="BC34" s="125"/>
      <c r="BD34" s="124"/>
      <c r="BE34" s="125"/>
      <c r="BF34" s="125"/>
      <c r="BG34" s="125"/>
      <c r="BH34" s="125"/>
      <c r="BI34" s="125"/>
      <c r="BJ34" s="125"/>
      <c r="BK34" s="125"/>
      <c r="BL34" s="125"/>
      <c r="BM34" s="125"/>
      <c r="BN34" s="125"/>
      <c r="BO34" s="125"/>
      <c r="BP34" s="126"/>
      <c r="BQ34" s="124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6"/>
      <c r="CE34" s="124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6"/>
      <c r="CU34" s="124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6"/>
      <c r="DH34" s="124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6"/>
    </row>
    <row r="35" spans="1:124" s="6" customFormat="1" ht="16.5" customHeight="1" x14ac:dyDescent="0.2">
      <c r="A35" s="130" t="s">
        <v>31</v>
      </c>
      <c r="B35" s="131"/>
      <c r="C35" s="131"/>
      <c r="D35" s="131"/>
      <c r="E35" s="131"/>
      <c r="F35" s="132"/>
      <c r="G35" s="216" t="s">
        <v>129</v>
      </c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7"/>
      <c r="AB35" s="124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6"/>
      <c r="AP35" s="124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4"/>
      <c r="BE35" s="125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6"/>
      <c r="BQ35" s="124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6"/>
      <c r="CE35" s="124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6"/>
      <c r="CU35" s="124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6"/>
      <c r="DH35" s="124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6"/>
    </row>
    <row r="36" spans="1:124" s="6" customFormat="1" ht="16.5" customHeight="1" x14ac:dyDescent="0.2">
      <c r="A36" s="179"/>
      <c r="B36" s="180"/>
      <c r="C36" s="180"/>
      <c r="D36" s="180"/>
      <c r="E36" s="180"/>
      <c r="F36" s="181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  <c r="V36" s="310"/>
      <c r="W36" s="310"/>
      <c r="X36" s="310"/>
      <c r="Y36" s="310"/>
      <c r="Z36" s="310"/>
      <c r="AA36" s="311"/>
      <c r="AB36" s="124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6"/>
      <c r="AP36" s="124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4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6"/>
      <c r="BQ36" s="124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6"/>
      <c r="CE36" s="124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6"/>
      <c r="CU36" s="124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6"/>
      <c r="DH36" s="124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6"/>
    </row>
    <row r="37" spans="1:124" s="37" customFormat="1" ht="26.25" customHeight="1" x14ac:dyDescent="0.2">
      <c r="A37" s="317" t="s">
        <v>8</v>
      </c>
      <c r="B37" s="318"/>
      <c r="C37" s="318"/>
      <c r="D37" s="318"/>
      <c r="E37" s="318"/>
      <c r="F37" s="319"/>
      <c r="G37" s="325" t="s">
        <v>130</v>
      </c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6"/>
      <c r="AB37" s="314" t="s">
        <v>1</v>
      </c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6"/>
      <c r="AP37" s="314" t="s">
        <v>1</v>
      </c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22">
        <f>SUM(BD38:BP43)+BD45</f>
        <v>2274551.1500000004</v>
      </c>
      <c r="BE37" s="323"/>
      <c r="BF37" s="323"/>
      <c r="BG37" s="323"/>
      <c r="BH37" s="323"/>
      <c r="BI37" s="323"/>
      <c r="BJ37" s="323"/>
      <c r="BK37" s="323"/>
      <c r="BL37" s="323"/>
      <c r="BM37" s="323"/>
      <c r="BN37" s="323"/>
      <c r="BO37" s="323"/>
      <c r="BP37" s="324"/>
      <c r="BQ37" s="322">
        <f>SUM(BQ38:CD43)+BQ45</f>
        <v>1274551.1499999999</v>
      </c>
      <c r="BR37" s="323"/>
      <c r="BS37" s="323"/>
      <c r="BT37" s="323"/>
      <c r="BU37" s="323"/>
      <c r="BV37" s="323"/>
      <c r="BW37" s="323"/>
      <c r="BX37" s="323"/>
      <c r="BY37" s="323"/>
      <c r="BZ37" s="323"/>
      <c r="CA37" s="323"/>
      <c r="CB37" s="323"/>
      <c r="CC37" s="323"/>
      <c r="CD37" s="324"/>
      <c r="CE37" s="322"/>
      <c r="CF37" s="323"/>
      <c r="CG37" s="323"/>
      <c r="CH37" s="323"/>
      <c r="CI37" s="323"/>
      <c r="CJ37" s="323"/>
      <c r="CK37" s="323"/>
      <c r="CL37" s="323"/>
      <c r="CM37" s="323"/>
      <c r="CN37" s="323"/>
      <c r="CO37" s="323"/>
      <c r="CP37" s="323"/>
      <c r="CQ37" s="323"/>
      <c r="CR37" s="323"/>
      <c r="CS37" s="323"/>
      <c r="CT37" s="324"/>
      <c r="CU37" s="322">
        <f>CU39+CU40+CU41+CU42+CU43+CU44+CU45</f>
        <v>1000000.0000000002</v>
      </c>
      <c r="CV37" s="323"/>
      <c r="CW37" s="323"/>
      <c r="CX37" s="323"/>
      <c r="CY37" s="323"/>
      <c r="CZ37" s="323"/>
      <c r="DA37" s="323"/>
      <c r="DB37" s="323"/>
      <c r="DC37" s="323"/>
      <c r="DD37" s="323"/>
      <c r="DE37" s="323"/>
      <c r="DF37" s="323"/>
      <c r="DG37" s="324"/>
      <c r="DH37" s="322"/>
      <c r="DI37" s="323"/>
      <c r="DJ37" s="323"/>
      <c r="DK37" s="323"/>
      <c r="DL37" s="323"/>
      <c r="DM37" s="323"/>
      <c r="DN37" s="323"/>
      <c r="DO37" s="323"/>
      <c r="DP37" s="323"/>
      <c r="DQ37" s="323"/>
      <c r="DR37" s="323"/>
      <c r="DS37" s="323"/>
      <c r="DT37" s="324"/>
    </row>
    <row r="38" spans="1:124" s="6" customFormat="1" ht="67.5" customHeight="1" x14ac:dyDescent="0.2">
      <c r="A38" s="130" t="s">
        <v>11</v>
      </c>
      <c r="B38" s="131"/>
      <c r="C38" s="131"/>
      <c r="D38" s="131"/>
      <c r="E38" s="131"/>
      <c r="F38" s="132"/>
      <c r="G38" s="312" t="s">
        <v>131</v>
      </c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  <c r="AA38" s="313"/>
      <c r="AB38" s="124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6"/>
      <c r="AP38" s="124"/>
      <c r="AQ38" s="125"/>
      <c r="AR38" s="125"/>
      <c r="AS38" s="125"/>
      <c r="AT38" s="125"/>
      <c r="AU38" s="125"/>
      <c r="AV38" s="125"/>
      <c r="AW38" s="125"/>
      <c r="AX38" s="125"/>
      <c r="AY38" s="125"/>
      <c r="AZ38" s="125"/>
      <c r="BA38" s="125"/>
      <c r="BB38" s="125"/>
      <c r="BC38" s="125"/>
      <c r="BD38" s="124"/>
      <c r="BE38" s="125"/>
      <c r="BF38" s="125"/>
      <c r="BG38" s="125"/>
      <c r="BH38" s="125"/>
      <c r="BI38" s="125"/>
      <c r="BJ38" s="125"/>
      <c r="BK38" s="125"/>
      <c r="BL38" s="125"/>
      <c r="BM38" s="125"/>
      <c r="BN38" s="125"/>
      <c r="BO38" s="125"/>
      <c r="BP38" s="126"/>
      <c r="BQ38" s="124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6"/>
      <c r="CE38" s="124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6"/>
      <c r="CU38" s="124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6"/>
      <c r="DH38" s="124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6"/>
    </row>
    <row r="39" spans="1:124" s="6" customFormat="1" ht="56.25" customHeight="1" x14ac:dyDescent="0.2">
      <c r="A39" s="179" t="s">
        <v>12</v>
      </c>
      <c r="B39" s="180"/>
      <c r="C39" s="180"/>
      <c r="D39" s="180"/>
      <c r="E39" s="180"/>
      <c r="F39" s="181"/>
      <c r="G39" s="308" t="s">
        <v>284</v>
      </c>
      <c r="H39" s="308"/>
      <c r="I39" s="308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  <c r="AA39" s="309"/>
      <c r="AB39" s="124">
        <v>12</v>
      </c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6"/>
      <c r="AP39" s="127">
        <v>18000</v>
      </c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7">
        <f>AB39*AP39</f>
        <v>216000</v>
      </c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9"/>
      <c r="BQ39" s="127">
        <f>BD39</f>
        <v>216000</v>
      </c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9"/>
      <c r="CE39" s="127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9"/>
      <c r="CU39" s="127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9"/>
      <c r="DH39" s="127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9"/>
    </row>
    <row r="40" spans="1:124" s="6" customFormat="1" ht="29.25" customHeight="1" x14ac:dyDescent="0.2">
      <c r="A40" s="179" t="s">
        <v>318</v>
      </c>
      <c r="B40" s="180"/>
      <c r="C40" s="180"/>
      <c r="D40" s="180"/>
      <c r="E40" s="180"/>
      <c r="F40" s="181"/>
      <c r="G40" s="308" t="s">
        <v>287</v>
      </c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  <c r="AA40" s="309"/>
      <c r="AB40" s="124">
        <v>12</v>
      </c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6"/>
      <c r="AP40" s="127">
        <v>15000</v>
      </c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7">
        <f>AB40*AP40</f>
        <v>180000</v>
      </c>
      <c r="BE40" s="128"/>
      <c r="BF40" s="128"/>
      <c r="BG40" s="128"/>
      <c r="BH40" s="128"/>
      <c r="BI40" s="128"/>
      <c r="BJ40" s="128"/>
      <c r="BK40" s="128"/>
      <c r="BL40" s="128"/>
      <c r="BM40" s="128"/>
      <c r="BN40" s="128"/>
      <c r="BO40" s="128"/>
      <c r="BP40" s="129"/>
      <c r="BQ40" s="127">
        <f>BD40</f>
        <v>180000</v>
      </c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8"/>
      <c r="CD40" s="129"/>
      <c r="CE40" s="127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9"/>
      <c r="CU40" s="127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9"/>
      <c r="DH40" s="127"/>
      <c r="DI40" s="128"/>
      <c r="DJ40" s="12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9"/>
    </row>
    <row r="41" spans="1:124" s="6" customFormat="1" ht="31.5" customHeight="1" x14ac:dyDescent="0.2">
      <c r="A41" s="179" t="s">
        <v>318</v>
      </c>
      <c r="B41" s="180"/>
      <c r="C41" s="180"/>
      <c r="D41" s="180"/>
      <c r="E41" s="180"/>
      <c r="F41" s="181"/>
      <c r="G41" s="308" t="s">
        <v>292</v>
      </c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08"/>
      <c r="Y41" s="308"/>
      <c r="Z41" s="308"/>
      <c r="AA41" s="309"/>
      <c r="AB41" s="124">
        <v>3</v>
      </c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6"/>
      <c r="AP41" s="127">
        <v>35000</v>
      </c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7">
        <f>AB41*AP41</f>
        <v>105000</v>
      </c>
      <c r="BE41" s="128"/>
      <c r="BF41" s="128"/>
      <c r="BG41" s="128"/>
      <c r="BH41" s="128"/>
      <c r="BI41" s="128"/>
      <c r="BJ41" s="128"/>
      <c r="BK41" s="128"/>
      <c r="BL41" s="128"/>
      <c r="BM41" s="128"/>
      <c r="BN41" s="128"/>
      <c r="BO41" s="128"/>
      <c r="BP41" s="129"/>
      <c r="BQ41" s="127">
        <f>BD41</f>
        <v>105000</v>
      </c>
      <c r="BR41" s="128"/>
      <c r="BS41" s="128"/>
      <c r="BT41" s="128"/>
      <c r="BU41" s="128"/>
      <c r="BV41" s="128"/>
      <c r="BW41" s="128"/>
      <c r="BX41" s="128"/>
      <c r="BY41" s="128"/>
      <c r="BZ41" s="128"/>
      <c r="CA41" s="128"/>
      <c r="CB41" s="128"/>
      <c r="CC41" s="128"/>
      <c r="CD41" s="129"/>
      <c r="CE41" s="127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128"/>
      <c r="CQ41" s="128"/>
      <c r="CR41" s="128"/>
      <c r="CS41" s="128"/>
      <c r="CT41" s="129"/>
      <c r="CU41" s="127"/>
      <c r="CV41" s="128"/>
      <c r="CW41" s="128"/>
      <c r="CX41" s="128"/>
      <c r="CY41" s="128"/>
      <c r="CZ41" s="128"/>
      <c r="DA41" s="128"/>
      <c r="DB41" s="128"/>
      <c r="DC41" s="128"/>
      <c r="DD41" s="128"/>
      <c r="DE41" s="128"/>
      <c r="DF41" s="128"/>
      <c r="DG41" s="129"/>
      <c r="DH41" s="127"/>
      <c r="DI41" s="128"/>
      <c r="DJ41" s="12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9"/>
    </row>
    <row r="42" spans="1:124" s="6" customFormat="1" ht="37.5" customHeight="1" x14ac:dyDescent="0.2">
      <c r="A42" s="179" t="s">
        <v>319</v>
      </c>
      <c r="B42" s="180"/>
      <c r="C42" s="180"/>
      <c r="D42" s="180"/>
      <c r="E42" s="180"/>
      <c r="F42" s="181"/>
      <c r="G42" s="308" t="s">
        <v>295</v>
      </c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308"/>
      <c r="Y42" s="308"/>
      <c r="Z42" s="308"/>
      <c r="AA42" s="309"/>
      <c r="AB42" s="124">
        <v>1</v>
      </c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6"/>
      <c r="AP42" s="127">
        <f>1420904.85+254846.3</f>
        <v>1675751.1500000001</v>
      </c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7">
        <f>AB42*AP42</f>
        <v>1675751.1500000001</v>
      </c>
      <c r="BE42" s="128"/>
      <c r="BF42" s="128"/>
      <c r="BG42" s="128"/>
      <c r="BH42" s="128"/>
      <c r="BI42" s="128"/>
      <c r="BJ42" s="128"/>
      <c r="BK42" s="128"/>
      <c r="BL42" s="128"/>
      <c r="BM42" s="128"/>
      <c r="BN42" s="128"/>
      <c r="BO42" s="128"/>
      <c r="BP42" s="129"/>
      <c r="BQ42" s="127">
        <f>420904.85+254846.3</f>
        <v>675751.14999999991</v>
      </c>
      <c r="BR42" s="128"/>
      <c r="BS42" s="128"/>
      <c r="BT42" s="128"/>
      <c r="BU42" s="128"/>
      <c r="BV42" s="128"/>
      <c r="BW42" s="128"/>
      <c r="BX42" s="128"/>
      <c r="BY42" s="128"/>
      <c r="BZ42" s="128"/>
      <c r="CA42" s="128"/>
      <c r="CB42" s="128"/>
      <c r="CC42" s="128"/>
      <c r="CD42" s="129"/>
      <c r="CE42" s="127"/>
      <c r="CF42" s="128"/>
      <c r="CG42" s="128"/>
      <c r="CH42" s="128"/>
      <c r="CI42" s="128"/>
      <c r="CJ42" s="128"/>
      <c r="CK42" s="128"/>
      <c r="CL42" s="128"/>
      <c r="CM42" s="128"/>
      <c r="CN42" s="128"/>
      <c r="CO42" s="128"/>
      <c r="CP42" s="128"/>
      <c r="CQ42" s="128"/>
      <c r="CR42" s="128"/>
      <c r="CS42" s="128"/>
      <c r="CT42" s="129"/>
      <c r="CU42" s="127">
        <f>BD42-BQ42</f>
        <v>1000000.0000000002</v>
      </c>
      <c r="CV42" s="128"/>
      <c r="CW42" s="128"/>
      <c r="CX42" s="128"/>
      <c r="CY42" s="128"/>
      <c r="CZ42" s="128"/>
      <c r="DA42" s="128"/>
      <c r="DB42" s="128"/>
      <c r="DC42" s="128"/>
      <c r="DD42" s="128"/>
      <c r="DE42" s="128"/>
      <c r="DF42" s="128"/>
      <c r="DG42" s="129"/>
      <c r="DH42" s="127"/>
      <c r="DI42" s="128"/>
      <c r="DJ42" s="128"/>
      <c r="DK42" s="128"/>
      <c r="DL42" s="128"/>
      <c r="DM42" s="128"/>
      <c r="DN42" s="128"/>
      <c r="DO42" s="128"/>
      <c r="DP42" s="128"/>
      <c r="DQ42" s="128"/>
      <c r="DR42" s="128"/>
      <c r="DS42" s="128"/>
      <c r="DT42" s="129"/>
    </row>
    <row r="43" spans="1:124" s="6" customFormat="1" ht="37.5" customHeight="1" x14ac:dyDescent="0.2">
      <c r="A43" s="179" t="s">
        <v>320</v>
      </c>
      <c r="B43" s="180"/>
      <c r="C43" s="180"/>
      <c r="D43" s="180"/>
      <c r="E43" s="180"/>
      <c r="F43" s="181"/>
      <c r="G43" s="308" t="s">
        <v>288</v>
      </c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9"/>
      <c r="AB43" s="124">
        <v>3</v>
      </c>
      <c r="AC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6"/>
      <c r="AP43" s="127">
        <v>24000</v>
      </c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7">
        <f>AB43*AP43</f>
        <v>72000</v>
      </c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9"/>
      <c r="BQ43" s="127">
        <f>BD43</f>
        <v>72000</v>
      </c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8"/>
      <c r="CD43" s="129"/>
      <c r="CE43" s="127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128"/>
      <c r="CQ43" s="128"/>
      <c r="CR43" s="128"/>
      <c r="CS43" s="128"/>
      <c r="CT43" s="129"/>
      <c r="CU43" s="127"/>
      <c r="CV43" s="128"/>
      <c r="CW43" s="128"/>
      <c r="CX43" s="128"/>
      <c r="CY43" s="128"/>
      <c r="CZ43" s="128"/>
      <c r="DA43" s="128"/>
      <c r="DB43" s="128"/>
      <c r="DC43" s="128"/>
      <c r="DD43" s="128"/>
      <c r="DE43" s="128"/>
      <c r="DF43" s="128"/>
      <c r="DG43" s="129"/>
      <c r="DH43" s="127"/>
      <c r="DI43" s="128"/>
      <c r="DJ43" s="128"/>
      <c r="DK43" s="128"/>
      <c r="DL43" s="128"/>
      <c r="DM43" s="128"/>
      <c r="DN43" s="128"/>
      <c r="DO43" s="128"/>
      <c r="DP43" s="128"/>
      <c r="DQ43" s="128"/>
      <c r="DR43" s="128"/>
      <c r="DS43" s="128"/>
      <c r="DT43" s="129"/>
    </row>
    <row r="44" spans="1:124" s="6" customFormat="1" ht="56.25" customHeight="1" x14ac:dyDescent="0.2">
      <c r="A44" s="130" t="s">
        <v>321</v>
      </c>
      <c r="B44" s="131"/>
      <c r="C44" s="131"/>
      <c r="D44" s="131"/>
      <c r="E44" s="131"/>
      <c r="F44" s="132"/>
      <c r="G44" s="312" t="s">
        <v>132</v>
      </c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3"/>
      <c r="AB44" s="124"/>
      <c r="AC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6"/>
      <c r="AP44" s="124"/>
      <c r="AQ44" s="125"/>
      <c r="AR44" s="125"/>
      <c r="AS44" s="125"/>
      <c r="AT44" s="125"/>
      <c r="AU44" s="125"/>
      <c r="AV44" s="125"/>
      <c r="AW44" s="125"/>
      <c r="AX44" s="125"/>
      <c r="AY44" s="125"/>
      <c r="AZ44" s="125"/>
      <c r="BA44" s="125"/>
      <c r="BB44" s="125"/>
      <c r="BC44" s="125"/>
      <c r="BD44" s="124"/>
      <c r="BE44" s="125"/>
      <c r="BF44" s="125"/>
      <c r="BG44" s="125"/>
      <c r="BH44" s="125"/>
      <c r="BI44" s="125"/>
      <c r="BJ44" s="125"/>
      <c r="BK44" s="125"/>
      <c r="BL44" s="125"/>
      <c r="BM44" s="125"/>
      <c r="BN44" s="125"/>
      <c r="BO44" s="125"/>
      <c r="BP44" s="126"/>
      <c r="BQ44" s="124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6"/>
      <c r="CE44" s="124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6"/>
      <c r="CU44" s="124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6"/>
      <c r="DH44" s="124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6"/>
    </row>
    <row r="45" spans="1:124" s="6" customFormat="1" ht="35.25" customHeight="1" x14ac:dyDescent="0.2">
      <c r="A45" s="179" t="s">
        <v>322</v>
      </c>
      <c r="B45" s="180"/>
      <c r="C45" s="180"/>
      <c r="D45" s="180"/>
      <c r="E45" s="180"/>
      <c r="F45" s="181"/>
      <c r="G45" s="308" t="s">
        <v>291</v>
      </c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  <c r="AA45" s="309"/>
      <c r="AB45" s="124">
        <v>3</v>
      </c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6"/>
      <c r="AP45" s="124">
        <v>8600</v>
      </c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4">
        <f>AB45*AP45</f>
        <v>25800</v>
      </c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6"/>
      <c r="BQ45" s="124">
        <f>BD45</f>
        <v>25800</v>
      </c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6"/>
      <c r="CE45" s="124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6"/>
      <c r="CU45" s="124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6"/>
      <c r="DH45" s="124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6"/>
    </row>
    <row r="46" spans="1:124" s="37" customFormat="1" ht="51" customHeight="1" x14ac:dyDescent="0.2">
      <c r="A46" s="317" t="s">
        <v>9</v>
      </c>
      <c r="B46" s="318"/>
      <c r="C46" s="318"/>
      <c r="D46" s="318"/>
      <c r="E46" s="318"/>
      <c r="F46" s="319"/>
      <c r="G46" s="320" t="s">
        <v>133</v>
      </c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1"/>
      <c r="AB46" s="314" t="s">
        <v>1</v>
      </c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6"/>
      <c r="AP46" s="314" t="s">
        <v>1</v>
      </c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22">
        <f>BD48+BD49</f>
        <v>64000</v>
      </c>
      <c r="BE46" s="315"/>
      <c r="BF46" s="315"/>
      <c r="BG46" s="315"/>
      <c r="BH46" s="315"/>
      <c r="BI46" s="315"/>
      <c r="BJ46" s="315"/>
      <c r="BK46" s="315"/>
      <c r="BL46" s="315"/>
      <c r="BM46" s="315"/>
      <c r="BN46" s="315"/>
      <c r="BO46" s="315"/>
      <c r="BP46" s="316"/>
      <c r="BQ46" s="322">
        <f>BD46</f>
        <v>64000</v>
      </c>
      <c r="BR46" s="323"/>
      <c r="BS46" s="323"/>
      <c r="BT46" s="323"/>
      <c r="BU46" s="323"/>
      <c r="BV46" s="323"/>
      <c r="BW46" s="323"/>
      <c r="BX46" s="323"/>
      <c r="BY46" s="323"/>
      <c r="BZ46" s="323"/>
      <c r="CA46" s="323"/>
      <c r="CB46" s="323"/>
      <c r="CC46" s="323"/>
      <c r="CD46" s="324"/>
      <c r="CE46" s="314"/>
      <c r="CF46" s="315"/>
      <c r="CG46" s="315"/>
      <c r="CH46" s="315"/>
      <c r="CI46" s="315"/>
      <c r="CJ46" s="315"/>
      <c r="CK46" s="315"/>
      <c r="CL46" s="315"/>
      <c r="CM46" s="315"/>
      <c r="CN46" s="315"/>
      <c r="CO46" s="315"/>
      <c r="CP46" s="315"/>
      <c r="CQ46" s="315"/>
      <c r="CR46" s="315"/>
      <c r="CS46" s="315"/>
      <c r="CT46" s="316"/>
      <c r="CU46" s="314"/>
      <c r="CV46" s="315"/>
      <c r="CW46" s="315"/>
      <c r="CX46" s="315"/>
      <c r="CY46" s="315"/>
      <c r="CZ46" s="315"/>
      <c r="DA46" s="315"/>
      <c r="DB46" s="315"/>
      <c r="DC46" s="315"/>
      <c r="DD46" s="315"/>
      <c r="DE46" s="315"/>
      <c r="DF46" s="315"/>
      <c r="DG46" s="316"/>
      <c r="DH46" s="314"/>
      <c r="DI46" s="315"/>
      <c r="DJ46" s="315"/>
      <c r="DK46" s="315"/>
      <c r="DL46" s="315"/>
      <c r="DM46" s="315"/>
      <c r="DN46" s="315"/>
      <c r="DO46" s="315"/>
      <c r="DP46" s="315"/>
      <c r="DQ46" s="315"/>
      <c r="DR46" s="315"/>
      <c r="DS46" s="315"/>
      <c r="DT46" s="316"/>
    </row>
    <row r="47" spans="1:124" s="6" customFormat="1" ht="16.5" customHeight="1" x14ac:dyDescent="0.2">
      <c r="A47" s="130" t="s">
        <v>49</v>
      </c>
      <c r="B47" s="131"/>
      <c r="C47" s="131"/>
      <c r="D47" s="131"/>
      <c r="E47" s="131"/>
      <c r="F47" s="132"/>
      <c r="G47" s="312" t="s">
        <v>134</v>
      </c>
      <c r="H47" s="312"/>
      <c r="I47" s="312"/>
      <c r="J47" s="312"/>
      <c r="K47" s="312"/>
      <c r="L47" s="312"/>
      <c r="M47" s="312"/>
      <c r="N47" s="312"/>
      <c r="O47" s="312"/>
      <c r="P47" s="312"/>
      <c r="Q47" s="312"/>
      <c r="R47" s="312"/>
      <c r="S47" s="312"/>
      <c r="T47" s="312"/>
      <c r="U47" s="312"/>
      <c r="V47" s="312"/>
      <c r="W47" s="312"/>
      <c r="X47" s="312"/>
      <c r="Y47" s="312"/>
      <c r="Z47" s="312"/>
      <c r="AA47" s="313"/>
      <c r="AB47" s="139" t="s">
        <v>1</v>
      </c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1"/>
      <c r="AP47" s="139" t="s">
        <v>1</v>
      </c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39" t="s">
        <v>1</v>
      </c>
      <c r="BE47" s="140"/>
      <c r="BF47" s="140"/>
      <c r="BG47" s="140"/>
      <c r="BH47" s="140"/>
      <c r="BI47" s="140"/>
      <c r="BJ47" s="140"/>
      <c r="BK47" s="140"/>
      <c r="BL47" s="140"/>
      <c r="BM47" s="140"/>
      <c r="BN47" s="140"/>
      <c r="BO47" s="140"/>
      <c r="BP47" s="141"/>
      <c r="BQ47" s="127">
        <f>BQ48+BQ49</f>
        <v>64000</v>
      </c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6"/>
      <c r="CE47" s="124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6"/>
      <c r="CU47" s="124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6"/>
      <c r="DH47" s="124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6"/>
    </row>
    <row r="48" spans="1:124" s="6" customFormat="1" ht="69.75" customHeight="1" x14ac:dyDescent="0.2">
      <c r="A48" s="179" t="s">
        <v>49</v>
      </c>
      <c r="B48" s="180"/>
      <c r="C48" s="180"/>
      <c r="D48" s="180"/>
      <c r="E48" s="180"/>
      <c r="F48" s="181"/>
      <c r="G48" s="308" t="s">
        <v>293</v>
      </c>
      <c r="H48" s="308"/>
      <c r="I48" s="308"/>
      <c r="J48" s="308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308"/>
      <c r="V48" s="308"/>
      <c r="W48" s="308"/>
      <c r="X48" s="308"/>
      <c r="Y48" s="308"/>
      <c r="Z48" s="308"/>
      <c r="AA48" s="309"/>
      <c r="AB48" s="124">
        <v>1</v>
      </c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6"/>
      <c r="AP48" s="127">
        <v>20000</v>
      </c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7">
        <f>AB48*AP48</f>
        <v>20000</v>
      </c>
      <c r="BE48" s="128"/>
      <c r="BF48" s="128"/>
      <c r="BG48" s="128"/>
      <c r="BH48" s="128"/>
      <c r="BI48" s="128"/>
      <c r="BJ48" s="128"/>
      <c r="BK48" s="128"/>
      <c r="BL48" s="128"/>
      <c r="BM48" s="128"/>
      <c r="BN48" s="128"/>
      <c r="BO48" s="128"/>
      <c r="BP48" s="129"/>
      <c r="BQ48" s="127">
        <f>BD48</f>
        <v>20000</v>
      </c>
      <c r="BR48" s="128"/>
      <c r="BS48" s="128"/>
      <c r="BT48" s="128"/>
      <c r="BU48" s="128"/>
      <c r="BV48" s="128"/>
      <c r="BW48" s="128"/>
      <c r="BX48" s="128"/>
      <c r="BY48" s="128"/>
      <c r="BZ48" s="128"/>
      <c r="CA48" s="128"/>
      <c r="CB48" s="128"/>
      <c r="CC48" s="128"/>
      <c r="CD48" s="129"/>
      <c r="CE48" s="124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6"/>
      <c r="CU48" s="124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6"/>
      <c r="DH48" s="124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6"/>
    </row>
    <row r="49" spans="1:124" s="6" customFormat="1" ht="16.5" customHeight="1" x14ac:dyDescent="0.2">
      <c r="A49" s="179" t="s">
        <v>177</v>
      </c>
      <c r="B49" s="180"/>
      <c r="C49" s="180"/>
      <c r="D49" s="180"/>
      <c r="E49" s="180"/>
      <c r="F49" s="181"/>
      <c r="G49" s="308" t="s">
        <v>294</v>
      </c>
      <c r="H49" s="308"/>
      <c r="I49" s="308"/>
      <c r="J49" s="308"/>
      <c r="K49" s="308"/>
      <c r="L49" s="308"/>
      <c r="M49" s="308"/>
      <c r="N49" s="308"/>
      <c r="O49" s="308"/>
      <c r="P49" s="308"/>
      <c r="Q49" s="308"/>
      <c r="R49" s="308"/>
      <c r="S49" s="308"/>
      <c r="T49" s="308"/>
      <c r="U49" s="308"/>
      <c r="V49" s="308"/>
      <c r="W49" s="308"/>
      <c r="X49" s="308"/>
      <c r="Y49" s="308"/>
      <c r="Z49" s="308"/>
      <c r="AA49" s="309"/>
      <c r="AB49" s="124">
        <v>1</v>
      </c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6"/>
      <c r="AP49" s="124">
        <v>44000</v>
      </c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7">
        <f>AB49*AP49</f>
        <v>44000</v>
      </c>
      <c r="BE49" s="128"/>
      <c r="BF49" s="128"/>
      <c r="BG49" s="128"/>
      <c r="BH49" s="128"/>
      <c r="BI49" s="128"/>
      <c r="BJ49" s="128"/>
      <c r="BK49" s="128"/>
      <c r="BL49" s="128"/>
      <c r="BM49" s="128"/>
      <c r="BN49" s="128"/>
      <c r="BO49" s="128"/>
      <c r="BP49" s="129"/>
      <c r="BQ49" s="127">
        <f>BD49</f>
        <v>44000</v>
      </c>
      <c r="BR49" s="128"/>
      <c r="BS49" s="128"/>
      <c r="BT49" s="128"/>
      <c r="BU49" s="128"/>
      <c r="BV49" s="128"/>
      <c r="BW49" s="128"/>
      <c r="BX49" s="128"/>
      <c r="BY49" s="128"/>
      <c r="BZ49" s="128"/>
      <c r="CA49" s="128"/>
      <c r="CB49" s="128"/>
      <c r="CC49" s="128"/>
      <c r="CD49" s="129"/>
      <c r="CE49" s="124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6"/>
      <c r="CU49" s="124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6"/>
      <c r="DH49" s="124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6"/>
    </row>
    <row r="50" spans="1:124" s="6" customFormat="1" ht="26.25" customHeight="1" x14ac:dyDescent="0.2">
      <c r="A50" s="130" t="s">
        <v>10</v>
      </c>
      <c r="B50" s="131"/>
      <c r="C50" s="131"/>
      <c r="D50" s="131"/>
      <c r="E50" s="131"/>
      <c r="F50" s="132"/>
      <c r="G50" s="312" t="s">
        <v>136</v>
      </c>
      <c r="H50" s="312"/>
      <c r="I50" s="312"/>
      <c r="J50" s="312"/>
      <c r="K50" s="312"/>
      <c r="L50" s="312"/>
      <c r="M50" s="312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312"/>
      <c r="AA50" s="313"/>
      <c r="AB50" s="139" t="s">
        <v>1</v>
      </c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1"/>
      <c r="AP50" s="139" t="s">
        <v>1</v>
      </c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24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6"/>
      <c r="BQ50" s="124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6"/>
      <c r="CE50" s="124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6"/>
      <c r="CU50" s="124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6"/>
      <c r="DH50" s="124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6"/>
    </row>
    <row r="51" spans="1:124" s="6" customFormat="1" ht="16.5" customHeight="1" x14ac:dyDescent="0.2">
      <c r="A51" s="130" t="s">
        <v>135</v>
      </c>
      <c r="B51" s="131"/>
      <c r="C51" s="131"/>
      <c r="D51" s="131"/>
      <c r="E51" s="131"/>
      <c r="F51" s="132"/>
      <c r="G51" s="312" t="s">
        <v>134</v>
      </c>
      <c r="H51" s="312"/>
      <c r="I51" s="312"/>
      <c r="J51" s="312"/>
      <c r="K51" s="312"/>
      <c r="L51" s="312"/>
      <c r="M51" s="312"/>
      <c r="N51" s="312"/>
      <c r="O51" s="312"/>
      <c r="P51" s="312"/>
      <c r="Q51" s="312"/>
      <c r="R51" s="312"/>
      <c r="S51" s="312"/>
      <c r="T51" s="312"/>
      <c r="U51" s="312"/>
      <c r="V51" s="312"/>
      <c r="W51" s="312"/>
      <c r="X51" s="312"/>
      <c r="Y51" s="312"/>
      <c r="Z51" s="312"/>
      <c r="AA51" s="313"/>
      <c r="AB51" s="139" t="s">
        <v>1</v>
      </c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1"/>
      <c r="AP51" s="139" t="s">
        <v>1</v>
      </c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39" t="s">
        <v>1</v>
      </c>
      <c r="BE51" s="140"/>
      <c r="BF51" s="140"/>
      <c r="BG51" s="140"/>
      <c r="BH51" s="140"/>
      <c r="BI51" s="140"/>
      <c r="BJ51" s="140"/>
      <c r="BK51" s="140"/>
      <c r="BL51" s="140"/>
      <c r="BM51" s="140"/>
      <c r="BN51" s="140"/>
      <c r="BO51" s="140"/>
      <c r="BP51" s="141"/>
      <c r="BQ51" s="124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6"/>
      <c r="CE51" s="124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6"/>
      <c r="CU51" s="124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6"/>
      <c r="DH51" s="124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6"/>
    </row>
    <row r="52" spans="1:124" s="6" customFormat="1" ht="16.5" customHeight="1" x14ac:dyDescent="0.2">
      <c r="A52" s="179"/>
      <c r="B52" s="180"/>
      <c r="C52" s="180"/>
      <c r="D52" s="180"/>
      <c r="E52" s="180"/>
      <c r="F52" s="181"/>
      <c r="G52" s="310"/>
      <c r="H52" s="310"/>
      <c r="I52" s="310"/>
      <c r="J52" s="310"/>
      <c r="K52" s="310"/>
      <c r="L52" s="310"/>
      <c r="M52" s="310"/>
      <c r="N52" s="310"/>
      <c r="O52" s="310"/>
      <c r="P52" s="310"/>
      <c r="Q52" s="310"/>
      <c r="R52" s="310"/>
      <c r="S52" s="310"/>
      <c r="T52" s="310"/>
      <c r="U52" s="310"/>
      <c r="V52" s="310"/>
      <c r="W52" s="310"/>
      <c r="X52" s="310"/>
      <c r="Y52" s="310"/>
      <c r="Z52" s="310"/>
      <c r="AA52" s="311"/>
      <c r="AB52" s="124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6"/>
      <c r="AP52" s="124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5"/>
      <c r="BB52" s="125"/>
      <c r="BC52" s="125"/>
      <c r="BD52" s="124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6"/>
      <c r="BQ52" s="124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6"/>
      <c r="CE52" s="124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6"/>
      <c r="CU52" s="124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25"/>
      <c r="DG52" s="126"/>
      <c r="DH52" s="124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6"/>
    </row>
    <row r="53" spans="1:124" s="6" customFormat="1" ht="16.5" customHeight="1" x14ac:dyDescent="0.2">
      <c r="A53" s="179"/>
      <c r="B53" s="180"/>
      <c r="C53" s="180"/>
      <c r="D53" s="180"/>
      <c r="E53" s="180"/>
      <c r="F53" s="181"/>
      <c r="G53" s="310"/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/>
      <c r="V53" s="310"/>
      <c r="W53" s="310"/>
      <c r="X53" s="310"/>
      <c r="Y53" s="310"/>
      <c r="Z53" s="310"/>
      <c r="AA53" s="311"/>
      <c r="AB53" s="139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1"/>
      <c r="AP53" s="139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24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6"/>
      <c r="BQ53" s="124"/>
      <c r="BR53" s="125"/>
      <c r="BS53" s="125"/>
      <c r="BT53" s="125"/>
      <c r="BU53" s="125"/>
      <c r="BV53" s="125"/>
      <c r="BW53" s="125"/>
      <c r="BX53" s="125"/>
      <c r="BY53" s="125"/>
      <c r="BZ53" s="125"/>
      <c r="CA53" s="125"/>
      <c r="CB53" s="125"/>
      <c r="CC53" s="125"/>
      <c r="CD53" s="126"/>
      <c r="CE53" s="124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6"/>
      <c r="CU53" s="124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25"/>
      <c r="DG53" s="126"/>
      <c r="DH53" s="124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6"/>
    </row>
    <row r="54" spans="1:124" s="6" customFormat="1" ht="16.5" customHeight="1" x14ac:dyDescent="0.2">
      <c r="A54" s="176" t="s">
        <v>16</v>
      </c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5"/>
      <c r="BD54" s="127">
        <f>BD22+BD33+BD37+BD44+BD46+BD50</f>
        <v>2714551.1500000004</v>
      </c>
      <c r="BE54" s="125"/>
      <c r="BF54" s="125"/>
      <c r="BG54" s="125"/>
      <c r="BH54" s="125"/>
      <c r="BI54" s="125"/>
      <c r="BJ54" s="125"/>
      <c r="BK54" s="125"/>
      <c r="BL54" s="125"/>
      <c r="BM54" s="125"/>
      <c r="BN54" s="125"/>
      <c r="BO54" s="125"/>
      <c r="BP54" s="126"/>
      <c r="BQ54" s="127">
        <f>BQ46+BQ37+BQ33+BQ22</f>
        <v>1714551.15</v>
      </c>
      <c r="BR54" s="125"/>
      <c r="BS54" s="125"/>
      <c r="BT54" s="125"/>
      <c r="BU54" s="125"/>
      <c r="BV54" s="125"/>
      <c r="BW54" s="125"/>
      <c r="BX54" s="125"/>
      <c r="BY54" s="125"/>
      <c r="BZ54" s="125"/>
      <c r="CA54" s="125"/>
      <c r="CB54" s="125"/>
      <c r="CC54" s="125"/>
      <c r="CD54" s="126"/>
      <c r="CE54" s="124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6"/>
      <c r="CU54" s="127">
        <f>CU46+CU37+CU22+CU33</f>
        <v>1000000.0000000002</v>
      </c>
      <c r="CV54" s="125"/>
      <c r="CW54" s="125"/>
      <c r="CX54" s="125"/>
      <c r="CY54" s="125"/>
      <c r="CZ54" s="125"/>
      <c r="DA54" s="125"/>
      <c r="DB54" s="125"/>
      <c r="DC54" s="125"/>
      <c r="DD54" s="125"/>
      <c r="DE54" s="125"/>
      <c r="DF54" s="125"/>
      <c r="DG54" s="126"/>
      <c r="DH54" s="124"/>
      <c r="DI54" s="125"/>
      <c r="DJ54" s="125"/>
      <c r="DK54" s="125"/>
      <c r="DL54" s="125"/>
      <c r="DM54" s="125"/>
      <c r="DN54" s="125"/>
      <c r="DO54" s="125"/>
      <c r="DP54" s="125"/>
      <c r="DQ54" s="125"/>
      <c r="DR54" s="125"/>
      <c r="DS54" s="125"/>
      <c r="DT54" s="126"/>
    </row>
  </sheetData>
  <mergeCells count="394">
    <mergeCell ref="A4:F6"/>
    <mergeCell ref="CU5:DT5"/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A12:F12"/>
    <mergeCell ref="G12:Z12"/>
    <mergeCell ref="AA12:AN12"/>
    <mergeCell ref="AO12:BB12"/>
    <mergeCell ref="BC13:BP13"/>
    <mergeCell ref="BQ13:CD13"/>
    <mergeCell ref="A13:F13"/>
    <mergeCell ref="A7:F7"/>
    <mergeCell ref="CE7:CT7"/>
    <mergeCell ref="BC8:BP8"/>
    <mergeCell ref="BQ8:CD8"/>
    <mergeCell ref="CE12:CT12"/>
    <mergeCell ref="G7:Z7"/>
    <mergeCell ref="AO7:BB7"/>
    <mergeCell ref="AA7:AN7"/>
    <mergeCell ref="A8:F8"/>
    <mergeCell ref="G8:Z8"/>
    <mergeCell ref="CE11:CT11"/>
    <mergeCell ref="A10:F10"/>
    <mergeCell ref="G10:Z10"/>
    <mergeCell ref="AA10:AN10"/>
    <mergeCell ref="AO10:BB10"/>
    <mergeCell ref="A11:F11"/>
    <mergeCell ref="CE9:CT9"/>
    <mergeCell ref="CE8:CT8"/>
    <mergeCell ref="CE10:CT10"/>
    <mergeCell ref="AA8:AN8"/>
    <mergeCell ref="A9:F9"/>
    <mergeCell ref="G9:Z9"/>
    <mergeCell ref="AA9:AN9"/>
    <mergeCell ref="AO9:BB9"/>
    <mergeCell ref="BC7:BP7"/>
    <mergeCell ref="BQ7:CD7"/>
    <mergeCell ref="BC14:BP14"/>
    <mergeCell ref="BQ11:CD11"/>
    <mergeCell ref="DH10:DT10"/>
    <mergeCell ref="BC11:BP11"/>
    <mergeCell ref="DH13:DT13"/>
    <mergeCell ref="DH6:DT6"/>
    <mergeCell ref="CU6:DG6"/>
    <mergeCell ref="CU12:DG12"/>
    <mergeCell ref="DH12:DT12"/>
    <mergeCell ref="CU7:DG7"/>
    <mergeCell ref="DH7:DT7"/>
    <mergeCell ref="CU8:DG8"/>
    <mergeCell ref="DH8:DT8"/>
    <mergeCell ref="CU9:DG9"/>
    <mergeCell ref="DH9:DT9"/>
    <mergeCell ref="CE13:CT13"/>
    <mergeCell ref="CU10:DG10"/>
    <mergeCell ref="BC10:BP10"/>
    <mergeCell ref="BC12:BP12"/>
    <mergeCell ref="BQ12:CD12"/>
    <mergeCell ref="CE14:CT14"/>
    <mergeCell ref="CU14:DG14"/>
    <mergeCell ref="BQ14:CD14"/>
    <mergeCell ref="CU13:DG13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CU38:DG38"/>
    <mergeCell ref="CE36:CT36"/>
    <mergeCell ref="CU36:DG36"/>
    <mergeCell ref="DH36:DT36"/>
    <mergeCell ref="A37:F37"/>
    <mergeCell ref="G37:AA37"/>
    <mergeCell ref="AB37:AO37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CE50:CT50"/>
    <mergeCell ref="CU50:DG50"/>
    <mergeCell ref="AB50:AO50"/>
    <mergeCell ref="AP50:BC50"/>
    <mergeCell ref="A14:BB14"/>
    <mergeCell ref="A54:BC54"/>
    <mergeCell ref="CU54:DG54"/>
    <mergeCell ref="CU51:DG51"/>
    <mergeCell ref="A49:F49"/>
    <mergeCell ref="G49:AA49"/>
    <mergeCell ref="AB49:AO49"/>
    <mergeCell ref="AP49:BC49"/>
    <mergeCell ref="BD49:BP49"/>
    <mergeCell ref="BQ49:CD49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DH29:DT29"/>
    <mergeCell ref="A39:F39"/>
    <mergeCell ref="G39:AA39"/>
    <mergeCell ref="AB39:AO39"/>
    <mergeCell ref="AP39:BC39"/>
    <mergeCell ref="BD39:BP39"/>
    <mergeCell ref="BQ39:CD39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AB40:AO40"/>
    <mergeCell ref="AP40:BC40"/>
    <mergeCell ref="BD40:BP40"/>
    <mergeCell ref="BQ40:CD40"/>
    <mergeCell ref="CE29:CT29"/>
    <mergeCell ref="G29:AA29"/>
    <mergeCell ref="DH43:DT43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CU39:DG39"/>
    <mergeCell ref="DH39:DT39"/>
    <mergeCell ref="A43:F43"/>
    <mergeCell ref="G43:AA43"/>
    <mergeCell ref="AB43:AO43"/>
    <mergeCell ref="AP43:BC43"/>
    <mergeCell ref="BD43:BP43"/>
    <mergeCell ref="BQ43:CD43"/>
    <mergeCell ref="DH30:DT30"/>
    <mergeCell ref="DH42:DT42"/>
    <mergeCell ref="CU28:DG28"/>
    <mergeCell ref="DH28:DT28"/>
    <mergeCell ref="A30:F30"/>
    <mergeCell ref="G30:AA30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E41:CT41"/>
    <mergeCell ref="CU41:DG41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4:DT44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31"/>
  <sheetViews>
    <sheetView view="pageBreakPreview" topLeftCell="A5" zoomScaleNormal="100" zoomScaleSheetLayoutView="100" workbookViewId="0">
      <selection activeCell="EI5" sqref="EI1:EI65536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201" t="s">
        <v>264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02"/>
      <c r="CQ2" s="202"/>
      <c r="CR2" s="202"/>
      <c r="CS2" s="202"/>
      <c r="CT2" s="202"/>
      <c r="CU2" s="202"/>
      <c r="CV2" s="202"/>
      <c r="CW2" s="202"/>
      <c r="CX2" s="202"/>
      <c r="CY2" s="202"/>
      <c r="CZ2" s="202"/>
      <c r="DA2" s="202"/>
      <c r="DB2" s="202"/>
      <c r="DC2" s="202"/>
      <c r="DD2" s="202"/>
      <c r="DE2" s="202"/>
      <c r="DF2" s="202"/>
      <c r="DG2" s="202"/>
      <c r="DH2" s="202"/>
      <c r="DI2" s="202"/>
      <c r="DJ2" s="202"/>
      <c r="DK2" s="202"/>
      <c r="DL2" s="202"/>
      <c r="DM2" s="202"/>
      <c r="DN2" s="202"/>
      <c r="DO2" s="202"/>
      <c r="DP2" s="202"/>
      <c r="DQ2" s="202"/>
      <c r="DR2" s="202"/>
      <c r="DS2" s="202"/>
      <c r="DT2" s="202"/>
      <c r="DU2" s="202"/>
      <c r="DV2" s="202"/>
      <c r="DW2" s="202"/>
      <c r="DX2" s="202"/>
      <c r="DY2" s="202"/>
      <c r="DZ2" s="202"/>
      <c r="EA2" s="202"/>
      <c r="EB2" s="202"/>
      <c r="EC2" s="202"/>
      <c r="ED2" s="202"/>
      <c r="EE2" s="202"/>
      <c r="EF2" s="202"/>
      <c r="EG2" s="202"/>
      <c r="EH2" s="202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33" t="s">
        <v>3</v>
      </c>
      <c r="B4" s="334"/>
      <c r="C4" s="334"/>
      <c r="D4" s="334"/>
      <c r="E4" s="334"/>
      <c r="F4" s="335"/>
      <c r="G4" s="334" t="s">
        <v>23</v>
      </c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W4" s="334"/>
      <c r="X4" s="334"/>
      <c r="Y4" s="335"/>
      <c r="Z4" s="333" t="s">
        <v>219</v>
      </c>
      <c r="AA4" s="334"/>
      <c r="AB4" s="334"/>
      <c r="AC4" s="334"/>
      <c r="AD4" s="334"/>
      <c r="AE4" s="334"/>
      <c r="AF4" s="334"/>
      <c r="AG4" s="334"/>
      <c r="AH4" s="334"/>
      <c r="AI4" s="334"/>
      <c r="AJ4" s="334"/>
      <c r="AK4" s="334"/>
      <c r="AL4" s="334"/>
      <c r="AM4" s="335"/>
      <c r="AN4" s="333" t="s">
        <v>137</v>
      </c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5"/>
      <c r="BB4" s="333" t="s">
        <v>152</v>
      </c>
      <c r="BC4" s="334"/>
      <c r="BD4" s="334"/>
      <c r="BE4" s="334"/>
      <c r="BF4" s="334"/>
      <c r="BG4" s="334"/>
      <c r="BH4" s="334"/>
      <c r="BI4" s="334"/>
      <c r="BJ4" s="334"/>
      <c r="BK4" s="334"/>
      <c r="BL4" s="334"/>
      <c r="BM4" s="334"/>
      <c r="BN4" s="334"/>
      <c r="BO4" s="334"/>
      <c r="BP4" s="333" t="s">
        <v>250</v>
      </c>
      <c r="BQ4" s="334"/>
      <c r="BR4" s="334"/>
      <c r="BS4" s="334"/>
      <c r="BT4" s="334"/>
      <c r="BU4" s="334"/>
      <c r="BV4" s="334"/>
      <c r="BW4" s="334"/>
      <c r="BX4" s="334"/>
      <c r="BY4" s="334"/>
      <c r="BZ4" s="334"/>
      <c r="CA4" s="334"/>
      <c r="CB4" s="334"/>
      <c r="CC4" s="335"/>
      <c r="CD4" s="328" t="s">
        <v>166</v>
      </c>
      <c r="CE4" s="329"/>
      <c r="CF4" s="329"/>
      <c r="CG4" s="329"/>
      <c r="CH4" s="329"/>
      <c r="CI4" s="329"/>
      <c r="CJ4" s="329"/>
      <c r="CK4" s="329"/>
      <c r="CL4" s="329"/>
      <c r="CM4" s="329"/>
      <c r="CN4" s="329"/>
      <c r="CO4" s="329"/>
      <c r="CP4" s="329"/>
      <c r="CQ4" s="342"/>
      <c r="CR4" s="328" t="s">
        <v>176</v>
      </c>
      <c r="CS4" s="329"/>
      <c r="CT4" s="329"/>
      <c r="CU4" s="329"/>
      <c r="CV4" s="329"/>
      <c r="CW4" s="329"/>
      <c r="CX4" s="329"/>
      <c r="CY4" s="329"/>
      <c r="CZ4" s="329"/>
      <c r="DA4" s="329"/>
      <c r="DB4" s="329"/>
      <c r="DC4" s="329"/>
      <c r="DD4" s="329"/>
      <c r="DE4" s="329"/>
      <c r="DF4" s="329"/>
      <c r="DG4" s="329"/>
      <c r="DH4" s="329"/>
      <c r="DI4" s="339" t="s">
        <v>18</v>
      </c>
      <c r="DJ4" s="340"/>
      <c r="DK4" s="340"/>
      <c r="DL4" s="340"/>
      <c r="DM4" s="340"/>
      <c r="DN4" s="340"/>
      <c r="DO4" s="340"/>
      <c r="DP4" s="340"/>
      <c r="DQ4" s="340"/>
      <c r="DR4" s="340"/>
      <c r="DS4" s="340"/>
      <c r="DT4" s="340"/>
      <c r="DU4" s="340"/>
      <c r="DV4" s="340"/>
      <c r="DW4" s="340"/>
      <c r="DX4" s="340"/>
      <c r="DY4" s="340"/>
      <c r="DZ4" s="340"/>
      <c r="EA4" s="340"/>
      <c r="EB4" s="340"/>
      <c r="EC4" s="340"/>
      <c r="ED4" s="340"/>
      <c r="EE4" s="340"/>
      <c r="EF4" s="340"/>
      <c r="EG4" s="340"/>
      <c r="EH4" s="341"/>
      <c r="EI4" s="39"/>
    </row>
    <row r="5" spans="1:139" s="9" customFormat="1" ht="27" customHeight="1" x14ac:dyDescent="0.2">
      <c r="A5" s="336"/>
      <c r="B5" s="337"/>
      <c r="C5" s="337"/>
      <c r="D5" s="337"/>
      <c r="E5" s="337"/>
      <c r="F5" s="338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8"/>
      <c r="Z5" s="336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8"/>
      <c r="AN5" s="336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8"/>
      <c r="BB5" s="336"/>
      <c r="BC5" s="337"/>
      <c r="BD5" s="337"/>
      <c r="BE5" s="337"/>
      <c r="BF5" s="337"/>
      <c r="BG5" s="337"/>
      <c r="BH5" s="337"/>
      <c r="BI5" s="337"/>
      <c r="BJ5" s="337"/>
      <c r="BK5" s="337"/>
      <c r="BL5" s="337"/>
      <c r="BM5" s="337"/>
      <c r="BN5" s="337"/>
      <c r="BO5" s="337"/>
      <c r="BP5" s="336"/>
      <c r="BQ5" s="337"/>
      <c r="BR5" s="337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8"/>
      <c r="CD5" s="330"/>
      <c r="CE5" s="331"/>
      <c r="CF5" s="331"/>
      <c r="CG5" s="331"/>
      <c r="CH5" s="331"/>
      <c r="CI5" s="331"/>
      <c r="CJ5" s="331"/>
      <c r="CK5" s="331"/>
      <c r="CL5" s="331"/>
      <c r="CM5" s="331"/>
      <c r="CN5" s="331"/>
      <c r="CO5" s="331"/>
      <c r="CP5" s="331"/>
      <c r="CQ5" s="343"/>
      <c r="CR5" s="330"/>
      <c r="CS5" s="331"/>
      <c r="CT5" s="331"/>
      <c r="CU5" s="331"/>
      <c r="CV5" s="331"/>
      <c r="CW5" s="331"/>
      <c r="CX5" s="331"/>
      <c r="CY5" s="331"/>
      <c r="CZ5" s="331"/>
      <c r="DA5" s="331"/>
      <c r="DB5" s="331"/>
      <c r="DC5" s="331"/>
      <c r="DD5" s="331"/>
      <c r="DE5" s="331"/>
      <c r="DF5" s="331"/>
      <c r="DG5" s="331"/>
      <c r="DH5" s="331"/>
      <c r="DI5" s="339" t="s">
        <v>2</v>
      </c>
      <c r="DJ5" s="340"/>
      <c r="DK5" s="340"/>
      <c r="DL5" s="340"/>
      <c r="DM5" s="340"/>
      <c r="DN5" s="340"/>
      <c r="DO5" s="340"/>
      <c r="DP5" s="340"/>
      <c r="DQ5" s="340"/>
      <c r="DR5" s="340"/>
      <c r="DS5" s="340"/>
      <c r="DT5" s="340"/>
      <c r="DU5" s="341"/>
      <c r="DV5" s="339" t="s">
        <v>43</v>
      </c>
      <c r="DW5" s="340"/>
      <c r="DX5" s="340"/>
      <c r="DY5" s="340"/>
      <c r="DZ5" s="340"/>
      <c r="EA5" s="340"/>
      <c r="EB5" s="340"/>
      <c r="EC5" s="340"/>
      <c r="ED5" s="340"/>
      <c r="EE5" s="340"/>
      <c r="EF5" s="340"/>
      <c r="EG5" s="340"/>
      <c r="EH5" s="341"/>
      <c r="EI5" s="39"/>
    </row>
    <row r="6" spans="1:139" s="7" customFormat="1" ht="12.75" x14ac:dyDescent="0.2">
      <c r="A6" s="195">
        <v>1</v>
      </c>
      <c r="B6" s="196"/>
      <c r="C6" s="196"/>
      <c r="D6" s="196"/>
      <c r="E6" s="196"/>
      <c r="F6" s="197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7"/>
      <c r="Z6" s="195">
        <v>3</v>
      </c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7"/>
      <c r="AN6" s="195">
        <v>4</v>
      </c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7"/>
      <c r="BB6" s="195">
        <v>5</v>
      </c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5">
        <v>6</v>
      </c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7"/>
      <c r="CD6" s="300">
        <v>7</v>
      </c>
      <c r="CE6" s="301"/>
      <c r="CF6" s="301"/>
      <c r="CG6" s="301"/>
      <c r="CH6" s="301"/>
      <c r="CI6" s="301"/>
      <c r="CJ6" s="301"/>
      <c r="CK6" s="301"/>
      <c r="CL6" s="301"/>
      <c r="CM6" s="301"/>
      <c r="CN6" s="301"/>
      <c r="CO6" s="301"/>
      <c r="CP6" s="301"/>
      <c r="CQ6" s="302"/>
      <c r="CR6" s="300">
        <v>8</v>
      </c>
      <c r="CS6" s="301"/>
      <c r="CT6" s="301"/>
      <c r="CU6" s="301"/>
      <c r="CV6" s="301"/>
      <c r="CW6" s="301"/>
      <c r="CX6" s="301"/>
      <c r="CY6" s="301"/>
      <c r="CZ6" s="301"/>
      <c r="DA6" s="301"/>
      <c r="DB6" s="301"/>
      <c r="DC6" s="301"/>
      <c r="DD6" s="301"/>
      <c r="DE6" s="301"/>
      <c r="DF6" s="301"/>
      <c r="DG6" s="301"/>
      <c r="DH6" s="301"/>
      <c r="DI6" s="300">
        <v>9</v>
      </c>
      <c r="DJ6" s="301"/>
      <c r="DK6" s="301"/>
      <c r="DL6" s="301"/>
      <c r="DM6" s="301"/>
      <c r="DN6" s="301"/>
      <c r="DO6" s="301"/>
      <c r="DP6" s="301"/>
      <c r="DQ6" s="301"/>
      <c r="DR6" s="301"/>
      <c r="DS6" s="301"/>
      <c r="DT6" s="301"/>
      <c r="DU6" s="302"/>
      <c r="DV6" s="300">
        <v>10</v>
      </c>
      <c r="DW6" s="301"/>
      <c r="DX6" s="301"/>
      <c r="DY6" s="301"/>
      <c r="DZ6" s="301"/>
      <c r="EA6" s="301"/>
      <c r="EB6" s="301"/>
      <c r="EC6" s="301"/>
      <c r="ED6" s="301"/>
      <c r="EE6" s="301"/>
      <c r="EF6" s="301"/>
      <c r="EG6" s="301"/>
      <c r="EH6" s="302"/>
      <c r="EI6" s="40"/>
    </row>
    <row r="7" spans="1:139" s="6" customFormat="1" ht="30.75" customHeight="1" x14ac:dyDescent="0.2">
      <c r="A7" s="232" t="s">
        <v>6</v>
      </c>
      <c r="B7" s="233"/>
      <c r="C7" s="233"/>
      <c r="D7" s="233"/>
      <c r="E7" s="233"/>
      <c r="F7" s="234"/>
      <c r="G7" s="344" t="s">
        <v>296</v>
      </c>
      <c r="H7" s="344"/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5"/>
      <c r="Z7" s="139">
        <v>226</v>
      </c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1"/>
      <c r="AN7" s="139" t="s">
        <v>1</v>
      </c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1"/>
      <c r="BB7" s="139" t="s">
        <v>1</v>
      </c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27">
        <f>BP9+BP10</f>
        <v>5581864.04</v>
      </c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6"/>
      <c r="CD7" s="127">
        <f>CD9+CD10</f>
        <v>5581864.04</v>
      </c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6"/>
      <c r="CR7" s="124"/>
      <c r="CS7" s="212"/>
      <c r="CT7" s="212"/>
      <c r="CU7" s="212"/>
      <c r="CV7" s="212"/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2"/>
      <c r="DH7" s="212"/>
      <c r="DI7" s="124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6"/>
      <c r="DV7" s="124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6"/>
      <c r="EI7" s="35"/>
    </row>
    <row r="8" spans="1:139" s="6" customFormat="1" ht="12.75" x14ac:dyDescent="0.2">
      <c r="A8" s="232" t="s">
        <v>25</v>
      </c>
      <c r="B8" s="233"/>
      <c r="C8" s="233"/>
      <c r="D8" s="233"/>
      <c r="E8" s="233"/>
      <c r="F8" s="234"/>
      <c r="G8" s="216" t="s">
        <v>73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7"/>
      <c r="Z8" s="139" t="s">
        <v>1</v>
      </c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1"/>
      <c r="AN8" s="139" t="s">
        <v>1</v>
      </c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1"/>
      <c r="BB8" s="139" t="s">
        <v>1</v>
      </c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39" t="s">
        <v>1</v>
      </c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1"/>
      <c r="CD8" s="124" t="s">
        <v>1</v>
      </c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6"/>
      <c r="CR8" s="124" t="s">
        <v>1</v>
      </c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4" t="s">
        <v>1</v>
      </c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6"/>
      <c r="DV8" s="124" t="s">
        <v>1</v>
      </c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6"/>
      <c r="EI8" s="35"/>
    </row>
    <row r="9" spans="1:139" s="6" customFormat="1" ht="20.25" customHeight="1" x14ac:dyDescent="0.2">
      <c r="A9" s="235"/>
      <c r="B9" s="236"/>
      <c r="C9" s="236"/>
      <c r="D9" s="236"/>
      <c r="E9" s="236"/>
      <c r="F9" s="237"/>
      <c r="G9" s="308" t="s">
        <v>297</v>
      </c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9"/>
      <c r="Z9" s="124">
        <v>226</v>
      </c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6"/>
      <c r="AN9" s="124">
        <v>1</v>
      </c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6"/>
      <c r="BB9" s="127">
        <v>393542.63</v>
      </c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7">
        <f>BB9</f>
        <v>393542.63</v>
      </c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9"/>
      <c r="CD9" s="127">
        <f>BP9</f>
        <v>393542.63</v>
      </c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6"/>
      <c r="CR9" s="124"/>
      <c r="CS9" s="212"/>
      <c r="CT9" s="212"/>
      <c r="CU9" s="212"/>
      <c r="CV9" s="212"/>
      <c r="CW9" s="212"/>
      <c r="CX9" s="212"/>
      <c r="CY9" s="212"/>
      <c r="CZ9" s="212"/>
      <c r="DA9" s="212"/>
      <c r="DB9" s="212"/>
      <c r="DC9" s="212"/>
      <c r="DD9" s="212"/>
      <c r="DE9" s="212"/>
      <c r="DF9" s="212"/>
      <c r="DG9" s="212"/>
      <c r="DH9" s="212"/>
      <c r="DI9" s="124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6"/>
      <c r="DV9" s="124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6"/>
      <c r="EI9" s="35"/>
    </row>
    <row r="10" spans="1:139" s="6" customFormat="1" ht="24.75" customHeight="1" x14ac:dyDescent="0.2">
      <c r="A10" s="235"/>
      <c r="B10" s="236"/>
      <c r="C10" s="236"/>
      <c r="D10" s="236"/>
      <c r="E10" s="236"/>
      <c r="F10" s="237"/>
      <c r="G10" s="308" t="s">
        <v>298</v>
      </c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9"/>
      <c r="Z10" s="124">
        <v>226</v>
      </c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6"/>
      <c r="AN10" s="124">
        <v>1</v>
      </c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6"/>
      <c r="BB10" s="127">
        <v>5188321.41</v>
      </c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7">
        <f>BB10</f>
        <v>5188321.41</v>
      </c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9"/>
      <c r="CD10" s="127">
        <f>BP10</f>
        <v>5188321.41</v>
      </c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9"/>
      <c r="CR10" s="127"/>
      <c r="CS10" s="327"/>
      <c r="CT10" s="327"/>
      <c r="CU10" s="327"/>
      <c r="CV10" s="327"/>
      <c r="CW10" s="327"/>
      <c r="CX10" s="327"/>
      <c r="CY10" s="327"/>
      <c r="CZ10" s="327"/>
      <c r="DA10" s="327"/>
      <c r="DB10" s="327"/>
      <c r="DC10" s="327"/>
      <c r="DD10" s="327"/>
      <c r="DE10" s="327"/>
      <c r="DF10" s="327"/>
      <c r="DG10" s="327"/>
      <c r="DH10" s="327"/>
      <c r="DI10" s="127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9"/>
      <c r="DV10" s="127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9"/>
      <c r="EI10" s="35"/>
    </row>
    <row r="11" spans="1:139" s="6" customFormat="1" ht="36" customHeight="1" x14ac:dyDescent="0.2">
      <c r="A11" s="232" t="s">
        <v>7</v>
      </c>
      <c r="B11" s="233"/>
      <c r="C11" s="233"/>
      <c r="D11" s="233"/>
      <c r="E11" s="233"/>
      <c r="F11" s="234"/>
      <c r="G11" s="312" t="s">
        <v>139</v>
      </c>
      <c r="H11" s="312"/>
      <c r="I11" s="312"/>
      <c r="J11" s="312"/>
      <c r="K11" s="312"/>
      <c r="L11" s="312"/>
      <c r="M11" s="312"/>
      <c r="N11" s="312"/>
      <c r="O11" s="312"/>
      <c r="P11" s="312"/>
      <c r="Q11" s="312"/>
      <c r="R11" s="312"/>
      <c r="S11" s="312"/>
      <c r="T11" s="312"/>
      <c r="U11" s="312"/>
      <c r="V11" s="312"/>
      <c r="W11" s="312"/>
      <c r="X11" s="312"/>
      <c r="Y11" s="313"/>
      <c r="Z11" s="139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1"/>
      <c r="AN11" s="139" t="s">
        <v>1</v>
      </c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1"/>
      <c r="BB11" s="139" t="s">
        <v>1</v>
      </c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24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6"/>
      <c r="CD11" s="124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6"/>
      <c r="CR11" s="124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4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6"/>
      <c r="DV11" s="124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6"/>
      <c r="EI11" s="35"/>
    </row>
    <row r="12" spans="1:139" s="6" customFormat="1" ht="13.5" customHeight="1" x14ac:dyDescent="0.2">
      <c r="A12" s="232" t="s">
        <v>30</v>
      </c>
      <c r="B12" s="233"/>
      <c r="C12" s="233"/>
      <c r="D12" s="233"/>
      <c r="E12" s="233"/>
      <c r="F12" s="234"/>
      <c r="G12" s="216" t="s">
        <v>138</v>
      </c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7"/>
      <c r="Z12" s="139" t="s">
        <v>1</v>
      </c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1"/>
      <c r="AN12" s="139" t="s">
        <v>1</v>
      </c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1"/>
      <c r="BB12" s="139" t="s">
        <v>1</v>
      </c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39" t="s">
        <v>1</v>
      </c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1"/>
      <c r="CD12" s="124" t="s">
        <v>1</v>
      </c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6"/>
      <c r="CR12" s="124" t="s">
        <v>1</v>
      </c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4" t="s">
        <v>1</v>
      </c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6"/>
      <c r="DV12" s="124" t="s">
        <v>1</v>
      </c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6"/>
      <c r="EI12" s="35"/>
    </row>
    <row r="13" spans="1:139" s="6" customFormat="1" ht="13.5" customHeight="1" x14ac:dyDescent="0.2">
      <c r="A13" s="235"/>
      <c r="B13" s="236"/>
      <c r="C13" s="236"/>
      <c r="D13" s="236"/>
      <c r="E13" s="236"/>
      <c r="F13" s="237"/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1"/>
      <c r="Z13" s="124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6"/>
      <c r="AN13" s="124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6"/>
      <c r="BB13" s="124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4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6"/>
      <c r="CD13" s="124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6"/>
      <c r="CR13" s="124"/>
      <c r="CS13" s="212"/>
      <c r="CT13" s="212"/>
      <c r="CU13" s="212"/>
      <c r="CV13" s="212"/>
      <c r="CW13" s="212"/>
      <c r="CX13" s="212"/>
      <c r="CY13" s="212"/>
      <c r="CZ13" s="212"/>
      <c r="DA13" s="212"/>
      <c r="DB13" s="212"/>
      <c r="DC13" s="212"/>
      <c r="DD13" s="212"/>
      <c r="DE13" s="212"/>
      <c r="DF13" s="212"/>
      <c r="DG13" s="212"/>
      <c r="DH13" s="212"/>
      <c r="DI13" s="124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6"/>
      <c r="DV13" s="124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6"/>
      <c r="EI13" s="35"/>
    </row>
    <row r="14" spans="1:139" s="6" customFormat="1" ht="29.25" customHeight="1" x14ac:dyDescent="0.2">
      <c r="A14" s="232" t="s">
        <v>8</v>
      </c>
      <c r="B14" s="233"/>
      <c r="C14" s="233"/>
      <c r="D14" s="233"/>
      <c r="E14" s="233"/>
      <c r="F14" s="234"/>
      <c r="G14" s="312" t="s">
        <v>140</v>
      </c>
      <c r="H14" s="312"/>
      <c r="I14" s="312"/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3"/>
      <c r="Z14" s="139">
        <v>226</v>
      </c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1"/>
      <c r="AN14" s="139" t="s">
        <v>1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1"/>
      <c r="BB14" s="139" t="s">
        <v>1</v>
      </c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27">
        <f>BP15</f>
        <v>34816</v>
      </c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9"/>
      <c r="CD14" s="127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9"/>
      <c r="CR14" s="127"/>
      <c r="CS14" s="327"/>
      <c r="CT14" s="327"/>
      <c r="CU14" s="327"/>
      <c r="CV14" s="327"/>
      <c r="CW14" s="327"/>
      <c r="CX14" s="327"/>
      <c r="CY14" s="327"/>
      <c r="CZ14" s="327"/>
      <c r="DA14" s="327"/>
      <c r="DB14" s="327"/>
      <c r="DC14" s="327"/>
      <c r="DD14" s="327"/>
      <c r="DE14" s="327"/>
      <c r="DF14" s="327"/>
      <c r="DG14" s="327"/>
      <c r="DH14" s="327"/>
      <c r="DI14" s="127">
        <f>DI15</f>
        <v>34816</v>
      </c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9"/>
      <c r="DV14" s="127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9"/>
      <c r="EI14" s="35"/>
    </row>
    <row r="15" spans="1:139" s="6" customFormat="1" ht="27" customHeight="1" x14ac:dyDescent="0.2">
      <c r="A15" s="232" t="s">
        <v>11</v>
      </c>
      <c r="B15" s="233"/>
      <c r="C15" s="233"/>
      <c r="D15" s="233"/>
      <c r="E15" s="233"/>
      <c r="F15" s="234"/>
      <c r="G15" s="312" t="s">
        <v>299</v>
      </c>
      <c r="H15" s="312"/>
      <c r="I15" s="312"/>
      <c r="J15" s="312"/>
      <c r="K15" s="312"/>
      <c r="L15" s="312"/>
      <c r="M15" s="312"/>
      <c r="N15" s="312"/>
      <c r="O15" s="312"/>
      <c r="P15" s="312"/>
      <c r="Q15" s="312"/>
      <c r="R15" s="312"/>
      <c r="S15" s="312"/>
      <c r="T15" s="312"/>
      <c r="U15" s="312"/>
      <c r="V15" s="312"/>
      <c r="W15" s="312"/>
      <c r="X15" s="312"/>
      <c r="Y15" s="313"/>
      <c r="Z15" s="124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6"/>
      <c r="AN15" s="124">
        <v>1</v>
      </c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6"/>
      <c r="BB15" s="127">
        <v>34816</v>
      </c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9"/>
      <c r="BP15" s="127">
        <f>BB15</f>
        <v>34816</v>
      </c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9"/>
      <c r="CD15" s="127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9"/>
      <c r="CR15" s="127"/>
      <c r="CS15" s="332"/>
      <c r="CT15" s="332"/>
      <c r="CU15" s="332"/>
      <c r="CV15" s="332"/>
      <c r="CW15" s="332"/>
      <c r="CX15" s="332"/>
      <c r="CY15" s="332"/>
      <c r="CZ15" s="332"/>
      <c r="DA15" s="332"/>
      <c r="DB15" s="332"/>
      <c r="DC15" s="332"/>
      <c r="DD15" s="332"/>
      <c r="DE15" s="332"/>
      <c r="DF15" s="332"/>
      <c r="DG15" s="332"/>
      <c r="DH15" s="332"/>
      <c r="DI15" s="127">
        <v>34816</v>
      </c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9"/>
      <c r="DV15" s="124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6"/>
      <c r="EI15" s="35"/>
    </row>
    <row r="16" spans="1:139" s="6" customFormat="1" ht="24" customHeight="1" x14ac:dyDescent="0.2">
      <c r="A16" s="232" t="s">
        <v>305</v>
      </c>
      <c r="B16" s="233"/>
      <c r="C16" s="233"/>
      <c r="D16" s="233"/>
      <c r="E16" s="233"/>
      <c r="F16" s="234"/>
      <c r="G16" s="312" t="s">
        <v>312</v>
      </c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3"/>
      <c r="Z16" s="124">
        <v>226</v>
      </c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6"/>
      <c r="AN16" s="139" t="s">
        <v>1</v>
      </c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1"/>
      <c r="BB16" s="139" t="s">
        <v>1</v>
      </c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27">
        <f>SUM(BP17:CC26)</f>
        <v>2004249.02</v>
      </c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9"/>
      <c r="CD16" s="127">
        <f>SUM(CD17:CQ26)</f>
        <v>1009065.02</v>
      </c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9"/>
      <c r="CR16" s="127"/>
      <c r="CS16" s="327"/>
      <c r="CT16" s="327"/>
      <c r="CU16" s="327"/>
      <c r="CV16" s="327"/>
      <c r="CW16" s="327"/>
      <c r="CX16" s="327"/>
      <c r="CY16" s="327"/>
      <c r="CZ16" s="327"/>
      <c r="DA16" s="327"/>
      <c r="DB16" s="327"/>
      <c r="DC16" s="327"/>
      <c r="DD16" s="327"/>
      <c r="DE16" s="327"/>
      <c r="DF16" s="327"/>
      <c r="DG16" s="327"/>
      <c r="DH16" s="327"/>
      <c r="DI16" s="127">
        <f>SUM(DI17:DU26)</f>
        <v>995184</v>
      </c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9"/>
      <c r="DV16" s="124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6"/>
      <c r="EI16" s="35"/>
    </row>
    <row r="17" spans="1:139" s="6" customFormat="1" ht="24" customHeight="1" x14ac:dyDescent="0.2">
      <c r="A17" s="232" t="s">
        <v>49</v>
      </c>
      <c r="B17" s="233"/>
      <c r="C17" s="233"/>
      <c r="D17" s="233"/>
      <c r="E17" s="233"/>
      <c r="F17" s="234"/>
      <c r="G17" s="312" t="s">
        <v>304</v>
      </c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3"/>
      <c r="Z17" s="124">
        <v>226</v>
      </c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6"/>
      <c r="AN17" s="124">
        <v>12</v>
      </c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6"/>
      <c r="BB17" s="127">
        <v>52080</v>
      </c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7">
        <f>AN17*BB17</f>
        <v>624960</v>
      </c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9"/>
      <c r="CD17" s="127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9"/>
      <c r="CR17" s="127"/>
      <c r="CS17" s="327"/>
      <c r="CT17" s="327"/>
      <c r="CU17" s="327"/>
      <c r="CV17" s="327"/>
      <c r="CW17" s="327"/>
      <c r="CX17" s="327"/>
      <c r="CY17" s="327"/>
      <c r="CZ17" s="327"/>
      <c r="DA17" s="327"/>
      <c r="DB17" s="327"/>
      <c r="DC17" s="327"/>
      <c r="DD17" s="327"/>
      <c r="DE17" s="327"/>
      <c r="DF17" s="327"/>
      <c r="DG17" s="327"/>
      <c r="DH17" s="327"/>
      <c r="DI17" s="127">
        <f>AN17*BB17</f>
        <v>624960</v>
      </c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9"/>
      <c r="DV17" s="124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6"/>
      <c r="EI17" s="35"/>
    </row>
    <row r="18" spans="1:139" s="6" customFormat="1" ht="23.25" customHeight="1" x14ac:dyDescent="0.2">
      <c r="A18" s="235" t="s">
        <v>177</v>
      </c>
      <c r="B18" s="236"/>
      <c r="C18" s="236"/>
      <c r="D18" s="236"/>
      <c r="E18" s="236"/>
      <c r="F18" s="237"/>
      <c r="G18" s="308" t="s">
        <v>306</v>
      </c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9"/>
      <c r="Z18" s="124">
        <v>226</v>
      </c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6"/>
      <c r="AN18" s="124">
        <v>1</v>
      </c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6"/>
      <c r="BB18" s="127">
        <v>3000</v>
      </c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7">
        <f>AN18*BB18</f>
        <v>3000</v>
      </c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9"/>
      <c r="CD18" s="127">
        <f>BP18</f>
        <v>3000</v>
      </c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9"/>
      <c r="CR18" s="127"/>
      <c r="CS18" s="327"/>
      <c r="CT18" s="327"/>
      <c r="CU18" s="327"/>
      <c r="CV18" s="327"/>
      <c r="CW18" s="327"/>
      <c r="CX18" s="327"/>
      <c r="CY18" s="327"/>
      <c r="CZ18" s="327"/>
      <c r="DA18" s="327"/>
      <c r="DB18" s="327"/>
      <c r="DC18" s="327"/>
      <c r="DD18" s="327"/>
      <c r="DE18" s="327"/>
      <c r="DF18" s="327"/>
      <c r="DG18" s="327"/>
      <c r="DH18" s="327"/>
      <c r="DI18" s="127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9"/>
      <c r="DV18" s="127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9"/>
      <c r="EI18" s="35">
        <v>6112200</v>
      </c>
    </row>
    <row r="19" spans="1:139" s="6" customFormat="1" ht="28.5" customHeight="1" x14ac:dyDescent="0.2">
      <c r="A19" s="235" t="s">
        <v>313</v>
      </c>
      <c r="B19" s="236"/>
      <c r="C19" s="236"/>
      <c r="D19" s="236"/>
      <c r="E19" s="236"/>
      <c r="F19" s="237"/>
      <c r="G19" s="308" t="s">
        <v>308</v>
      </c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9"/>
      <c r="Z19" s="124">
        <v>226</v>
      </c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6"/>
      <c r="AN19" s="124">
        <v>1</v>
      </c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6"/>
      <c r="BB19" s="127">
        <v>43000</v>
      </c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7">
        <f>AN19*BB19</f>
        <v>43000</v>
      </c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9"/>
      <c r="CD19" s="127">
        <f>BP19</f>
        <v>43000</v>
      </c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9"/>
      <c r="CR19" s="127"/>
      <c r="CS19" s="327"/>
      <c r="CT19" s="327"/>
      <c r="CU19" s="327"/>
      <c r="CV19" s="327"/>
      <c r="CW19" s="327"/>
      <c r="CX19" s="327"/>
      <c r="CY19" s="327"/>
      <c r="CZ19" s="327"/>
      <c r="DA19" s="327"/>
      <c r="DB19" s="327"/>
      <c r="DC19" s="327"/>
      <c r="DD19" s="327"/>
      <c r="DE19" s="327"/>
      <c r="DF19" s="327"/>
      <c r="DG19" s="327"/>
      <c r="DH19" s="327"/>
      <c r="DI19" s="127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9"/>
      <c r="DV19" s="127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9"/>
      <c r="EI19" s="35">
        <v>6112200</v>
      </c>
    </row>
    <row r="20" spans="1:139" s="6" customFormat="1" ht="20.25" customHeight="1" x14ac:dyDescent="0.2">
      <c r="A20" s="235" t="s">
        <v>314</v>
      </c>
      <c r="B20" s="236"/>
      <c r="C20" s="236"/>
      <c r="D20" s="236"/>
      <c r="E20" s="236"/>
      <c r="F20" s="237"/>
      <c r="G20" s="308" t="s">
        <v>307</v>
      </c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9"/>
      <c r="Z20" s="124">
        <v>226</v>
      </c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6"/>
      <c r="AN20" s="124">
        <v>1</v>
      </c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6"/>
      <c r="BB20" s="127">
        <v>120000</v>
      </c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7">
        <f>BB20</f>
        <v>120000</v>
      </c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9"/>
      <c r="CD20" s="127">
        <f>BP20</f>
        <v>120000</v>
      </c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9"/>
      <c r="CR20" s="127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7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9"/>
      <c r="DV20" s="127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9"/>
      <c r="EI20" s="35">
        <v>478729.06</v>
      </c>
    </row>
    <row r="21" spans="1:139" s="6" customFormat="1" ht="33.75" customHeight="1" x14ac:dyDescent="0.2">
      <c r="A21" s="235" t="s">
        <v>315</v>
      </c>
      <c r="B21" s="236"/>
      <c r="C21" s="236"/>
      <c r="D21" s="236"/>
      <c r="E21" s="236"/>
      <c r="F21" s="237"/>
      <c r="G21" s="308" t="s">
        <v>309</v>
      </c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9"/>
      <c r="Z21" s="124">
        <v>226</v>
      </c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6"/>
      <c r="AN21" s="124">
        <v>1</v>
      </c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6"/>
      <c r="BB21" s="127">
        <v>540224</v>
      </c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7">
        <f t="shared" ref="BP21:BP26" si="0">BB21</f>
        <v>540224</v>
      </c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9"/>
      <c r="CD21" s="127">
        <v>200000</v>
      </c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9"/>
      <c r="CR21" s="127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7">
        <v>340224</v>
      </c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9"/>
      <c r="DV21" s="127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9"/>
      <c r="EI21" s="35">
        <f>SUM(EI19:EI20)</f>
        <v>6590929.0599999996</v>
      </c>
    </row>
    <row r="22" spans="1:139" s="6" customFormat="1" ht="36.75" customHeight="1" x14ac:dyDescent="0.2">
      <c r="A22" s="235" t="s">
        <v>316</v>
      </c>
      <c r="B22" s="236"/>
      <c r="C22" s="236"/>
      <c r="D22" s="236"/>
      <c r="E22" s="236"/>
      <c r="F22" s="237"/>
      <c r="G22" s="308" t="s">
        <v>310</v>
      </c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9"/>
      <c r="Z22" s="124">
        <v>226</v>
      </c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6"/>
      <c r="AN22" s="124">
        <v>1</v>
      </c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6"/>
      <c r="BB22" s="127">
        <f>986289.02-418224</f>
        <v>568065.02</v>
      </c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7">
        <f t="shared" si="0"/>
        <v>568065.02</v>
      </c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9"/>
      <c r="CD22" s="127">
        <f>BP22</f>
        <v>568065.02</v>
      </c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9"/>
      <c r="CR22" s="127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7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9"/>
      <c r="DV22" s="127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9"/>
      <c r="EI22" s="35">
        <f>CD27-EI21</f>
        <v>0</v>
      </c>
    </row>
    <row r="23" spans="1:139" s="6" customFormat="1" ht="13.5" customHeight="1" x14ac:dyDescent="0.2">
      <c r="A23" s="235" t="s">
        <v>317</v>
      </c>
      <c r="B23" s="236"/>
      <c r="C23" s="236"/>
      <c r="D23" s="236"/>
      <c r="E23" s="236"/>
      <c r="F23" s="237"/>
      <c r="G23" s="310" t="s">
        <v>311</v>
      </c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1"/>
      <c r="Z23" s="124">
        <v>226</v>
      </c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6"/>
      <c r="AN23" s="124">
        <v>3</v>
      </c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6"/>
      <c r="BB23" s="127">
        <v>25000</v>
      </c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7">
        <f>BB23*AN23</f>
        <v>75000</v>
      </c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9"/>
      <c r="CD23" s="127">
        <f>BP23</f>
        <v>75000</v>
      </c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9"/>
      <c r="CR23" s="127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7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9"/>
      <c r="DV23" s="127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9"/>
      <c r="EI23" s="35"/>
    </row>
    <row r="24" spans="1:139" s="6" customFormat="1" ht="13.5" customHeight="1" x14ac:dyDescent="0.2">
      <c r="A24" s="235" t="s">
        <v>381</v>
      </c>
      <c r="B24" s="236"/>
      <c r="C24" s="236"/>
      <c r="D24" s="236"/>
      <c r="E24" s="236"/>
      <c r="F24" s="237"/>
      <c r="G24" s="310" t="s">
        <v>382</v>
      </c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1"/>
      <c r="Z24" s="124">
        <v>227</v>
      </c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6"/>
      <c r="AN24" s="124">
        <v>1</v>
      </c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6"/>
      <c r="BB24" s="127">
        <v>30000</v>
      </c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7">
        <f t="shared" si="0"/>
        <v>30000</v>
      </c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9"/>
      <c r="CD24" s="127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9"/>
      <c r="CR24" s="127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7">
        <f>BP24</f>
        <v>30000</v>
      </c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9"/>
      <c r="DV24" s="127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9"/>
      <c r="EI24" s="35"/>
    </row>
    <row r="25" spans="1:139" s="6" customFormat="1" ht="13.5" hidden="1" customHeight="1" x14ac:dyDescent="0.2">
      <c r="A25" s="235"/>
      <c r="B25" s="236"/>
      <c r="C25" s="236"/>
      <c r="D25" s="236"/>
      <c r="E25" s="236"/>
      <c r="F25" s="237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1"/>
      <c r="Z25" s="124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6"/>
      <c r="AN25" s="124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6"/>
      <c r="BB25" s="127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7">
        <f t="shared" si="0"/>
        <v>0</v>
      </c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9"/>
      <c r="CD25" s="127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9"/>
      <c r="CR25" s="127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7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9"/>
      <c r="DV25" s="127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9"/>
      <c r="EI25" s="35"/>
    </row>
    <row r="26" spans="1:139" s="6" customFormat="1" ht="13.5" hidden="1" customHeight="1" x14ac:dyDescent="0.2">
      <c r="A26" s="235"/>
      <c r="B26" s="236"/>
      <c r="C26" s="236"/>
      <c r="D26" s="236"/>
      <c r="E26" s="236"/>
      <c r="F26" s="237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310"/>
      <c r="Y26" s="311"/>
      <c r="Z26" s="124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6"/>
      <c r="AN26" s="124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6"/>
      <c r="BB26" s="127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7">
        <f t="shared" si="0"/>
        <v>0</v>
      </c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9"/>
      <c r="CD26" s="127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9"/>
      <c r="CR26" s="127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7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9"/>
      <c r="DV26" s="127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9"/>
      <c r="EI26" s="35"/>
    </row>
    <row r="27" spans="1:139" s="6" customFormat="1" ht="13.5" customHeight="1" x14ac:dyDescent="0.2">
      <c r="A27" s="231" t="s">
        <v>16</v>
      </c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9"/>
      <c r="BP27" s="127">
        <f>BP7+BP14+BP16</f>
        <v>7620929.0600000005</v>
      </c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6"/>
      <c r="CD27" s="127">
        <f>CD7+CD14+CD16</f>
        <v>6590929.0600000005</v>
      </c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6"/>
      <c r="CR27" s="124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7">
        <f>DI14+DI17+DI21+DI24</f>
        <v>1030000</v>
      </c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6"/>
      <c r="DV27" s="124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6"/>
      <c r="EI27" s="35">
        <v>1000000</v>
      </c>
    </row>
    <row r="28" spans="1:139" ht="19.5" customHeight="1" x14ac:dyDescent="0.25">
      <c r="EI28" s="41">
        <f>EI21+EI27</f>
        <v>7590929.0599999996</v>
      </c>
    </row>
    <row r="29" spans="1:139" x14ac:dyDescent="0.25">
      <c r="EI29" s="41">
        <f>EI28-BP27</f>
        <v>-30000.000000000931</v>
      </c>
    </row>
    <row r="31" spans="1:139" x14ac:dyDescent="0.25">
      <c r="EI31" s="41">
        <f>EI27-DI27</f>
        <v>-30000</v>
      </c>
    </row>
  </sheetData>
  <mergeCells count="228"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Z9:AM9"/>
    <mergeCell ref="AN9:BA9"/>
    <mergeCell ref="BB9:BO9"/>
    <mergeCell ref="BP9:CC9"/>
    <mergeCell ref="A7:F7"/>
    <mergeCell ref="G7:Y7"/>
    <mergeCell ref="AN7:BA7"/>
    <mergeCell ref="BB7:BO7"/>
    <mergeCell ref="BP7:CC7"/>
    <mergeCell ref="CD7:CQ7"/>
    <mergeCell ref="BB8:BO8"/>
    <mergeCell ref="DV15:EH15"/>
    <mergeCell ref="BB10:BO10"/>
    <mergeCell ref="BP10:CC10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BP13:CC13"/>
    <mergeCell ref="CD13:CQ13"/>
    <mergeCell ref="DV13:EH13"/>
    <mergeCell ref="BP12:CC12"/>
    <mergeCell ref="CD12:CQ12"/>
    <mergeCell ref="DI12:DU12"/>
    <mergeCell ref="DV11:EH11"/>
    <mergeCell ref="DI19:DU19"/>
    <mergeCell ref="DV19:EH19"/>
    <mergeCell ref="DI15:DU15"/>
    <mergeCell ref="CD26:CQ26"/>
    <mergeCell ref="CR14:DH14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DV12:EH12"/>
    <mergeCell ref="CR12:DH12"/>
    <mergeCell ref="CD16:CQ16"/>
    <mergeCell ref="CR16:DH16"/>
    <mergeCell ref="DI16:DU16"/>
    <mergeCell ref="DV16:EH16"/>
    <mergeCell ref="BP16:CC16"/>
    <mergeCell ref="DI7:DU7"/>
    <mergeCell ref="DV7:EH7"/>
    <mergeCell ref="DI4:EH4"/>
    <mergeCell ref="DV5:EH5"/>
    <mergeCell ref="DV10:EH10"/>
    <mergeCell ref="DI8:DU8"/>
    <mergeCell ref="DI6:DU6"/>
    <mergeCell ref="DV6:EH6"/>
    <mergeCell ref="CD8:CQ8"/>
    <mergeCell ref="DI10:DU10"/>
    <mergeCell ref="DV8:EH8"/>
    <mergeCell ref="BP6:CC6"/>
    <mergeCell ref="G4:Y5"/>
    <mergeCell ref="G6:Y6"/>
    <mergeCell ref="BB4:BO5"/>
    <mergeCell ref="BB6:BO6"/>
    <mergeCell ref="AN4:BA5"/>
    <mergeCell ref="AN6:BA6"/>
    <mergeCell ref="Z4:AM5"/>
    <mergeCell ref="CD6:CQ6"/>
    <mergeCell ref="Z10:AM10"/>
    <mergeCell ref="A13:F13"/>
    <mergeCell ref="BB26:BO26"/>
    <mergeCell ref="DI26:DU26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CR4:DH5"/>
    <mergeCell ref="CR6:DH6"/>
    <mergeCell ref="CR7:DH7"/>
    <mergeCell ref="CR8:DH8"/>
    <mergeCell ref="CR10:DH10"/>
    <mergeCell ref="CR11:DH11"/>
    <mergeCell ref="A26:F26"/>
    <mergeCell ref="G26:Y26"/>
    <mergeCell ref="DV26:EH26"/>
    <mergeCell ref="CR15:DH15"/>
    <mergeCell ref="CR19:DH19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Z6:AM6"/>
    <mergeCell ref="Z7:AM7"/>
    <mergeCell ref="Z8:AM8"/>
    <mergeCell ref="CR13:DH13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CD17:CQ17"/>
    <mergeCell ref="CR17:DH17"/>
    <mergeCell ref="DI17:DU17"/>
    <mergeCell ref="DV17:EH17"/>
    <mergeCell ref="A25:F25"/>
    <mergeCell ref="G25:Y25"/>
    <mergeCell ref="Z25:AM25"/>
    <mergeCell ref="AN25:BA25"/>
    <mergeCell ref="BB25:BO25"/>
    <mergeCell ref="BP25:CC25"/>
    <mergeCell ref="A17:F17"/>
    <mergeCell ref="G17:Y17"/>
    <mergeCell ref="Z17:AM17"/>
    <mergeCell ref="AN17:BA17"/>
    <mergeCell ref="BB17:BO17"/>
    <mergeCell ref="BP17:CC17"/>
    <mergeCell ref="CD25:CQ25"/>
    <mergeCell ref="CR25:DH25"/>
    <mergeCell ref="DI25:DU25"/>
    <mergeCell ref="DV25:EH25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V18:EH18"/>
    <mergeCell ref="A21:F21"/>
    <mergeCell ref="G21:Y21"/>
    <mergeCell ref="Z21:AM21"/>
    <mergeCell ref="AN21:BA21"/>
    <mergeCell ref="BB21:BO21"/>
    <mergeCell ref="BP21:CC21"/>
    <mergeCell ref="CD20:CQ20"/>
    <mergeCell ref="CR20:DH20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34"/>
  <sheetViews>
    <sheetView view="pageBreakPreview" zoomScaleNormal="100" zoomScaleSheetLayoutView="100" workbookViewId="0">
      <selection activeCell="EI1" sqref="EI1:EI65536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33" t="s">
        <v>3</v>
      </c>
      <c r="B3" s="334"/>
      <c r="C3" s="334"/>
      <c r="D3" s="334"/>
      <c r="E3" s="334"/>
      <c r="F3" s="335"/>
      <c r="G3" s="334" t="s">
        <v>23</v>
      </c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  <c r="W3" s="334"/>
      <c r="X3" s="334"/>
      <c r="Y3" s="335"/>
      <c r="Z3" s="333" t="s">
        <v>219</v>
      </c>
      <c r="AA3" s="334"/>
      <c r="AB3" s="334"/>
      <c r="AC3" s="334"/>
      <c r="AD3" s="334"/>
      <c r="AE3" s="334"/>
      <c r="AF3" s="334"/>
      <c r="AG3" s="334"/>
      <c r="AH3" s="334"/>
      <c r="AI3" s="334"/>
      <c r="AJ3" s="334"/>
      <c r="AK3" s="334"/>
      <c r="AL3" s="334"/>
      <c r="AM3" s="335"/>
      <c r="AN3" s="333" t="s">
        <v>137</v>
      </c>
      <c r="AO3" s="334"/>
      <c r="AP3" s="334"/>
      <c r="AQ3" s="334"/>
      <c r="AR3" s="334"/>
      <c r="AS3" s="334"/>
      <c r="AT3" s="334"/>
      <c r="AU3" s="334"/>
      <c r="AV3" s="334"/>
      <c r="AW3" s="334"/>
      <c r="AX3" s="334"/>
      <c r="AY3" s="334"/>
      <c r="AZ3" s="334"/>
      <c r="BA3" s="335"/>
      <c r="BB3" s="333" t="s">
        <v>152</v>
      </c>
      <c r="BC3" s="334"/>
      <c r="BD3" s="334"/>
      <c r="BE3" s="334"/>
      <c r="BF3" s="334"/>
      <c r="BG3" s="334"/>
      <c r="BH3" s="334"/>
      <c r="BI3" s="334"/>
      <c r="BJ3" s="334"/>
      <c r="BK3" s="334"/>
      <c r="BL3" s="334"/>
      <c r="BM3" s="334"/>
      <c r="BN3" s="334"/>
      <c r="BO3" s="335"/>
      <c r="BP3" s="333" t="s">
        <v>250</v>
      </c>
      <c r="BQ3" s="334"/>
      <c r="BR3" s="334"/>
      <c r="BS3" s="334"/>
      <c r="BT3" s="334"/>
      <c r="BU3" s="334"/>
      <c r="BV3" s="334"/>
      <c r="BW3" s="334"/>
      <c r="BX3" s="334"/>
      <c r="BY3" s="334"/>
      <c r="BZ3" s="334"/>
      <c r="CA3" s="334"/>
      <c r="CB3" s="334"/>
      <c r="CC3" s="335"/>
      <c r="CD3" s="328" t="s">
        <v>166</v>
      </c>
      <c r="CE3" s="329"/>
      <c r="CF3" s="329"/>
      <c r="CG3" s="329"/>
      <c r="CH3" s="329"/>
      <c r="CI3" s="329"/>
      <c r="CJ3" s="329"/>
      <c r="CK3" s="329"/>
      <c r="CL3" s="329"/>
      <c r="CM3" s="329"/>
      <c r="CN3" s="329"/>
      <c r="CO3" s="329"/>
      <c r="CP3" s="329"/>
      <c r="CQ3" s="342"/>
      <c r="CR3" s="328" t="s">
        <v>176</v>
      </c>
      <c r="CS3" s="329"/>
      <c r="CT3" s="329"/>
      <c r="CU3" s="329"/>
      <c r="CV3" s="329"/>
      <c r="CW3" s="329"/>
      <c r="CX3" s="329"/>
      <c r="CY3" s="329"/>
      <c r="CZ3" s="329"/>
      <c r="DA3" s="329"/>
      <c r="DB3" s="329"/>
      <c r="DC3" s="329"/>
      <c r="DD3" s="329"/>
      <c r="DE3" s="329"/>
      <c r="DF3" s="329"/>
      <c r="DG3" s="329"/>
      <c r="DH3" s="329"/>
      <c r="DI3" s="339" t="s">
        <v>18</v>
      </c>
      <c r="DJ3" s="340"/>
      <c r="DK3" s="340"/>
      <c r="DL3" s="340"/>
      <c r="DM3" s="340"/>
      <c r="DN3" s="340"/>
      <c r="DO3" s="340"/>
      <c r="DP3" s="340"/>
      <c r="DQ3" s="340"/>
      <c r="DR3" s="340"/>
      <c r="DS3" s="340"/>
      <c r="DT3" s="340"/>
      <c r="DU3" s="340"/>
      <c r="DV3" s="340"/>
      <c r="DW3" s="340"/>
      <c r="DX3" s="340"/>
      <c r="DY3" s="340"/>
      <c r="DZ3" s="340"/>
      <c r="EA3" s="340"/>
      <c r="EB3" s="340"/>
      <c r="EC3" s="340"/>
      <c r="ED3" s="340"/>
      <c r="EE3" s="340"/>
      <c r="EF3" s="340"/>
      <c r="EG3" s="340"/>
      <c r="EH3" s="341"/>
      <c r="EI3" s="42"/>
    </row>
    <row r="4" spans="1:139" s="3" customFormat="1" ht="33" customHeight="1" x14ac:dyDescent="0.2">
      <c r="A4" s="336"/>
      <c r="B4" s="337"/>
      <c r="C4" s="337"/>
      <c r="D4" s="337"/>
      <c r="E4" s="337"/>
      <c r="F4" s="338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8"/>
      <c r="Z4" s="336"/>
      <c r="AA4" s="337"/>
      <c r="AB4" s="337"/>
      <c r="AC4" s="337"/>
      <c r="AD4" s="337"/>
      <c r="AE4" s="337"/>
      <c r="AF4" s="337"/>
      <c r="AG4" s="337"/>
      <c r="AH4" s="337"/>
      <c r="AI4" s="337"/>
      <c r="AJ4" s="337"/>
      <c r="AK4" s="337"/>
      <c r="AL4" s="337"/>
      <c r="AM4" s="338"/>
      <c r="AN4" s="336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8"/>
      <c r="BB4" s="336"/>
      <c r="BC4" s="337"/>
      <c r="BD4" s="337"/>
      <c r="BE4" s="337"/>
      <c r="BF4" s="337"/>
      <c r="BG4" s="337"/>
      <c r="BH4" s="337"/>
      <c r="BI4" s="337"/>
      <c r="BJ4" s="337"/>
      <c r="BK4" s="337"/>
      <c r="BL4" s="337"/>
      <c r="BM4" s="337"/>
      <c r="BN4" s="337"/>
      <c r="BO4" s="338"/>
      <c r="BP4" s="336"/>
      <c r="BQ4" s="337"/>
      <c r="BR4" s="337"/>
      <c r="BS4" s="337"/>
      <c r="BT4" s="337"/>
      <c r="BU4" s="337"/>
      <c r="BV4" s="337"/>
      <c r="BW4" s="337"/>
      <c r="BX4" s="337"/>
      <c r="BY4" s="337"/>
      <c r="BZ4" s="337"/>
      <c r="CA4" s="337"/>
      <c r="CB4" s="337"/>
      <c r="CC4" s="338"/>
      <c r="CD4" s="330"/>
      <c r="CE4" s="331"/>
      <c r="CF4" s="331"/>
      <c r="CG4" s="331"/>
      <c r="CH4" s="331"/>
      <c r="CI4" s="331"/>
      <c r="CJ4" s="331"/>
      <c r="CK4" s="331"/>
      <c r="CL4" s="331"/>
      <c r="CM4" s="331"/>
      <c r="CN4" s="331"/>
      <c r="CO4" s="331"/>
      <c r="CP4" s="331"/>
      <c r="CQ4" s="343"/>
      <c r="CR4" s="330"/>
      <c r="CS4" s="331"/>
      <c r="CT4" s="331"/>
      <c r="CU4" s="331"/>
      <c r="CV4" s="331"/>
      <c r="CW4" s="331"/>
      <c r="CX4" s="331"/>
      <c r="CY4" s="331"/>
      <c r="CZ4" s="331"/>
      <c r="DA4" s="331"/>
      <c r="DB4" s="331"/>
      <c r="DC4" s="331"/>
      <c r="DD4" s="331"/>
      <c r="DE4" s="331"/>
      <c r="DF4" s="331"/>
      <c r="DG4" s="331"/>
      <c r="DH4" s="331"/>
      <c r="DI4" s="339" t="s">
        <v>2</v>
      </c>
      <c r="DJ4" s="339"/>
      <c r="DK4" s="339"/>
      <c r="DL4" s="339"/>
      <c r="DM4" s="339"/>
      <c r="DN4" s="339"/>
      <c r="DO4" s="339"/>
      <c r="DP4" s="339"/>
      <c r="DQ4" s="339"/>
      <c r="DR4" s="339"/>
      <c r="DS4" s="339"/>
      <c r="DT4" s="339"/>
      <c r="DU4" s="339"/>
      <c r="DV4" s="339" t="s">
        <v>43</v>
      </c>
      <c r="DW4" s="340"/>
      <c r="DX4" s="340"/>
      <c r="DY4" s="340"/>
      <c r="DZ4" s="340"/>
      <c r="EA4" s="340"/>
      <c r="EB4" s="340"/>
      <c r="EC4" s="340"/>
      <c r="ED4" s="340"/>
      <c r="EE4" s="340"/>
      <c r="EF4" s="340"/>
      <c r="EG4" s="340"/>
      <c r="EH4" s="341"/>
      <c r="EI4" s="42"/>
    </row>
    <row r="5" spans="1:139" s="7" customFormat="1" ht="12.75" x14ac:dyDescent="0.2">
      <c r="A5" s="195">
        <v>1</v>
      </c>
      <c r="B5" s="196"/>
      <c r="C5" s="196"/>
      <c r="D5" s="196"/>
      <c r="E5" s="196"/>
      <c r="F5" s="197"/>
      <c r="G5" s="355">
        <v>2</v>
      </c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5"/>
      <c r="X5" s="355"/>
      <c r="Y5" s="356"/>
      <c r="Z5" s="348">
        <v>3</v>
      </c>
      <c r="AA5" s="267"/>
      <c r="AB5" s="267"/>
      <c r="AC5" s="267"/>
      <c r="AD5" s="267"/>
      <c r="AE5" s="267"/>
      <c r="AF5" s="267"/>
      <c r="AG5" s="267"/>
      <c r="AH5" s="267"/>
      <c r="AI5" s="267"/>
      <c r="AJ5" s="267"/>
      <c r="AK5" s="267"/>
      <c r="AL5" s="267"/>
      <c r="AM5" s="268"/>
      <c r="AN5" s="354">
        <v>4</v>
      </c>
      <c r="AO5" s="355"/>
      <c r="AP5" s="355"/>
      <c r="AQ5" s="355"/>
      <c r="AR5" s="355"/>
      <c r="AS5" s="355"/>
      <c r="AT5" s="355"/>
      <c r="AU5" s="355"/>
      <c r="AV5" s="355"/>
      <c r="AW5" s="355"/>
      <c r="AX5" s="355"/>
      <c r="AY5" s="355"/>
      <c r="AZ5" s="355"/>
      <c r="BA5" s="356"/>
      <c r="BB5" s="354">
        <v>5</v>
      </c>
      <c r="BC5" s="355"/>
      <c r="BD5" s="355"/>
      <c r="BE5" s="355"/>
      <c r="BF5" s="355"/>
      <c r="BG5" s="355"/>
      <c r="BH5" s="355"/>
      <c r="BI5" s="355"/>
      <c r="BJ5" s="355"/>
      <c r="BK5" s="355"/>
      <c r="BL5" s="355"/>
      <c r="BM5" s="355"/>
      <c r="BN5" s="355"/>
      <c r="BO5" s="356"/>
      <c r="BP5" s="354">
        <v>6</v>
      </c>
      <c r="BQ5" s="355"/>
      <c r="BR5" s="355"/>
      <c r="BS5" s="355"/>
      <c r="BT5" s="355"/>
      <c r="BU5" s="355"/>
      <c r="BV5" s="355"/>
      <c r="BW5" s="355"/>
      <c r="BX5" s="355"/>
      <c r="BY5" s="355"/>
      <c r="BZ5" s="355"/>
      <c r="CA5" s="355"/>
      <c r="CB5" s="355"/>
      <c r="CC5" s="356"/>
      <c r="CD5" s="350">
        <v>7</v>
      </c>
      <c r="CE5" s="351"/>
      <c r="CF5" s="351"/>
      <c r="CG5" s="351"/>
      <c r="CH5" s="351"/>
      <c r="CI5" s="351"/>
      <c r="CJ5" s="351"/>
      <c r="CK5" s="351"/>
      <c r="CL5" s="351"/>
      <c r="CM5" s="351"/>
      <c r="CN5" s="351"/>
      <c r="CO5" s="351"/>
      <c r="CP5" s="351"/>
      <c r="CQ5" s="352"/>
      <c r="CR5" s="350">
        <v>8</v>
      </c>
      <c r="CS5" s="351"/>
      <c r="CT5" s="351"/>
      <c r="CU5" s="351"/>
      <c r="CV5" s="351"/>
      <c r="CW5" s="351"/>
      <c r="CX5" s="351"/>
      <c r="CY5" s="351"/>
      <c r="CZ5" s="351"/>
      <c r="DA5" s="351"/>
      <c r="DB5" s="351"/>
      <c r="DC5" s="351"/>
      <c r="DD5" s="351"/>
      <c r="DE5" s="351"/>
      <c r="DF5" s="351"/>
      <c r="DG5" s="351"/>
      <c r="DH5" s="352"/>
      <c r="DI5" s="350">
        <v>9</v>
      </c>
      <c r="DJ5" s="351"/>
      <c r="DK5" s="351"/>
      <c r="DL5" s="351"/>
      <c r="DM5" s="351"/>
      <c r="DN5" s="351"/>
      <c r="DO5" s="351"/>
      <c r="DP5" s="351"/>
      <c r="DQ5" s="351"/>
      <c r="DR5" s="351"/>
      <c r="DS5" s="351"/>
      <c r="DT5" s="351"/>
      <c r="DU5" s="352"/>
      <c r="DV5" s="350">
        <v>10</v>
      </c>
      <c r="DW5" s="351"/>
      <c r="DX5" s="351"/>
      <c r="DY5" s="351"/>
      <c r="DZ5" s="351"/>
      <c r="EA5" s="351"/>
      <c r="EB5" s="351"/>
      <c r="EC5" s="351"/>
      <c r="ED5" s="351"/>
      <c r="EE5" s="351"/>
      <c r="EF5" s="351"/>
      <c r="EG5" s="351"/>
      <c r="EH5" s="352"/>
      <c r="EI5" s="40"/>
    </row>
    <row r="6" spans="1:139" s="6" customFormat="1" ht="26.25" customHeight="1" x14ac:dyDescent="0.2">
      <c r="A6" s="130" t="s">
        <v>6</v>
      </c>
      <c r="B6" s="131"/>
      <c r="C6" s="131"/>
      <c r="D6" s="131"/>
      <c r="E6" s="131"/>
      <c r="F6" s="132"/>
      <c r="G6" s="216" t="s">
        <v>143</v>
      </c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353"/>
      <c r="AA6" s="267"/>
      <c r="AB6" s="267"/>
      <c r="AC6" s="267"/>
      <c r="AD6" s="267"/>
      <c r="AE6" s="267"/>
      <c r="AF6" s="267"/>
      <c r="AG6" s="267"/>
      <c r="AH6" s="267"/>
      <c r="AI6" s="267"/>
      <c r="AJ6" s="267"/>
      <c r="AK6" s="267"/>
      <c r="AL6" s="267"/>
      <c r="AM6" s="268"/>
      <c r="AN6" s="354" t="s">
        <v>1</v>
      </c>
      <c r="AO6" s="355"/>
      <c r="AP6" s="355"/>
      <c r="AQ6" s="355"/>
      <c r="AR6" s="355"/>
      <c r="AS6" s="355"/>
      <c r="AT6" s="355"/>
      <c r="AU6" s="355"/>
      <c r="AV6" s="355"/>
      <c r="AW6" s="355"/>
      <c r="AX6" s="355"/>
      <c r="AY6" s="355"/>
      <c r="AZ6" s="355"/>
      <c r="BA6" s="356"/>
      <c r="BB6" s="354" t="s">
        <v>1</v>
      </c>
      <c r="BC6" s="355"/>
      <c r="BD6" s="355"/>
      <c r="BE6" s="355"/>
      <c r="BF6" s="355"/>
      <c r="BG6" s="355"/>
      <c r="BH6" s="355"/>
      <c r="BI6" s="355"/>
      <c r="BJ6" s="355"/>
      <c r="BK6" s="355"/>
      <c r="BL6" s="355"/>
      <c r="BM6" s="355"/>
      <c r="BN6" s="355"/>
      <c r="BO6" s="356"/>
      <c r="BP6" s="242">
        <f>SUM(BP8:CC26)</f>
        <v>800000</v>
      </c>
      <c r="BQ6" s="294"/>
      <c r="BR6" s="294"/>
      <c r="BS6" s="294"/>
      <c r="BT6" s="294"/>
      <c r="BU6" s="294"/>
      <c r="BV6" s="294"/>
      <c r="BW6" s="294"/>
      <c r="BX6" s="294"/>
      <c r="BY6" s="294"/>
      <c r="BZ6" s="294"/>
      <c r="CA6" s="294"/>
      <c r="CB6" s="294"/>
      <c r="CC6" s="295"/>
      <c r="CD6" s="127">
        <f>SUM(CD8:CQ26)</f>
        <v>800000</v>
      </c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9"/>
      <c r="CR6" s="127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9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35"/>
    </row>
    <row r="7" spans="1:139" s="6" customFormat="1" ht="26.25" customHeight="1" x14ac:dyDescent="0.2">
      <c r="A7" s="347" t="s">
        <v>25</v>
      </c>
      <c r="B7" s="57"/>
      <c r="C7" s="57"/>
      <c r="D7" s="57"/>
      <c r="E7" s="57"/>
      <c r="F7" s="58"/>
      <c r="G7" s="216" t="s">
        <v>144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43" t="s">
        <v>1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8"/>
      <c r="AN7" s="139" t="s">
        <v>1</v>
      </c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 t="s">
        <v>1</v>
      </c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 t="s">
        <v>1</v>
      </c>
      <c r="BQ7" s="139"/>
      <c r="BR7" s="139"/>
      <c r="BS7" s="139"/>
      <c r="BT7" s="139"/>
      <c r="BU7" s="139"/>
      <c r="BV7" s="139"/>
      <c r="BW7" s="139"/>
      <c r="BX7" s="139"/>
      <c r="BY7" s="139"/>
      <c r="BZ7" s="139"/>
      <c r="CA7" s="139"/>
      <c r="CB7" s="139"/>
      <c r="CC7" s="139"/>
      <c r="CD7" s="124" t="s">
        <v>1</v>
      </c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 t="s">
        <v>1</v>
      </c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6"/>
      <c r="DI7" s="124" t="s">
        <v>1</v>
      </c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6"/>
      <c r="DV7" s="124" t="s">
        <v>1</v>
      </c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6"/>
      <c r="EI7" s="35"/>
    </row>
    <row r="8" spans="1:139" s="6" customFormat="1" ht="26.25" hidden="1" customHeight="1" x14ac:dyDescent="0.2">
      <c r="A8" s="347" t="s">
        <v>26</v>
      </c>
      <c r="B8" s="57"/>
      <c r="C8" s="57"/>
      <c r="D8" s="57"/>
      <c r="E8" s="57"/>
      <c r="F8" s="58"/>
      <c r="G8" s="349" t="s">
        <v>327</v>
      </c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5"/>
      <c r="Z8" s="243">
        <v>310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8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>
        <f>AN8*BB8</f>
        <v>0</v>
      </c>
      <c r="BQ8" s="242"/>
      <c r="BR8" s="242"/>
      <c r="BS8" s="242"/>
      <c r="BT8" s="242"/>
      <c r="BU8" s="242"/>
      <c r="BV8" s="242"/>
      <c r="BW8" s="242"/>
      <c r="BX8" s="242"/>
      <c r="BY8" s="242"/>
      <c r="BZ8" s="242"/>
      <c r="CA8" s="242"/>
      <c r="CB8" s="242"/>
      <c r="CC8" s="242"/>
      <c r="CD8" s="127">
        <f>BP8</f>
        <v>0</v>
      </c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9"/>
      <c r="DI8" s="127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9"/>
      <c r="DV8" s="127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9"/>
      <c r="EI8" s="35"/>
    </row>
    <row r="9" spans="1:139" s="6" customFormat="1" ht="26.25" hidden="1" customHeight="1" x14ac:dyDescent="0.2">
      <c r="A9" s="347" t="s">
        <v>28</v>
      </c>
      <c r="B9" s="57"/>
      <c r="C9" s="57"/>
      <c r="D9" s="57"/>
      <c r="E9" s="57"/>
      <c r="F9" s="58"/>
      <c r="G9" s="349" t="s">
        <v>328</v>
      </c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5"/>
      <c r="Z9" s="243">
        <v>310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8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>
        <f t="shared" ref="BP9:BP26" si="0">AN9*BB9</f>
        <v>0</v>
      </c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127">
        <f t="shared" ref="CD9:CD26" si="1">BP9</f>
        <v>0</v>
      </c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9"/>
      <c r="DI9" s="127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9"/>
      <c r="DV9" s="127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9"/>
      <c r="EI9" s="35"/>
    </row>
    <row r="10" spans="1:139" s="6" customFormat="1" ht="26.25" hidden="1" customHeight="1" x14ac:dyDescent="0.2">
      <c r="A10" s="347" t="s">
        <v>122</v>
      </c>
      <c r="B10" s="57"/>
      <c r="C10" s="57"/>
      <c r="D10" s="57"/>
      <c r="E10" s="57"/>
      <c r="F10" s="58"/>
      <c r="G10" s="349" t="s">
        <v>329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5"/>
      <c r="Z10" s="243">
        <v>310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8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>
        <f t="shared" si="0"/>
        <v>0</v>
      </c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127">
        <f t="shared" si="1"/>
        <v>0</v>
      </c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9"/>
      <c r="DI10" s="127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9"/>
      <c r="DV10" s="127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9"/>
      <c r="EI10" s="35"/>
    </row>
    <row r="11" spans="1:139" s="6" customFormat="1" ht="47.25" hidden="1" customHeight="1" x14ac:dyDescent="0.2">
      <c r="A11" s="347" t="s">
        <v>26</v>
      </c>
      <c r="B11" s="57"/>
      <c r="C11" s="57"/>
      <c r="D11" s="57"/>
      <c r="E11" s="57"/>
      <c r="F11" s="58"/>
      <c r="G11" s="349" t="s">
        <v>330</v>
      </c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5"/>
      <c r="Z11" s="243">
        <v>310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8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>
        <f t="shared" si="0"/>
        <v>0</v>
      </c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  <c r="CC11" s="242"/>
      <c r="CD11" s="127">
        <f t="shared" si="1"/>
        <v>0</v>
      </c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9"/>
      <c r="DI11" s="127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9"/>
      <c r="DV11" s="127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9"/>
      <c r="EI11" s="35"/>
    </row>
    <row r="12" spans="1:139" s="6" customFormat="1" ht="26.25" hidden="1" customHeight="1" x14ac:dyDescent="0.2">
      <c r="A12" s="347" t="s">
        <v>28</v>
      </c>
      <c r="B12" s="57"/>
      <c r="C12" s="57"/>
      <c r="D12" s="57"/>
      <c r="E12" s="57"/>
      <c r="F12" s="58"/>
      <c r="G12" s="349" t="s">
        <v>331</v>
      </c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5"/>
      <c r="Z12" s="243">
        <v>310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8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>
        <f t="shared" si="0"/>
        <v>0</v>
      </c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127">
        <f t="shared" si="1"/>
        <v>0</v>
      </c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9"/>
      <c r="DI12" s="127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9"/>
      <c r="DV12" s="127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9"/>
      <c r="EI12" s="35"/>
    </row>
    <row r="13" spans="1:139" s="6" customFormat="1" ht="26.25" hidden="1" customHeight="1" x14ac:dyDescent="0.2">
      <c r="A13" s="347" t="s">
        <v>122</v>
      </c>
      <c r="B13" s="57"/>
      <c r="C13" s="57"/>
      <c r="D13" s="57"/>
      <c r="E13" s="57"/>
      <c r="F13" s="58"/>
      <c r="G13" s="349" t="s">
        <v>332</v>
      </c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5"/>
      <c r="Z13" s="243">
        <v>310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8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>
        <f t="shared" si="0"/>
        <v>0</v>
      </c>
      <c r="BQ13" s="242"/>
      <c r="BR13" s="242"/>
      <c r="BS13" s="242"/>
      <c r="BT13" s="242"/>
      <c r="BU13" s="242"/>
      <c r="BV13" s="242"/>
      <c r="BW13" s="242"/>
      <c r="BX13" s="242"/>
      <c r="BY13" s="242"/>
      <c r="BZ13" s="242"/>
      <c r="CA13" s="242"/>
      <c r="CB13" s="242"/>
      <c r="CC13" s="242"/>
      <c r="CD13" s="127">
        <f t="shared" si="1"/>
        <v>0</v>
      </c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9"/>
      <c r="DI13" s="127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9"/>
      <c r="DV13" s="127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9"/>
      <c r="EI13" s="35"/>
    </row>
    <row r="14" spans="1:139" s="6" customFormat="1" ht="26.25" customHeight="1" x14ac:dyDescent="0.2">
      <c r="A14" s="347" t="s">
        <v>65</v>
      </c>
      <c r="B14" s="57"/>
      <c r="C14" s="57"/>
      <c r="D14" s="57"/>
      <c r="E14" s="57"/>
      <c r="F14" s="58"/>
      <c r="G14" s="349" t="s">
        <v>333</v>
      </c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5"/>
      <c r="Z14" s="243">
        <v>310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8"/>
      <c r="AN14" s="139">
        <v>1</v>
      </c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242">
        <v>120000</v>
      </c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>
        <f t="shared" si="0"/>
        <v>120000</v>
      </c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  <c r="CA14" s="242"/>
      <c r="CB14" s="242"/>
      <c r="CC14" s="242"/>
      <c r="CD14" s="127">
        <f t="shared" si="1"/>
        <v>120000</v>
      </c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9"/>
      <c r="DI14" s="127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9"/>
      <c r="DV14" s="127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9"/>
      <c r="EI14" s="35"/>
    </row>
    <row r="15" spans="1:139" s="6" customFormat="1" ht="26.25" hidden="1" customHeight="1" x14ac:dyDescent="0.2">
      <c r="A15" s="347" t="s">
        <v>323</v>
      </c>
      <c r="B15" s="57"/>
      <c r="C15" s="57"/>
      <c r="D15" s="57"/>
      <c r="E15" s="57"/>
      <c r="F15" s="58"/>
      <c r="G15" s="349" t="s">
        <v>334</v>
      </c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5"/>
      <c r="Z15" s="243">
        <v>310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8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242"/>
      <c r="BC15" s="242"/>
      <c r="BD15" s="242"/>
      <c r="BE15" s="242"/>
      <c r="BF15" s="242"/>
      <c r="BG15" s="242"/>
      <c r="BH15" s="242"/>
      <c r="BI15" s="242"/>
      <c r="BJ15" s="242"/>
      <c r="BK15" s="242"/>
      <c r="BL15" s="242"/>
      <c r="BM15" s="242"/>
      <c r="BN15" s="242"/>
      <c r="BO15" s="242"/>
      <c r="BP15" s="242">
        <f t="shared" si="0"/>
        <v>0</v>
      </c>
      <c r="BQ15" s="242"/>
      <c r="BR15" s="242"/>
      <c r="BS15" s="242"/>
      <c r="BT15" s="242"/>
      <c r="BU15" s="242"/>
      <c r="BV15" s="242"/>
      <c r="BW15" s="242"/>
      <c r="BX15" s="242"/>
      <c r="BY15" s="242"/>
      <c r="BZ15" s="242"/>
      <c r="CA15" s="242"/>
      <c r="CB15" s="242"/>
      <c r="CC15" s="242"/>
      <c r="CD15" s="127">
        <f t="shared" si="1"/>
        <v>0</v>
      </c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9"/>
      <c r="DI15" s="127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9"/>
      <c r="DV15" s="127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9"/>
      <c r="EI15" s="35"/>
    </row>
    <row r="16" spans="1:139" s="6" customFormat="1" ht="26.25" hidden="1" customHeight="1" x14ac:dyDescent="0.2">
      <c r="A16" s="347" t="s">
        <v>324</v>
      </c>
      <c r="B16" s="57"/>
      <c r="C16" s="57"/>
      <c r="D16" s="57"/>
      <c r="E16" s="57"/>
      <c r="F16" s="58"/>
      <c r="G16" s="349" t="s">
        <v>335</v>
      </c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5"/>
      <c r="Z16" s="243">
        <v>310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8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>
        <f t="shared" si="0"/>
        <v>0</v>
      </c>
      <c r="BQ16" s="242"/>
      <c r="BR16" s="242"/>
      <c r="BS16" s="242"/>
      <c r="BT16" s="242"/>
      <c r="BU16" s="242"/>
      <c r="BV16" s="242"/>
      <c r="BW16" s="242"/>
      <c r="BX16" s="242"/>
      <c r="BY16" s="242"/>
      <c r="BZ16" s="242"/>
      <c r="CA16" s="242"/>
      <c r="CB16" s="242"/>
      <c r="CC16" s="242"/>
      <c r="CD16" s="127">
        <f t="shared" si="1"/>
        <v>0</v>
      </c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9"/>
      <c r="DI16" s="127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9"/>
      <c r="DV16" s="127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9"/>
      <c r="EI16" s="35"/>
    </row>
    <row r="17" spans="1:139" s="6" customFormat="1" ht="26.25" hidden="1" customHeight="1" x14ac:dyDescent="0.2">
      <c r="A17" s="347" t="s">
        <v>325</v>
      </c>
      <c r="B17" s="57"/>
      <c r="C17" s="57"/>
      <c r="D17" s="57"/>
      <c r="E17" s="57"/>
      <c r="F17" s="58"/>
      <c r="G17" s="349" t="s">
        <v>336</v>
      </c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5"/>
      <c r="Z17" s="243">
        <v>310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8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>
        <f t="shared" si="0"/>
        <v>0</v>
      </c>
      <c r="BQ17" s="242"/>
      <c r="BR17" s="242"/>
      <c r="BS17" s="242"/>
      <c r="BT17" s="242"/>
      <c r="BU17" s="242"/>
      <c r="BV17" s="242"/>
      <c r="BW17" s="242"/>
      <c r="BX17" s="242"/>
      <c r="BY17" s="242"/>
      <c r="BZ17" s="242"/>
      <c r="CA17" s="242"/>
      <c r="CB17" s="242"/>
      <c r="CC17" s="242"/>
      <c r="CD17" s="127">
        <f t="shared" si="1"/>
        <v>0</v>
      </c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9"/>
      <c r="DI17" s="127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9"/>
      <c r="DV17" s="127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9"/>
      <c r="EI17" s="35"/>
    </row>
    <row r="18" spans="1:139" s="6" customFormat="1" ht="26.25" hidden="1" customHeight="1" x14ac:dyDescent="0.2">
      <c r="A18" s="347" t="s">
        <v>326</v>
      </c>
      <c r="B18" s="57"/>
      <c r="C18" s="57"/>
      <c r="D18" s="57"/>
      <c r="E18" s="57"/>
      <c r="F18" s="58"/>
      <c r="G18" s="349" t="s">
        <v>337</v>
      </c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5"/>
      <c r="Z18" s="243">
        <v>310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8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242"/>
      <c r="BC18" s="242"/>
      <c r="BD18" s="242"/>
      <c r="BE18" s="242"/>
      <c r="BF18" s="242"/>
      <c r="BG18" s="242"/>
      <c r="BH18" s="242"/>
      <c r="BI18" s="242"/>
      <c r="BJ18" s="242"/>
      <c r="BK18" s="242"/>
      <c r="BL18" s="242"/>
      <c r="BM18" s="242"/>
      <c r="BN18" s="242"/>
      <c r="BO18" s="242"/>
      <c r="BP18" s="242">
        <f t="shared" si="0"/>
        <v>0</v>
      </c>
      <c r="BQ18" s="242"/>
      <c r="BR18" s="242"/>
      <c r="BS18" s="242"/>
      <c r="BT18" s="242"/>
      <c r="BU18" s="242"/>
      <c r="BV18" s="242"/>
      <c r="BW18" s="242"/>
      <c r="BX18" s="242"/>
      <c r="BY18" s="242"/>
      <c r="BZ18" s="242"/>
      <c r="CA18" s="242"/>
      <c r="CB18" s="242"/>
      <c r="CC18" s="242"/>
      <c r="CD18" s="127">
        <f t="shared" si="1"/>
        <v>0</v>
      </c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9"/>
      <c r="DI18" s="127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9"/>
      <c r="DV18" s="127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9"/>
      <c r="EI18" s="35"/>
    </row>
    <row r="19" spans="1:139" s="6" customFormat="1" ht="26.25" hidden="1" customHeight="1" x14ac:dyDescent="0.2">
      <c r="A19" s="347" t="s">
        <v>26</v>
      </c>
      <c r="B19" s="57"/>
      <c r="C19" s="57"/>
      <c r="D19" s="57"/>
      <c r="E19" s="57"/>
      <c r="F19" s="58"/>
      <c r="G19" s="349" t="s">
        <v>338</v>
      </c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5"/>
      <c r="Z19" s="243">
        <v>310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8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>
        <f t="shared" si="0"/>
        <v>0</v>
      </c>
      <c r="BQ19" s="242"/>
      <c r="BR19" s="242"/>
      <c r="BS19" s="242"/>
      <c r="BT19" s="242"/>
      <c r="BU19" s="242"/>
      <c r="BV19" s="242"/>
      <c r="BW19" s="242"/>
      <c r="BX19" s="242"/>
      <c r="BY19" s="242"/>
      <c r="BZ19" s="242"/>
      <c r="CA19" s="242"/>
      <c r="CB19" s="242"/>
      <c r="CC19" s="242"/>
      <c r="CD19" s="127">
        <f t="shared" si="1"/>
        <v>0</v>
      </c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9"/>
      <c r="DI19" s="127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9"/>
      <c r="DV19" s="127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9"/>
      <c r="EI19" s="35"/>
    </row>
    <row r="20" spans="1:139" s="6" customFormat="1" ht="26.25" hidden="1" customHeight="1" x14ac:dyDescent="0.2">
      <c r="A20" s="347" t="s">
        <v>28</v>
      </c>
      <c r="B20" s="57"/>
      <c r="C20" s="57"/>
      <c r="D20" s="57"/>
      <c r="E20" s="57"/>
      <c r="F20" s="58"/>
      <c r="G20" s="349" t="s">
        <v>339</v>
      </c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5"/>
      <c r="Z20" s="243">
        <v>310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8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>
        <f t="shared" si="0"/>
        <v>0</v>
      </c>
      <c r="BQ20" s="242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127">
        <f t="shared" si="1"/>
        <v>0</v>
      </c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9"/>
      <c r="DI20" s="127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9"/>
      <c r="DV20" s="127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9"/>
      <c r="EI20" s="35"/>
    </row>
    <row r="21" spans="1:139" s="6" customFormat="1" ht="26.25" hidden="1" customHeight="1" x14ac:dyDescent="0.2">
      <c r="A21" s="347" t="s">
        <v>122</v>
      </c>
      <c r="B21" s="57"/>
      <c r="C21" s="57"/>
      <c r="D21" s="57"/>
      <c r="E21" s="57"/>
      <c r="F21" s="58"/>
      <c r="G21" s="349" t="s">
        <v>340</v>
      </c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5"/>
      <c r="Z21" s="243">
        <v>310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8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242"/>
      <c r="BC21" s="242"/>
      <c r="BD21" s="242"/>
      <c r="BE21" s="242"/>
      <c r="BF21" s="242"/>
      <c r="BG21" s="242"/>
      <c r="BH21" s="242"/>
      <c r="BI21" s="242"/>
      <c r="BJ21" s="242"/>
      <c r="BK21" s="242"/>
      <c r="BL21" s="242"/>
      <c r="BM21" s="242"/>
      <c r="BN21" s="242"/>
      <c r="BO21" s="242"/>
      <c r="BP21" s="242">
        <f t="shared" si="0"/>
        <v>0</v>
      </c>
      <c r="BQ21" s="242"/>
      <c r="BR21" s="242"/>
      <c r="BS21" s="242"/>
      <c r="BT21" s="242"/>
      <c r="BU21" s="242"/>
      <c r="BV21" s="242"/>
      <c r="BW21" s="242"/>
      <c r="BX21" s="242"/>
      <c r="BY21" s="242"/>
      <c r="BZ21" s="242"/>
      <c r="CA21" s="242"/>
      <c r="CB21" s="242"/>
      <c r="CC21" s="242"/>
      <c r="CD21" s="127">
        <f t="shared" si="1"/>
        <v>0</v>
      </c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9"/>
      <c r="DI21" s="127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9"/>
      <c r="DV21" s="127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9"/>
      <c r="EI21" s="35"/>
    </row>
    <row r="22" spans="1:139" s="6" customFormat="1" ht="26.25" customHeight="1" x14ac:dyDescent="0.2">
      <c r="A22" s="347" t="s">
        <v>346</v>
      </c>
      <c r="B22" s="57"/>
      <c r="C22" s="57"/>
      <c r="D22" s="57"/>
      <c r="E22" s="57"/>
      <c r="F22" s="58"/>
      <c r="G22" s="349" t="s">
        <v>341</v>
      </c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5"/>
      <c r="Z22" s="243">
        <v>310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8"/>
      <c r="AN22" s="139">
        <v>1</v>
      </c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242">
        <v>150000</v>
      </c>
      <c r="BC22" s="242"/>
      <c r="BD22" s="242"/>
      <c r="BE22" s="242"/>
      <c r="BF22" s="242"/>
      <c r="BG22" s="242"/>
      <c r="BH22" s="242"/>
      <c r="BI22" s="242"/>
      <c r="BJ22" s="242"/>
      <c r="BK22" s="242"/>
      <c r="BL22" s="242"/>
      <c r="BM22" s="242"/>
      <c r="BN22" s="242"/>
      <c r="BO22" s="242"/>
      <c r="BP22" s="242">
        <f t="shared" si="0"/>
        <v>150000</v>
      </c>
      <c r="BQ22" s="242"/>
      <c r="BR22" s="242"/>
      <c r="BS22" s="242"/>
      <c r="BT22" s="242"/>
      <c r="BU22" s="242"/>
      <c r="BV22" s="242"/>
      <c r="BW22" s="242"/>
      <c r="BX22" s="242"/>
      <c r="BY22" s="242"/>
      <c r="BZ22" s="242"/>
      <c r="CA22" s="242"/>
      <c r="CB22" s="242"/>
      <c r="CC22" s="242"/>
      <c r="CD22" s="127">
        <f t="shared" si="1"/>
        <v>150000</v>
      </c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127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9"/>
      <c r="DI22" s="127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9"/>
      <c r="DV22" s="127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9"/>
      <c r="EI22" s="35"/>
    </row>
    <row r="23" spans="1:139" s="6" customFormat="1" ht="26.25" hidden="1" customHeight="1" x14ac:dyDescent="0.2">
      <c r="A23" s="347" t="s">
        <v>323</v>
      </c>
      <c r="B23" s="57"/>
      <c r="C23" s="57"/>
      <c r="D23" s="57"/>
      <c r="E23" s="57"/>
      <c r="F23" s="58"/>
      <c r="G23" s="349" t="s">
        <v>342</v>
      </c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5"/>
      <c r="Z23" s="243">
        <v>310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8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242"/>
      <c r="BC23" s="242"/>
      <c r="BD23" s="242"/>
      <c r="BE23" s="242"/>
      <c r="BF23" s="242"/>
      <c r="BG23" s="242"/>
      <c r="BH23" s="242"/>
      <c r="BI23" s="242"/>
      <c r="BJ23" s="242"/>
      <c r="BK23" s="242"/>
      <c r="BL23" s="242"/>
      <c r="BM23" s="242"/>
      <c r="BN23" s="242"/>
      <c r="BO23" s="242"/>
      <c r="BP23" s="242">
        <f t="shared" si="0"/>
        <v>0</v>
      </c>
      <c r="BQ23" s="242"/>
      <c r="BR23" s="242"/>
      <c r="BS23" s="242"/>
      <c r="BT23" s="242"/>
      <c r="BU23" s="242"/>
      <c r="BV23" s="242"/>
      <c r="BW23" s="242"/>
      <c r="BX23" s="242"/>
      <c r="BY23" s="242"/>
      <c r="BZ23" s="242"/>
      <c r="CA23" s="242"/>
      <c r="CB23" s="242"/>
      <c r="CC23" s="242"/>
      <c r="CD23" s="127">
        <f t="shared" si="1"/>
        <v>0</v>
      </c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127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9"/>
      <c r="DI23" s="127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9"/>
      <c r="DV23" s="127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9"/>
      <c r="EI23" s="35"/>
    </row>
    <row r="24" spans="1:139" s="6" customFormat="1" ht="26.25" customHeight="1" x14ac:dyDescent="0.2">
      <c r="A24" s="347" t="s">
        <v>347</v>
      </c>
      <c r="B24" s="57"/>
      <c r="C24" s="57"/>
      <c r="D24" s="57"/>
      <c r="E24" s="57"/>
      <c r="F24" s="58"/>
      <c r="G24" s="349" t="s">
        <v>343</v>
      </c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5"/>
      <c r="Z24" s="243">
        <v>310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8"/>
      <c r="AN24" s="139">
        <v>1</v>
      </c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242">
        <v>180000</v>
      </c>
      <c r="BC24" s="242"/>
      <c r="BD24" s="242"/>
      <c r="BE24" s="242"/>
      <c r="BF24" s="242"/>
      <c r="BG24" s="242"/>
      <c r="BH24" s="242"/>
      <c r="BI24" s="242"/>
      <c r="BJ24" s="242"/>
      <c r="BK24" s="242"/>
      <c r="BL24" s="242"/>
      <c r="BM24" s="242"/>
      <c r="BN24" s="242"/>
      <c r="BO24" s="242"/>
      <c r="BP24" s="242">
        <f t="shared" si="0"/>
        <v>180000</v>
      </c>
      <c r="BQ24" s="242"/>
      <c r="BR24" s="242"/>
      <c r="BS24" s="242"/>
      <c r="BT24" s="242"/>
      <c r="BU24" s="242"/>
      <c r="BV24" s="242"/>
      <c r="BW24" s="242"/>
      <c r="BX24" s="242"/>
      <c r="BY24" s="242"/>
      <c r="BZ24" s="242"/>
      <c r="CA24" s="242"/>
      <c r="CB24" s="242"/>
      <c r="CC24" s="242"/>
      <c r="CD24" s="127">
        <f t="shared" si="1"/>
        <v>180000</v>
      </c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9"/>
      <c r="DI24" s="127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9"/>
      <c r="DV24" s="127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9"/>
      <c r="EI24" s="35"/>
    </row>
    <row r="25" spans="1:139" s="6" customFormat="1" ht="26.25" customHeight="1" x14ac:dyDescent="0.2">
      <c r="A25" s="347" t="s">
        <v>348</v>
      </c>
      <c r="B25" s="57"/>
      <c r="C25" s="57"/>
      <c r="D25" s="57"/>
      <c r="E25" s="57"/>
      <c r="F25" s="58"/>
      <c r="G25" s="349" t="s">
        <v>344</v>
      </c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5"/>
      <c r="Z25" s="243">
        <v>310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8"/>
      <c r="AN25" s="139">
        <v>1</v>
      </c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242">
        <v>150000</v>
      </c>
      <c r="BC25" s="242"/>
      <c r="BD25" s="242"/>
      <c r="BE25" s="242"/>
      <c r="BF25" s="242"/>
      <c r="BG25" s="242"/>
      <c r="BH25" s="242"/>
      <c r="BI25" s="242"/>
      <c r="BJ25" s="242"/>
      <c r="BK25" s="242"/>
      <c r="BL25" s="242"/>
      <c r="BM25" s="242"/>
      <c r="BN25" s="242"/>
      <c r="BO25" s="242"/>
      <c r="BP25" s="242">
        <f t="shared" si="0"/>
        <v>150000</v>
      </c>
      <c r="BQ25" s="242"/>
      <c r="BR25" s="242"/>
      <c r="BS25" s="242"/>
      <c r="BT25" s="242"/>
      <c r="BU25" s="242"/>
      <c r="BV25" s="242"/>
      <c r="BW25" s="242"/>
      <c r="BX25" s="242"/>
      <c r="BY25" s="242"/>
      <c r="BZ25" s="242"/>
      <c r="CA25" s="242"/>
      <c r="CB25" s="242"/>
      <c r="CC25" s="242"/>
      <c r="CD25" s="127">
        <f t="shared" si="1"/>
        <v>150000</v>
      </c>
      <c r="CE25" s="127"/>
      <c r="CF25" s="127"/>
      <c r="CG25" s="127"/>
      <c r="CH25" s="127"/>
      <c r="CI25" s="127"/>
      <c r="CJ25" s="127"/>
      <c r="CK25" s="127"/>
      <c r="CL25" s="127"/>
      <c r="CM25" s="127"/>
      <c r="CN25" s="127"/>
      <c r="CO25" s="127"/>
      <c r="CP25" s="127"/>
      <c r="CQ25" s="127"/>
      <c r="CR25" s="127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9"/>
      <c r="DI25" s="127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9"/>
      <c r="DV25" s="127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9"/>
      <c r="EI25" s="35"/>
    </row>
    <row r="26" spans="1:139" s="6" customFormat="1" ht="26.25" customHeight="1" x14ac:dyDescent="0.2">
      <c r="A26" s="347" t="s">
        <v>349</v>
      </c>
      <c r="B26" s="57"/>
      <c r="C26" s="57"/>
      <c r="D26" s="57"/>
      <c r="E26" s="57"/>
      <c r="F26" s="58"/>
      <c r="G26" s="349" t="s">
        <v>345</v>
      </c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5"/>
      <c r="Z26" s="243">
        <v>310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8"/>
      <c r="AN26" s="139">
        <v>1</v>
      </c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242">
        <v>200000</v>
      </c>
      <c r="BC26" s="242"/>
      <c r="BD26" s="242"/>
      <c r="BE26" s="242"/>
      <c r="BF26" s="242"/>
      <c r="BG26" s="242"/>
      <c r="BH26" s="242"/>
      <c r="BI26" s="242"/>
      <c r="BJ26" s="242"/>
      <c r="BK26" s="242"/>
      <c r="BL26" s="242"/>
      <c r="BM26" s="242"/>
      <c r="BN26" s="242"/>
      <c r="BO26" s="242"/>
      <c r="BP26" s="242">
        <f t="shared" si="0"/>
        <v>200000</v>
      </c>
      <c r="BQ26" s="242"/>
      <c r="BR26" s="242"/>
      <c r="BS26" s="242"/>
      <c r="BT26" s="242"/>
      <c r="BU26" s="242"/>
      <c r="BV26" s="242"/>
      <c r="BW26" s="242"/>
      <c r="BX26" s="242"/>
      <c r="BY26" s="242"/>
      <c r="BZ26" s="242"/>
      <c r="CA26" s="242"/>
      <c r="CB26" s="242"/>
      <c r="CC26" s="242"/>
      <c r="CD26" s="127">
        <f t="shared" si="1"/>
        <v>200000</v>
      </c>
      <c r="CE26" s="127"/>
      <c r="CF26" s="127"/>
      <c r="CG26" s="127"/>
      <c r="CH26" s="127"/>
      <c r="CI26" s="127"/>
      <c r="CJ26" s="127"/>
      <c r="CK26" s="127"/>
      <c r="CL26" s="127"/>
      <c r="CM26" s="127"/>
      <c r="CN26" s="127"/>
      <c r="CO26" s="127"/>
      <c r="CP26" s="127"/>
      <c r="CQ26" s="127"/>
      <c r="CR26" s="127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9"/>
      <c r="DI26" s="127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9"/>
      <c r="DV26" s="127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9"/>
      <c r="EI26" s="35"/>
    </row>
    <row r="27" spans="1:139" s="6" customFormat="1" ht="39" customHeight="1" x14ac:dyDescent="0.2">
      <c r="A27" s="130" t="s">
        <v>7</v>
      </c>
      <c r="B27" s="131"/>
      <c r="C27" s="131"/>
      <c r="D27" s="131"/>
      <c r="E27" s="131"/>
      <c r="F27" s="132"/>
      <c r="G27" s="216" t="s">
        <v>252</v>
      </c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348"/>
      <c r="AA27" s="267"/>
      <c r="AB27" s="267"/>
      <c r="AC27" s="267"/>
      <c r="AD27" s="267"/>
      <c r="AE27" s="267"/>
      <c r="AF27" s="267"/>
      <c r="AG27" s="267"/>
      <c r="AH27" s="267"/>
      <c r="AI27" s="267"/>
      <c r="AJ27" s="267"/>
      <c r="AK27" s="267"/>
      <c r="AL27" s="267"/>
      <c r="AM27" s="268"/>
      <c r="AN27" s="139" t="s">
        <v>1</v>
      </c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 t="s">
        <v>1</v>
      </c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139"/>
      <c r="CB27" s="139"/>
      <c r="CC27" s="139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6"/>
      <c r="DI27" s="124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6"/>
      <c r="DV27" s="124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6"/>
      <c r="EI27" s="35">
        <v>800000</v>
      </c>
    </row>
    <row r="28" spans="1:139" s="6" customFormat="1" ht="26.25" customHeight="1" x14ac:dyDescent="0.2">
      <c r="A28" s="347" t="s">
        <v>30</v>
      </c>
      <c r="B28" s="57"/>
      <c r="C28" s="57"/>
      <c r="D28" s="57"/>
      <c r="E28" s="57"/>
      <c r="F28" s="58"/>
      <c r="G28" s="216" t="s">
        <v>144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43" t="s">
        <v>1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8"/>
      <c r="AN28" s="139" t="s">
        <v>1</v>
      </c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 t="s">
        <v>1</v>
      </c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N28" s="139"/>
      <c r="BO28" s="139"/>
      <c r="BP28" s="139" t="s">
        <v>1</v>
      </c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139"/>
      <c r="CB28" s="139"/>
      <c r="CC28" s="139"/>
      <c r="CD28" s="124" t="s">
        <v>1</v>
      </c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4"/>
      <c r="CQ28" s="124"/>
      <c r="CR28" s="124" t="s">
        <v>1</v>
      </c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6"/>
      <c r="DI28" s="124" t="s">
        <v>1</v>
      </c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6"/>
      <c r="DV28" s="124" t="s">
        <v>1</v>
      </c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6"/>
      <c r="EI28" s="35"/>
    </row>
    <row r="29" spans="1:139" s="6" customFormat="1" ht="26.25" customHeight="1" x14ac:dyDescent="0.2">
      <c r="A29" s="347" t="s">
        <v>31</v>
      </c>
      <c r="B29" s="57"/>
      <c r="C29" s="57"/>
      <c r="D29" s="57"/>
      <c r="E29" s="57"/>
      <c r="F29" s="58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348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8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4"/>
      <c r="CQ29" s="124"/>
      <c r="CR29" s="124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6"/>
      <c r="DI29" s="124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6"/>
      <c r="DV29" s="124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6"/>
      <c r="EI29" s="35"/>
    </row>
    <row r="30" spans="1:139" s="6" customFormat="1" ht="48" customHeight="1" x14ac:dyDescent="0.2">
      <c r="A30" s="130" t="s">
        <v>8</v>
      </c>
      <c r="B30" s="131"/>
      <c r="C30" s="131"/>
      <c r="D30" s="131"/>
      <c r="E30" s="131"/>
      <c r="F30" s="132"/>
      <c r="G30" s="312" t="s">
        <v>253</v>
      </c>
      <c r="H30" s="312"/>
      <c r="I30" s="312"/>
      <c r="J30" s="312"/>
      <c r="K30" s="312"/>
      <c r="L30" s="312"/>
      <c r="M30" s="312"/>
      <c r="N30" s="312"/>
      <c r="O30" s="312"/>
      <c r="P30" s="312"/>
      <c r="Q30" s="312"/>
      <c r="R30" s="312"/>
      <c r="S30" s="312"/>
      <c r="T30" s="312"/>
      <c r="U30" s="312"/>
      <c r="V30" s="312"/>
      <c r="W30" s="312"/>
      <c r="X30" s="312"/>
      <c r="Y30" s="312"/>
      <c r="Z30" s="348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8"/>
      <c r="AN30" s="139" t="s">
        <v>1</v>
      </c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 t="s">
        <v>1</v>
      </c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N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  <c r="CA30" s="139"/>
      <c r="CB30" s="139"/>
      <c r="CC30" s="139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4"/>
      <c r="CQ30" s="124"/>
      <c r="CR30" s="124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6"/>
      <c r="DI30" s="124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6"/>
      <c r="DV30" s="124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6"/>
      <c r="EI30" s="35"/>
    </row>
    <row r="31" spans="1:139" s="6" customFormat="1" ht="24" customHeight="1" x14ac:dyDescent="0.2">
      <c r="A31" s="347" t="s">
        <v>11</v>
      </c>
      <c r="B31" s="57"/>
      <c r="C31" s="57"/>
      <c r="D31" s="57"/>
      <c r="E31" s="57"/>
      <c r="F31" s="58"/>
      <c r="G31" s="216" t="s">
        <v>144</v>
      </c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43" t="s">
        <v>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8"/>
      <c r="AN31" s="139" t="s">
        <v>1</v>
      </c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 t="s">
        <v>1</v>
      </c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 t="s">
        <v>1</v>
      </c>
      <c r="BQ31" s="139"/>
      <c r="BR31" s="139"/>
      <c r="BS31" s="139"/>
      <c r="BT31" s="139"/>
      <c r="BU31" s="139"/>
      <c r="BV31" s="139"/>
      <c r="BW31" s="139"/>
      <c r="BX31" s="139"/>
      <c r="BY31" s="139"/>
      <c r="BZ31" s="139"/>
      <c r="CA31" s="139"/>
      <c r="CB31" s="139"/>
      <c r="CC31" s="139"/>
      <c r="CD31" s="124" t="s">
        <v>1</v>
      </c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4"/>
      <c r="CQ31" s="124"/>
      <c r="CR31" s="124" t="s">
        <v>1</v>
      </c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6"/>
      <c r="DI31" s="124" t="s">
        <v>1</v>
      </c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6"/>
      <c r="DV31" s="124" t="s">
        <v>1</v>
      </c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6"/>
      <c r="EI31" s="35"/>
    </row>
    <row r="32" spans="1:139" s="6" customFormat="1" ht="24" customHeight="1" x14ac:dyDescent="0.2">
      <c r="A32" s="347" t="s">
        <v>12</v>
      </c>
      <c r="B32" s="57"/>
      <c r="C32" s="57"/>
      <c r="D32" s="57"/>
      <c r="E32" s="57"/>
      <c r="F32" s="58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348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8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  <c r="CA32" s="139"/>
      <c r="CB32" s="139"/>
      <c r="CC32" s="139"/>
      <c r="CD32" s="124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6"/>
      <c r="CR32" s="124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6"/>
      <c r="DI32" s="124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6"/>
      <c r="DV32" s="124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6"/>
      <c r="EI32" s="35"/>
    </row>
    <row r="33" spans="1:139" s="6" customFormat="1" ht="16.5" customHeight="1" x14ac:dyDescent="0.2">
      <c r="A33" s="176" t="s">
        <v>16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77"/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8"/>
      <c r="BP33" s="346">
        <f>BP6</f>
        <v>800000</v>
      </c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8"/>
      <c r="CD33" s="127">
        <f>CD6</f>
        <v>800000</v>
      </c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6"/>
      <c r="CR33" s="124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6"/>
      <c r="DI33" s="124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6"/>
      <c r="DV33" s="124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6"/>
      <c r="EI33" s="35"/>
    </row>
    <row r="34" spans="1:139" x14ac:dyDescent="0.25"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</row>
  </sheetData>
  <mergeCells count="297"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I25:DU25"/>
    <mergeCell ref="DV25:EH25"/>
    <mergeCell ref="A23:F23"/>
    <mergeCell ref="G23:Y23"/>
    <mergeCell ref="Z23:AM23"/>
    <mergeCell ref="AN23:BA23"/>
    <mergeCell ref="DV26:EH26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  <mergeCell ref="DV27:EH27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32:EH32"/>
    <mergeCell ref="A33:BO33"/>
    <mergeCell ref="BP33:CC33"/>
    <mergeCell ref="CD33:CQ33"/>
    <mergeCell ref="CR33:DH33"/>
    <mergeCell ref="DI33:DU33"/>
    <mergeCell ref="DV33:EH33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50"/>
  <sheetViews>
    <sheetView view="pageBreakPreview" topLeftCell="A17" zoomScaleNormal="100" zoomScaleSheetLayoutView="100" workbookViewId="0">
      <selection activeCell="EM17" sqref="EM1:EN65536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71" width="0.85546875" style="1"/>
    <col min="72" max="72" width="1.5703125" style="1" customWidth="1"/>
    <col min="73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183" t="s">
        <v>3</v>
      </c>
      <c r="B3" s="184"/>
      <c r="C3" s="184"/>
      <c r="D3" s="184"/>
      <c r="E3" s="184"/>
      <c r="F3" s="185"/>
      <c r="G3" s="358" t="s">
        <v>23</v>
      </c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9"/>
      <c r="X3" s="357" t="s">
        <v>219</v>
      </c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4"/>
      <c r="AL3" s="358" t="s">
        <v>109</v>
      </c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4"/>
      <c r="AY3" s="357" t="s">
        <v>142</v>
      </c>
      <c r="AZ3" s="358"/>
      <c r="BA3" s="358"/>
      <c r="BB3" s="358"/>
      <c r="BC3" s="358"/>
      <c r="BD3" s="358"/>
      <c r="BE3" s="358"/>
      <c r="BF3" s="358"/>
      <c r="BG3" s="358"/>
      <c r="BH3" s="358"/>
      <c r="BI3" s="358"/>
      <c r="BJ3" s="358"/>
      <c r="BK3" s="359"/>
      <c r="BL3" s="357" t="s">
        <v>148</v>
      </c>
      <c r="BM3" s="358"/>
      <c r="BN3" s="358"/>
      <c r="BO3" s="358"/>
      <c r="BP3" s="358"/>
      <c r="BQ3" s="358"/>
      <c r="BR3" s="358"/>
      <c r="BS3" s="358"/>
      <c r="BT3" s="358"/>
      <c r="BU3" s="358"/>
      <c r="BV3" s="358"/>
      <c r="BW3" s="359"/>
      <c r="BX3" s="357" t="s">
        <v>249</v>
      </c>
      <c r="BY3" s="358"/>
      <c r="BZ3" s="358"/>
      <c r="CA3" s="358"/>
      <c r="CB3" s="358"/>
      <c r="CC3" s="358"/>
      <c r="CD3" s="358"/>
      <c r="CE3" s="358"/>
      <c r="CF3" s="358"/>
      <c r="CG3" s="358"/>
      <c r="CH3" s="358"/>
      <c r="CI3" s="359"/>
      <c r="CJ3" s="363" t="s">
        <v>175</v>
      </c>
      <c r="CK3" s="364"/>
      <c r="CL3" s="364"/>
      <c r="CM3" s="364"/>
      <c r="CN3" s="364"/>
      <c r="CO3" s="364"/>
      <c r="CP3" s="364"/>
      <c r="CQ3" s="364"/>
      <c r="CR3" s="364"/>
      <c r="CS3" s="364"/>
      <c r="CT3" s="364"/>
      <c r="CU3" s="364"/>
      <c r="CV3" s="364"/>
      <c r="CW3" s="365"/>
      <c r="CX3" s="363" t="s">
        <v>176</v>
      </c>
      <c r="CY3" s="364"/>
      <c r="CZ3" s="364"/>
      <c r="DA3" s="364"/>
      <c r="DB3" s="364"/>
      <c r="DC3" s="364"/>
      <c r="DD3" s="364"/>
      <c r="DE3" s="364"/>
      <c r="DF3" s="364"/>
      <c r="DG3" s="364"/>
      <c r="DH3" s="364"/>
      <c r="DI3" s="73"/>
      <c r="DJ3" s="73"/>
      <c r="DK3" s="73"/>
      <c r="DL3" s="73"/>
      <c r="DM3" s="74"/>
      <c r="DN3" s="369" t="s">
        <v>18</v>
      </c>
      <c r="DO3" s="370"/>
      <c r="DP3" s="370"/>
      <c r="DQ3" s="370"/>
      <c r="DR3" s="370"/>
      <c r="DS3" s="370"/>
      <c r="DT3" s="370"/>
      <c r="DU3" s="370"/>
      <c r="DV3" s="370"/>
      <c r="DW3" s="370"/>
      <c r="DX3" s="370"/>
      <c r="DY3" s="370"/>
      <c r="DZ3" s="370"/>
      <c r="EA3" s="370"/>
      <c r="EB3" s="370"/>
      <c r="EC3" s="370"/>
      <c r="ED3" s="370"/>
      <c r="EE3" s="370"/>
      <c r="EF3" s="370"/>
      <c r="EG3" s="370"/>
      <c r="EH3" s="371"/>
      <c r="EM3" s="42"/>
      <c r="EN3" s="42"/>
    </row>
    <row r="4" spans="1:144" s="3" customFormat="1" ht="36" customHeight="1" x14ac:dyDescent="0.2">
      <c r="A4" s="189"/>
      <c r="B4" s="190"/>
      <c r="C4" s="190"/>
      <c r="D4" s="190"/>
      <c r="E4" s="190"/>
      <c r="F4" s="191"/>
      <c r="G4" s="361"/>
      <c r="H4" s="361"/>
      <c r="I4" s="361"/>
      <c r="J4" s="361"/>
      <c r="K4" s="361"/>
      <c r="L4" s="361"/>
      <c r="M4" s="361"/>
      <c r="N4" s="361"/>
      <c r="O4" s="361"/>
      <c r="P4" s="361"/>
      <c r="Q4" s="361"/>
      <c r="R4" s="361"/>
      <c r="S4" s="361"/>
      <c r="T4" s="361"/>
      <c r="U4" s="361"/>
      <c r="V4" s="361"/>
      <c r="W4" s="362"/>
      <c r="X4" s="75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7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7"/>
      <c r="AY4" s="360"/>
      <c r="AZ4" s="361"/>
      <c r="BA4" s="361"/>
      <c r="BB4" s="361"/>
      <c r="BC4" s="361"/>
      <c r="BD4" s="361"/>
      <c r="BE4" s="361"/>
      <c r="BF4" s="361"/>
      <c r="BG4" s="361"/>
      <c r="BH4" s="361"/>
      <c r="BI4" s="361"/>
      <c r="BJ4" s="361"/>
      <c r="BK4" s="362"/>
      <c r="BL4" s="360"/>
      <c r="BM4" s="361"/>
      <c r="BN4" s="361"/>
      <c r="BO4" s="361"/>
      <c r="BP4" s="361"/>
      <c r="BQ4" s="361"/>
      <c r="BR4" s="361"/>
      <c r="BS4" s="361"/>
      <c r="BT4" s="361"/>
      <c r="BU4" s="361"/>
      <c r="BV4" s="361"/>
      <c r="BW4" s="362"/>
      <c r="BX4" s="360"/>
      <c r="BY4" s="361"/>
      <c r="BZ4" s="361"/>
      <c r="CA4" s="361"/>
      <c r="CB4" s="361"/>
      <c r="CC4" s="361"/>
      <c r="CD4" s="361"/>
      <c r="CE4" s="361"/>
      <c r="CF4" s="361"/>
      <c r="CG4" s="361"/>
      <c r="CH4" s="361"/>
      <c r="CI4" s="362"/>
      <c r="CJ4" s="366"/>
      <c r="CK4" s="367"/>
      <c r="CL4" s="367"/>
      <c r="CM4" s="367"/>
      <c r="CN4" s="367"/>
      <c r="CO4" s="367"/>
      <c r="CP4" s="367"/>
      <c r="CQ4" s="367"/>
      <c r="CR4" s="367"/>
      <c r="CS4" s="367"/>
      <c r="CT4" s="367"/>
      <c r="CU4" s="367"/>
      <c r="CV4" s="367"/>
      <c r="CW4" s="368"/>
      <c r="CX4" s="366"/>
      <c r="CY4" s="367"/>
      <c r="CZ4" s="367"/>
      <c r="DA4" s="367"/>
      <c r="DB4" s="367"/>
      <c r="DC4" s="367"/>
      <c r="DD4" s="367"/>
      <c r="DE4" s="367"/>
      <c r="DF4" s="367"/>
      <c r="DG4" s="367"/>
      <c r="DH4" s="367"/>
      <c r="DI4" s="76"/>
      <c r="DJ4" s="76"/>
      <c r="DK4" s="76"/>
      <c r="DL4" s="76"/>
      <c r="DM4" s="77"/>
      <c r="DN4" s="369" t="s">
        <v>2</v>
      </c>
      <c r="DO4" s="370"/>
      <c r="DP4" s="370"/>
      <c r="DQ4" s="370"/>
      <c r="DR4" s="370"/>
      <c r="DS4" s="370"/>
      <c r="DT4" s="370"/>
      <c r="DU4" s="370"/>
      <c r="DV4" s="370"/>
      <c r="DW4" s="370"/>
      <c r="DX4" s="371"/>
      <c r="DY4" s="369" t="s">
        <v>19</v>
      </c>
      <c r="DZ4" s="370"/>
      <c r="EA4" s="370"/>
      <c r="EB4" s="370"/>
      <c r="EC4" s="370"/>
      <c r="ED4" s="370"/>
      <c r="EE4" s="370"/>
      <c r="EF4" s="370"/>
      <c r="EG4" s="370"/>
      <c r="EH4" s="371"/>
      <c r="EM4" s="42"/>
      <c r="EN4" s="42"/>
    </row>
    <row r="5" spans="1:144" s="7" customFormat="1" ht="12.75" x14ac:dyDescent="0.2">
      <c r="A5" s="195">
        <v>1</v>
      </c>
      <c r="B5" s="196"/>
      <c r="C5" s="196"/>
      <c r="D5" s="196"/>
      <c r="E5" s="196"/>
      <c r="F5" s="197"/>
      <c r="G5" s="355">
        <v>2</v>
      </c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6"/>
      <c r="X5" s="348">
        <v>3</v>
      </c>
      <c r="Y5" s="267"/>
      <c r="Z5" s="267"/>
      <c r="AA5" s="267"/>
      <c r="AB5" s="267"/>
      <c r="AC5" s="267"/>
      <c r="AD5" s="267"/>
      <c r="AE5" s="267"/>
      <c r="AF5" s="267"/>
      <c r="AG5" s="267"/>
      <c r="AH5" s="267"/>
      <c r="AI5" s="267"/>
      <c r="AJ5" s="267"/>
      <c r="AK5" s="267"/>
      <c r="AL5" s="348">
        <v>4</v>
      </c>
      <c r="AM5" s="267"/>
      <c r="AN5" s="267"/>
      <c r="AO5" s="267"/>
      <c r="AP5" s="267"/>
      <c r="AQ5" s="267"/>
      <c r="AR5" s="267"/>
      <c r="AS5" s="267"/>
      <c r="AT5" s="267"/>
      <c r="AU5" s="267"/>
      <c r="AV5" s="267"/>
      <c r="AW5" s="267"/>
      <c r="AX5" s="268"/>
      <c r="AY5" s="354">
        <v>5</v>
      </c>
      <c r="AZ5" s="355"/>
      <c r="BA5" s="355"/>
      <c r="BB5" s="355"/>
      <c r="BC5" s="355"/>
      <c r="BD5" s="355"/>
      <c r="BE5" s="355"/>
      <c r="BF5" s="355"/>
      <c r="BG5" s="355"/>
      <c r="BH5" s="355"/>
      <c r="BI5" s="355"/>
      <c r="BJ5" s="355"/>
      <c r="BK5" s="356"/>
      <c r="BL5" s="354">
        <v>6</v>
      </c>
      <c r="BM5" s="355"/>
      <c r="BN5" s="355"/>
      <c r="BO5" s="355"/>
      <c r="BP5" s="355"/>
      <c r="BQ5" s="355"/>
      <c r="BR5" s="355"/>
      <c r="BS5" s="355"/>
      <c r="BT5" s="355"/>
      <c r="BU5" s="355"/>
      <c r="BV5" s="355"/>
      <c r="BW5" s="356"/>
      <c r="BX5" s="354">
        <v>7</v>
      </c>
      <c r="BY5" s="355"/>
      <c r="BZ5" s="355"/>
      <c r="CA5" s="355"/>
      <c r="CB5" s="355"/>
      <c r="CC5" s="355"/>
      <c r="CD5" s="355"/>
      <c r="CE5" s="355"/>
      <c r="CF5" s="355"/>
      <c r="CG5" s="355"/>
      <c r="CH5" s="355"/>
      <c r="CI5" s="356"/>
      <c r="CJ5" s="350">
        <v>8</v>
      </c>
      <c r="CK5" s="351"/>
      <c r="CL5" s="351"/>
      <c r="CM5" s="351"/>
      <c r="CN5" s="351"/>
      <c r="CO5" s="351"/>
      <c r="CP5" s="351"/>
      <c r="CQ5" s="351"/>
      <c r="CR5" s="351"/>
      <c r="CS5" s="351"/>
      <c r="CT5" s="351"/>
      <c r="CU5" s="351"/>
      <c r="CV5" s="351"/>
      <c r="CW5" s="352"/>
      <c r="CX5" s="350">
        <v>9</v>
      </c>
      <c r="CY5" s="351"/>
      <c r="CZ5" s="351"/>
      <c r="DA5" s="351"/>
      <c r="DB5" s="351"/>
      <c r="DC5" s="351"/>
      <c r="DD5" s="351"/>
      <c r="DE5" s="351"/>
      <c r="DF5" s="351"/>
      <c r="DG5" s="351"/>
      <c r="DH5" s="351"/>
      <c r="DI5" s="208"/>
      <c r="DJ5" s="208"/>
      <c r="DK5" s="208"/>
      <c r="DL5" s="208"/>
      <c r="DM5" s="209"/>
      <c r="DN5" s="350">
        <v>10</v>
      </c>
      <c r="DO5" s="351"/>
      <c r="DP5" s="351"/>
      <c r="DQ5" s="351"/>
      <c r="DR5" s="351"/>
      <c r="DS5" s="351"/>
      <c r="DT5" s="351"/>
      <c r="DU5" s="351"/>
      <c r="DV5" s="351"/>
      <c r="DW5" s="351"/>
      <c r="DX5" s="352"/>
      <c r="DY5" s="350">
        <v>11</v>
      </c>
      <c r="DZ5" s="351"/>
      <c r="EA5" s="351"/>
      <c r="EB5" s="351"/>
      <c r="EC5" s="351"/>
      <c r="ED5" s="351"/>
      <c r="EE5" s="351"/>
      <c r="EF5" s="351"/>
      <c r="EG5" s="351"/>
      <c r="EH5" s="352"/>
      <c r="EM5" s="40"/>
      <c r="EN5" s="40"/>
    </row>
    <row r="6" spans="1:144" s="6" customFormat="1" ht="26.25" customHeight="1" x14ac:dyDescent="0.2">
      <c r="A6" s="130" t="s">
        <v>6</v>
      </c>
      <c r="B6" s="131"/>
      <c r="C6" s="131"/>
      <c r="D6" s="131"/>
      <c r="E6" s="131"/>
      <c r="F6" s="132"/>
      <c r="G6" s="216" t="s">
        <v>146</v>
      </c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7"/>
      <c r="X6" s="243" t="s">
        <v>1</v>
      </c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243" t="s">
        <v>1</v>
      </c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8"/>
      <c r="AY6" s="139" t="s">
        <v>1</v>
      </c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 t="s">
        <v>1</v>
      </c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24" t="s">
        <v>1</v>
      </c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 t="s">
        <v>1</v>
      </c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6"/>
      <c r="CX6" s="369" t="s">
        <v>1</v>
      </c>
      <c r="CY6" s="370"/>
      <c r="CZ6" s="370"/>
      <c r="DA6" s="370"/>
      <c r="DB6" s="370"/>
      <c r="DC6" s="370"/>
      <c r="DD6" s="370"/>
      <c r="DE6" s="370"/>
      <c r="DF6" s="370"/>
      <c r="DG6" s="370"/>
      <c r="DH6" s="370"/>
      <c r="DI6" s="57"/>
      <c r="DJ6" s="57"/>
      <c r="DK6" s="57"/>
      <c r="DL6" s="57"/>
      <c r="DM6" s="58"/>
      <c r="DN6" s="124" t="s">
        <v>1</v>
      </c>
      <c r="DO6" s="125"/>
      <c r="DP6" s="125"/>
      <c r="DQ6" s="125"/>
      <c r="DR6" s="125"/>
      <c r="DS6" s="125"/>
      <c r="DT6" s="125"/>
      <c r="DU6" s="125"/>
      <c r="DV6" s="125"/>
      <c r="DW6" s="125"/>
      <c r="DX6" s="126"/>
      <c r="DY6" s="124" t="s">
        <v>1</v>
      </c>
      <c r="DZ6" s="125"/>
      <c r="EA6" s="125"/>
      <c r="EB6" s="125"/>
      <c r="EC6" s="125"/>
      <c r="ED6" s="125"/>
      <c r="EE6" s="125"/>
      <c r="EF6" s="125"/>
      <c r="EG6" s="125"/>
      <c r="EH6" s="126"/>
      <c r="EM6" s="35"/>
      <c r="EN6" s="35"/>
    </row>
    <row r="7" spans="1:144" s="6" customFormat="1" ht="26.25" customHeight="1" x14ac:dyDescent="0.2">
      <c r="A7" s="130" t="s">
        <v>25</v>
      </c>
      <c r="B7" s="131"/>
      <c r="C7" s="131"/>
      <c r="D7" s="131"/>
      <c r="E7" s="131"/>
      <c r="F7" s="132"/>
      <c r="G7" s="216" t="s">
        <v>147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43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243" t="s">
        <v>1</v>
      </c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8"/>
      <c r="AY7" s="139" t="s">
        <v>1</v>
      </c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 t="s">
        <v>1</v>
      </c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1"/>
      <c r="BX7" s="139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1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369"/>
      <c r="CY7" s="370"/>
      <c r="CZ7" s="370"/>
      <c r="DA7" s="370"/>
      <c r="DB7" s="370"/>
      <c r="DC7" s="370"/>
      <c r="DD7" s="370"/>
      <c r="DE7" s="370"/>
      <c r="DF7" s="370"/>
      <c r="DG7" s="370"/>
      <c r="DH7" s="370"/>
      <c r="DI7" s="57"/>
      <c r="DJ7" s="57"/>
      <c r="DK7" s="57"/>
      <c r="DL7" s="57"/>
      <c r="DM7" s="58"/>
      <c r="DN7" s="127"/>
      <c r="DO7" s="327"/>
      <c r="DP7" s="327"/>
      <c r="DQ7" s="327"/>
      <c r="DR7" s="327"/>
      <c r="DS7" s="327"/>
      <c r="DT7" s="327"/>
      <c r="DU7" s="327"/>
      <c r="DV7" s="327"/>
      <c r="DW7" s="327"/>
      <c r="DX7" s="372"/>
      <c r="DY7" s="124"/>
      <c r="DZ7" s="125"/>
      <c r="EA7" s="125"/>
      <c r="EB7" s="125"/>
      <c r="EC7" s="125"/>
      <c r="ED7" s="125"/>
      <c r="EE7" s="125"/>
      <c r="EF7" s="125"/>
      <c r="EG7" s="125"/>
      <c r="EH7" s="126"/>
      <c r="EM7" s="35"/>
      <c r="EN7" s="35"/>
    </row>
    <row r="8" spans="1:144" s="6" customFormat="1" ht="43.5" customHeight="1" x14ac:dyDescent="0.2">
      <c r="A8" s="230" t="s">
        <v>65</v>
      </c>
      <c r="B8" s="57"/>
      <c r="C8" s="57"/>
      <c r="D8" s="57"/>
      <c r="E8" s="57"/>
      <c r="F8" s="58"/>
      <c r="G8" s="310" t="s">
        <v>356</v>
      </c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243">
        <v>341</v>
      </c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243" t="s">
        <v>355</v>
      </c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373"/>
      <c r="AY8" s="124">
        <v>1</v>
      </c>
      <c r="AZ8" s="124"/>
      <c r="BA8" s="124"/>
      <c r="BB8" s="124"/>
      <c r="BC8" s="124"/>
      <c r="BD8" s="124"/>
      <c r="BE8" s="124"/>
      <c r="BF8" s="124"/>
      <c r="BG8" s="124"/>
      <c r="BH8" s="124"/>
      <c r="BI8" s="124"/>
      <c r="BJ8" s="124"/>
      <c r="BK8" s="124"/>
      <c r="BL8" s="346">
        <v>60000</v>
      </c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2"/>
      <c r="BX8" s="346">
        <f>AY8*BL8</f>
        <v>60000</v>
      </c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2"/>
      <c r="CJ8" s="346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8"/>
      <c r="CX8" s="369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8"/>
      <c r="DN8" s="346">
        <f>BX8</f>
        <v>60000</v>
      </c>
      <c r="DO8" s="111"/>
      <c r="DP8" s="111"/>
      <c r="DQ8" s="111"/>
      <c r="DR8" s="111"/>
      <c r="DS8" s="111"/>
      <c r="DT8" s="111"/>
      <c r="DU8" s="111"/>
      <c r="DV8" s="111"/>
      <c r="DW8" s="111"/>
      <c r="DX8" s="112"/>
      <c r="DY8" s="369"/>
      <c r="DZ8" s="57"/>
      <c r="EA8" s="57"/>
      <c r="EB8" s="57"/>
      <c r="EC8" s="57"/>
      <c r="ED8" s="57"/>
      <c r="EE8" s="57"/>
      <c r="EF8" s="57"/>
      <c r="EG8" s="57"/>
      <c r="EH8" s="58"/>
      <c r="EM8" s="35">
        <v>300000</v>
      </c>
      <c r="EN8" s="35">
        <v>2500000</v>
      </c>
    </row>
    <row r="9" spans="1:144" s="6" customFormat="1" ht="32.25" customHeight="1" x14ac:dyDescent="0.2">
      <c r="A9" s="230" t="s">
        <v>346</v>
      </c>
      <c r="B9" s="57"/>
      <c r="C9" s="57"/>
      <c r="D9" s="57"/>
      <c r="E9" s="57"/>
      <c r="F9" s="58"/>
      <c r="G9" s="310" t="s">
        <v>357</v>
      </c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243">
        <v>342</v>
      </c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243" t="s">
        <v>355</v>
      </c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373"/>
      <c r="AY9" s="124">
        <v>101.5</v>
      </c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374">
        <v>31101.460999999999</v>
      </c>
      <c r="BM9" s="375"/>
      <c r="BN9" s="375"/>
      <c r="BO9" s="375"/>
      <c r="BP9" s="375"/>
      <c r="BQ9" s="375"/>
      <c r="BR9" s="375"/>
      <c r="BS9" s="375"/>
      <c r="BT9" s="375"/>
      <c r="BU9" s="375"/>
      <c r="BV9" s="375"/>
      <c r="BW9" s="376"/>
      <c r="BX9" s="346">
        <f>DN9</f>
        <v>3156798.29</v>
      </c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8"/>
      <c r="CJ9" s="377"/>
      <c r="CK9" s="378"/>
      <c r="CL9" s="378"/>
      <c r="CM9" s="378"/>
      <c r="CN9" s="378"/>
      <c r="CO9" s="378"/>
      <c r="CP9" s="378"/>
      <c r="CQ9" s="378"/>
      <c r="CR9" s="378"/>
      <c r="CS9" s="378"/>
      <c r="CT9" s="378"/>
      <c r="CU9" s="378"/>
      <c r="CV9" s="378"/>
      <c r="CW9" s="379"/>
      <c r="CX9" s="369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8"/>
      <c r="DN9" s="346">
        <f>2115808.2+1040990.09</f>
        <v>3156798.29</v>
      </c>
      <c r="DO9" s="111"/>
      <c r="DP9" s="111"/>
      <c r="DQ9" s="111"/>
      <c r="DR9" s="111"/>
      <c r="DS9" s="111"/>
      <c r="DT9" s="111"/>
      <c r="DU9" s="111"/>
      <c r="DV9" s="111"/>
      <c r="DW9" s="111"/>
      <c r="DX9" s="112"/>
      <c r="DY9" s="369"/>
      <c r="DZ9" s="57"/>
      <c r="EA9" s="57"/>
      <c r="EB9" s="57"/>
      <c r="EC9" s="57"/>
      <c r="ED9" s="57"/>
      <c r="EE9" s="57"/>
      <c r="EF9" s="57"/>
      <c r="EG9" s="57"/>
      <c r="EH9" s="58"/>
      <c r="EM9" s="35">
        <v>300000</v>
      </c>
      <c r="EN9" s="35">
        <v>2500000</v>
      </c>
    </row>
    <row r="10" spans="1:144" s="6" customFormat="1" ht="43.5" customHeight="1" x14ac:dyDescent="0.2">
      <c r="A10" s="230" t="s">
        <v>347</v>
      </c>
      <c r="B10" s="57"/>
      <c r="C10" s="57"/>
      <c r="D10" s="57"/>
      <c r="E10" s="57"/>
      <c r="F10" s="58"/>
      <c r="G10" s="310" t="s">
        <v>350</v>
      </c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243">
        <v>343</v>
      </c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243" t="s">
        <v>1</v>
      </c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8"/>
      <c r="AY10" s="139" t="s">
        <v>1</v>
      </c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 t="s">
        <v>1</v>
      </c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1"/>
      <c r="BX10" s="346">
        <f>BX11+BX12</f>
        <v>2800000</v>
      </c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8"/>
      <c r="CJ10" s="346">
        <f>BX10</f>
        <v>2800000</v>
      </c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8"/>
      <c r="CX10" s="369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8"/>
      <c r="DN10" s="346"/>
      <c r="DO10" s="111"/>
      <c r="DP10" s="111"/>
      <c r="DQ10" s="111"/>
      <c r="DR10" s="111"/>
      <c r="DS10" s="111"/>
      <c r="DT10" s="111"/>
      <c r="DU10" s="111"/>
      <c r="DV10" s="111"/>
      <c r="DW10" s="111"/>
      <c r="DX10" s="112"/>
      <c r="DY10" s="369"/>
      <c r="DZ10" s="57"/>
      <c r="EA10" s="57"/>
      <c r="EB10" s="57"/>
      <c r="EC10" s="57"/>
      <c r="ED10" s="57"/>
      <c r="EE10" s="57"/>
      <c r="EF10" s="57"/>
      <c r="EG10" s="57"/>
      <c r="EH10" s="58"/>
      <c r="EM10" s="35">
        <v>300000</v>
      </c>
      <c r="EN10" s="35">
        <v>2500000</v>
      </c>
    </row>
    <row r="11" spans="1:144" s="6" customFormat="1" ht="16.5" customHeight="1" x14ac:dyDescent="0.2">
      <c r="A11" s="230"/>
      <c r="B11" s="57"/>
      <c r="C11" s="57"/>
      <c r="D11" s="57"/>
      <c r="E11" s="57"/>
      <c r="F11" s="58"/>
      <c r="G11" s="310" t="s">
        <v>351</v>
      </c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243">
        <v>343</v>
      </c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243" t="s">
        <v>352</v>
      </c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373"/>
      <c r="AY11" s="127">
        <v>46375</v>
      </c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369">
        <v>60</v>
      </c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8"/>
      <c r="BX11" s="346">
        <f>AY11*BL11</f>
        <v>2782500</v>
      </c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2"/>
      <c r="CJ11" s="346">
        <f t="shared" ref="CJ11:CJ49" si="0">BX11</f>
        <v>2782500</v>
      </c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8"/>
      <c r="CX11" s="369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8"/>
      <c r="DN11" s="346"/>
      <c r="DO11" s="111"/>
      <c r="DP11" s="111"/>
      <c r="DQ11" s="111"/>
      <c r="DR11" s="111"/>
      <c r="DS11" s="111"/>
      <c r="DT11" s="111"/>
      <c r="DU11" s="111"/>
      <c r="DV11" s="111"/>
      <c r="DW11" s="111"/>
      <c r="DX11" s="112"/>
      <c r="DY11" s="369"/>
      <c r="DZ11" s="57"/>
      <c r="EA11" s="57"/>
      <c r="EB11" s="57"/>
      <c r="EC11" s="57"/>
      <c r="ED11" s="57"/>
      <c r="EE11" s="57"/>
      <c r="EF11" s="57"/>
      <c r="EG11" s="57"/>
      <c r="EH11" s="58"/>
      <c r="EM11" s="35"/>
      <c r="EN11" s="35"/>
    </row>
    <row r="12" spans="1:144" s="6" customFormat="1" ht="16.5" customHeight="1" x14ac:dyDescent="0.2">
      <c r="A12" s="230"/>
      <c r="B12" s="57"/>
      <c r="C12" s="57"/>
      <c r="D12" s="57"/>
      <c r="E12" s="57"/>
      <c r="F12" s="58"/>
      <c r="G12" s="310" t="s">
        <v>353</v>
      </c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243">
        <v>343</v>
      </c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243" t="s">
        <v>352</v>
      </c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373"/>
      <c r="AY12" s="127">
        <v>350</v>
      </c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369">
        <v>50</v>
      </c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8"/>
      <c r="BX12" s="346">
        <f>AY12*BL12</f>
        <v>17500</v>
      </c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2"/>
      <c r="CJ12" s="346">
        <f t="shared" si="0"/>
        <v>17500</v>
      </c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8"/>
      <c r="CX12" s="369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8"/>
      <c r="DN12" s="346"/>
      <c r="DO12" s="111"/>
      <c r="DP12" s="111"/>
      <c r="DQ12" s="111"/>
      <c r="DR12" s="111"/>
      <c r="DS12" s="111"/>
      <c r="DT12" s="111"/>
      <c r="DU12" s="111"/>
      <c r="DV12" s="111"/>
      <c r="DW12" s="111"/>
      <c r="DX12" s="112"/>
      <c r="DY12" s="369"/>
      <c r="DZ12" s="57"/>
      <c r="EA12" s="57"/>
      <c r="EB12" s="57"/>
      <c r="EC12" s="57"/>
      <c r="ED12" s="57"/>
      <c r="EE12" s="57"/>
      <c r="EF12" s="57"/>
      <c r="EG12" s="57"/>
      <c r="EH12" s="58"/>
      <c r="EM12" s="35"/>
      <c r="EN12" s="35"/>
    </row>
    <row r="13" spans="1:144" s="6" customFormat="1" ht="46.5" customHeight="1" x14ac:dyDescent="0.2">
      <c r="A13" s="230" t="s">
        <v>358</v>
      </c>
      <c r="B13" s="57"/>
      <c r="C13" s="57"/>
      <c r="D13" s="57"/>
      <c r="E13" s="57"/>
      <c r="F13" s="58"/>
      <c r="G13" s="310" t="s">
        <v>354</v>
      </c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243">
        <v>344</v>
      </c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243" t="s">
        <v>355</v>
      </c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373"/>
      <c r="AY13" s="124">
        <v>100</v>
      </c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346">
        <f>BX13/AY13</f>
        <v>5000</v>
      </c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2"/>
      <c r="BX13" s="346">
        <v>500000</v>
      </c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2"/>
      <c r="CJ13" s="346">
        <f t="shared" si="0"/>
        <v>500000</v>
      </c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8"/>
      <c r="CX13" s="369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8"/>
      <c r="DN13" s="346"/>
      <c r="DO13" s="111"/>
      <c r="DP13" s="111"/>
      <c r="DQ13" s="111"/>
      <c r="DR13" s="111"/>
      <c r="DS13" s="111"/>
      <c r="DT13" s="111"/>
      <c r="DU13" s="111"/>
      <c r="DV13" s="111"/>
      <c r="DW13" s="111"/>
      <c r="DX13" s="112"/>
      <c r="DY13" s="369"/>
      <c r="DZ13" s="57"/>
      <c r="EA13" s="57"/>
      <c r="EB13" s="57"/>
      <c r="EC13" s="57"/>
      <c r="ED13" s="57"/>
      <c r="EE13" s="57"/>
      <c r="EF13" s="57"/>
      <c r="EG13" s="57"/>
      <c r="EH13" s="58"/>
      <c r="EM13" s="35"/>
      <c r="EN13" s="35"/>
    </row>
    <row r="14" spans="1:144" s="6" customFormat="1" ht="34.5" customHeight="1" x14ac:dyDescent="0.2">
      <c r="A14" s="230" t="s">
        <v>349</v>
      </c>
      <c r="B14" s="57"/>
      <c r="C14" s="57"/>
      <c r="D14" s="57"/>
      <c r="E14" s="57"/>
      <c r="F14" s="58"/>
      <c r="G14" s="310" t="s">
        <v>361</v>
      </c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243">
        <v>345</v>
      </c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243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373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346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2"/>
      <c r="BX14" s="346">
        <f>SUM(BX15:CI25)</f>
        <v>2740357</v>
      </c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2"/>
      <c r="CJ14" s="346">
        <f t="shared" ref="CJ14:CJ20" si="1">BX14</f>
        <v>2740357</v>
      </c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8"/>
      <c r="CX14" s="369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8"/>
      <c r="DN14" s="346"/>
      <c r="DO14" s="111"/>
      <c r="DP14" s="111"/>
      <c r="DQ14" s="111"/>
      <c r="DR14" s="111"/>
      <c r="DS14" s="111"/>
      <c r="DT14" s="111"/>
      <c r="DU14" s="111"/>
      <c r="DV14" s="111"/>
      <c r="DW14" s="111"/>
      <c r="DX14" s="112"/>
      <c r="DY14" s="369"/>
      <c r="DZ14" s="57"/>
      <c r="EA14" s="57"/>
      <c r="EB14" s="57"/>
      <c r="EC14" s="57"/>
      <c r="ED14" s="57"/>
      <c r="EE14" s="57"/>
      <c r="EF14" s="57"/>
      <c r="EG14" s="57"/>
      <c r="EH14" s="58"/>
      <c r="EM14" s="35"/>
      <c r="EN14" s="35"/>
    </row>
    <row r="15" spans="1:144" s="6" customFormat="1" ht="16.5" customHeight="1" x14ac:dyDescent="0.2">
      <c r="A15" s="230"/>
      <c r="B15" s="57"/>
      <c r="C15" s="57"/>
      <c r="D15" s="57"/>
      <c r="E15" s="57"/>
      <c r="F15" s="58"/>
      <c r="G15" s="310" t="s">
        <v>362</v>
      </c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243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243" t="s">
        <v>355</v>
      </c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373"/>
      <c r="AY15" s="124">
        <v>330</v>
      </c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346">
        <v>1200</v>
      </c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2"/>
      <c r="BX15" s="346">
        <f t="shared" ref="BX15:BX22" si="2">AY15*BL15</f>
        <v>396000</v>
      </c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2"/>
      <c r="CJ15" s="346">
        <f t="shared" si="1"/>
        <v>396000</v>
      </c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8"/>
      <c r="CX15" s="369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8"/>
      <c r="DN15" s="346"/>
      <c r="DO15" s="111"/>
      <c r="DP15" s="111"/>
      <c r="DQ15" s="111"/>
      <c r="DR15" s="111"/>
      <c r="DS15" s="111"/>
      <c r="DT15" s="111"/>
      <c r="DU15" s="111"/>
      <c r="DV15" s="111"/>
      <c r="DW15" s="111"/>
      <c r="DX15" s="112"/>
      <c r="DY15" s="369"/>
      <c r="DZ15" s="57"/>
      <c r="EA15" s="57"/>
      <c r="EB15" s="57"/>
      <c r="EC15" s="57"/>
      <c r="ED15" s="57"/>
      <c r="EE15" s="57"/>
      <c r="EF15" s="57"/>
      <c r="EG15" s="57"/>
      <c r="EH15" s="58"/>
      <c r="EM15" s="35">
        <v>2600000</v>
      </c>
      <c r="EN15" s="35"/>
    </row>
    <row r="16" spans="1:144" s="6" customFormat="1" ht="16.5" customHeight="1" x14ac:dyDescent="0.2">
      <c r="A16" s="230"/>
      <c r="B16" s="57"/>
      <c r="C16" s="57"/>
      <c r="D16" s="57"/>
      <c r="E16" s="57"/>
      <c r="F16" s="58"/>
      <c r="G16" s="310" t="s">
        <v>363</v>
      </c>
      <c r="H16" s="310"/>
      <c r="I16" s="310"/>
      <c r="J16" s="310"/>
      <c r="K16" s="310"/>
      <c r="L16" s="310"/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243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243" t="s">
        <v>355</v>
      </c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373"/>
      <c r="AY16" s="124">
        <v>330</v>
      </c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346">
        <v>700</v>
      </c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2"/>
      <c r="BX16" s="346">
        <f t="shared" si="2"/>
        <v>231000</v>
      </c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2"/>
      <c r="CJ16" s="346">
        <f t="shared" si="1"/>
        <v>231000</v>
      </c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8"/>
      <c r="CX16" s="369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8"/>
      <c r="DN16" s="346"/>
      <c r="DO16" s="111"/>
      <c r="DP16" s="111"/>
      <c r="DQ16" s="111"/>
      <c r="DR16" s="111"/>
      <c r="DS16" s="111"/>
      <c r="DT16" s="111"/>
      <c r="DU16" s="111"/>
      <c r="DV16" s="111"/>
      <c r="DW16" s="111"/>
      <c r="DX16" s="112"/>
      <c r="DY16" s="369"/>
      <c r="DZ16" s="57"/>
      <c r="EA16" s="57"/>
      <c r="EB16" s="57"/>
      <c r="EC16" s="57"/>
      <c r="ED16" s="57"/>
      <c r="EE16" s="57"/>
      <c r="EF16" s="57"/>
      <c r="EG16" s="57"/>
      <c r="EH16" s="58"/>
      <c r="EM16" s="35">
        <f>EM15-CJ14</f>
        <v>-140357</v>
      </c>
      <c r="EN16" s="35"/>
    </row>
    <row r="17" spans="1:144" s="6" customFormat="1" ht="16.5" customHeight="1" x14ac:dyDescent="0.2">
      <c r="A17" s="230"/>
      <c r="B17" s="57"/>
      <c r="C17" s="57"/>
      <c r="D17" s="57"/>
      <c r="E17" s="57"/>
      <c r="F17" s="58"/>
      <c r="G17" s="310" t="s">
        <v>364</v>
      </c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243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243" t="s">
        <v>355</v>
      </c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373"/>
      <c r="AY17" s="124">
        <v>330</v>
      </c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346">
        <v>700</v>
      </c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2"/>
      <c r="BX17" s="346">
        <f t="shared" si="2"/>
        <v>231000</v>
      </c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2"/>
      <c r="CJ17" s="346">
        <f t="shared" si="1"/>
        <v>231000</v>
      </c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8"/>
      <c r="CX17" s="369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8"/>
      <c r="DN17" s="346"/>
      <c r="DO17" s="111"/>
      <c r="DP17" s="111"/>
      <c r="DQ17" s="111"/>
      <c r="DR17" s="111"/>
      <c r="DS17" s="111"/>
      <c r="DT17" s="111"/>
      <c r="DU17" s="111"/>
      <c r="DV17" s="111"/>
      <c r="DW17" s="111"/>
      <c r="DX17" s="112"/>
      <c r="DY17" s="369"/>
      <c r="DZ17" s="57"/>
      <c r="EA17" s="57"/>
      <c r="EB17" s="57"/>
      <c r="EC17" s="57"/>
      <c r="ED17" s="57"/>
      <c r="EE17" s="57"/>
      <c r="EF17" s="57"/>
      <c r="EG17" s="57"/>
      <c r="EH17" s="58"/>
      <c r="EM17" s="35"/>
      <c r="EN17" s="35"/>
    </row>
    <row r="18" spans="1:144" s="6" customFormat="1" ht="16.5" customHeight="1" x14ac:dyDescent="0.2">
      <c r="A18" s="230"/>
      <c r="B18" s="57"/>
      <c r="C18" s="57"/>
      <c r="D18" s="57"/>
      <c r="E18" s="57"/>
      <c r="F18" s="58"/>
      <c r="G18" s="310" t="s">
        <v>365</v>
      </c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243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243" t="s">
        <v>355</v>
      </c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373"/>
      <c r="AY18" s="124">
        <v>330</v>
      </c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346">
        <v>520</v>
      </c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2"/>
      <c r="BX18" s="346">
        <f t="shared" si="2"/>
        <v>171600</v>
      </c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2"/>
      <c r="CJ18" s="346">
        <f t="shared" si="1"/>
        <v>171600</v>
      </c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8"/>
      <c r="CX18" s="369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8"/>
      <c r="DN18" s="346"/>
      <c r="DO18" s="111"/>
      <c r="DP18" s="111"/>
      <c r="DQ18" s="111"/>
      <c r="DR18" s="111"/>
      <c r="DS18" s="111"/>
      <c r="DT18" s="111"/>
      <c r="DU18" s="111"/>
      <c r="DV18" s="111"/>
      <c r="DW18" s="111"/>
      <c r="DX18" s="112"/>
      <c r="DY18" s="369"/>
      <c r="DZ18" s="57"/>
      <c r="EA18" s="57"/>
      <c r="EB18" s="57"/>
      <c r="EC18" s="57"/>
      <c r="ED18" s="57"/>
      <c r="EE18" s="57"/>
      <c r="EF18" s="57"/>
      <c r="EG18" s="57"/>
      <c r="EH18" s="58"/>
      <c r="EM18" s="35"/>
      <c r="EN18" s="35"/>
    </row>
    <row r="19" spans="1:144" s="6" customFormat="1" ht="16.5" customHeight="1" x14ac:dyDescent="0.2">
      <c r="A19" s="230"/>
      <c r="B19" s="57"/>
      <c r="C19" s="57"/>
      <c r="D19" s="57"/>
      <c r="E19" s="57"/>
      <c r="F19" s="58"/>
      <c r="G19" s="310" t="s">
        <v>366</v>
      </c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243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243" t="s">
        <v>355</v>
      </c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373"/>
      <c r="AY19" s="124">
        <v>900</v>
      </c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346">
        <v>175</v>
      </c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2"/>
      <c r="BX19" s="346">
        <f t="shared" si="2"/>
        <v>157500</v>
      </c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2"/>
      <c r="CJ19" s="346">
        <f t="shared" si="1"/>
        <v>157500</v>
      </c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8"/>
      <c r="CX19" s="369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8"/>
      <c r="DN19" s="346"/>
      <c r="DO19" s="111"/>
      <c r="DP19" s="111"/>
      <c r="DQ19" s="111"/>
      <c r="DR19" s="111"/>
      <c r="DS19" s="111"/>
      <c r="DT19" s="111"/>
      <c r="DU19" s="111"/>
      <c r="DV19" s="111"/>
      <c r="DW19" s="111"/>
      <c r="DX19" s="112"/>
      <c r="DY19" s="369"/>
      <c r="DZ19" s="57"/>
      <c r="EA19" s="57"/>
      <c r="EB19" s="57"/>
      <c r="EC19" s="57"/>
      <c r="ED19" s="57"/>
      <c r="EE19" s="57"/>
      <c r="EF19" s="57"/>
      <c r="EG19" s="57"/>
      <c r="EH19" s="58"/>
      <c r="EM19" s="35"/>
      <c r="EN19" s="35"/>
    </row>
    <row r="20" spans="1:144" s="6" customFormat="1" ht="16.5" customHeight="1" x14ac:dyDescent="0.2">
      <c r="A20" s="230"/>
      <c r="B20" s="57"/>
      <c r="C20" s="57"/>
      <c r="D20" s="57"/>
      <c r="E20" s="57"/>
      <c r="F20" s="58"/>
      <c r="G20" s="310" t="s">
        <v>366</v>
      </c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  <c r="V20" s="310"/>
      <c r="W20" s="310"/>
      <c r="X20" s="243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243" t="s">
        <v>355</v>
      </c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373"/>
      <c r="AY20" s="124">
        <v>900</v>
      </c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346">
        <v>140</v>
      </c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2"/>
      <c r="BX20" s="346">
        <f>AY20*BL20</f>
        <v>126000</v>
      </c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2"/>
      <c r="CJ20" s="346">
        <f t="shared" si="1"/>
        <v>126000</v>
      </c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8"/>
      <c r="CX20" s="369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8"/>
      <c r="DN20" s="346"/>
      <c r="DO20" s="111"/>
      <c r="DP20" s="111"/>
      <c r="DQ20" s="111"/>
      <c r="DR20" s="111"/>
      <c r="DS20" s="111"/>
      <c r="DT20" s="111"/>
      <c r="DU20" s="111"/>
      <c r="DV20" s="111"/>
      <c r="DW20" s="111"/>
      <c r="DX20" s="112"/>
      <c r="DY20" s="369"/>
      <c r="DZ20" s="57"/>
      <c r="EA20" s="57"/>
      <c r="EB20" s="57"/>
      <c r="EC20" s="57"/>
      <c r="ED20" s="57"/>
      <c r="EE20" s="57"/>
      <c r="EF20" s="57"/>
      <c r="EG20" s="57"/>
      <c r="EH20" s="58"/>
      <c r="EM20" s="35"/>
      <c r="EN20" s="35"/>
    </row>
    <row r="21" spans="1:144" s="6" customFormat="1" ht="16.5" customHeight="1" x14ac:dyDescent="0.2">
      <c r="A21" s="230"/>
      <c r="B21" s="57"/>
      <c r="C21" s="57"/>
      <c r="D21" s="57"/>
      <c r="E21" s="57"/>
      <c r="F21" s="58"/>
      <c r="G21" s="310" t="s">
        <v>367</v>
      </c>
      <c r="H21" s="310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  <c r="V21" s="310"/>
      <c r="W21" s="310"/>
      <c r="X21" s="243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243" t="s">
        <v>355</v>
      </c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373"/>
      <c r="AY21" s="124">
        <v>990</v>
      </c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346">
        <v>700</v>
      </c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2"/>
      <c r="BX21" s="346">
        <f t="shared" si="2"/>
        <v>693000</v>
      </c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2"/>
      <c r="CJ21" s="346">
        <f t="shared" ref="CJ21:CJ26" si="3">BX21</f>
        <v>693000</v>
      </c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8"/>
      <c r="CX21" s="369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8"/>
      <c r="DN21" s="346"/>
      <c r="DO21" s="111"/>
      <c r="DP21" s="111"/>
      <c r="DQ21" s="111"/>
      <c r="DR21" s="111"/>
      <c r="DS21" s="111"/>
      <c r="DT21" s="111"/>
      <c r="DU21" s="111"/>
      <c r="DV21" s="111"/>
      <c r="DW21" s="111"/>
      <c r="DX21" s="112"/>
      <c r="DY21" s="369"/>
      <c r="DZ21" s="57"/>
      <c r="EA21" s="57"/>
      <c r="EB21" s="57"/>
      <c r="EC21" s="57"/>
      <c r="ED21" s="57"/>
      <c r="EE21" s="57"/>
      <c r="EF21" s="57"/>
      <c r="EG21" s="57"/>
      <c r="EH21" s="58"/>
      <c r="EM21" s="35"/>
      <c r="EN21" s="35"/>
    </row>
    <row r="22" spans="1:144" s="6" customFormat="1" ht="16.5" customHeight="1" x14ac:dyDescent="0.2">
      <c r="A22" s="230"/>
      <c r="B22" s="57"/>
      <c r="C22" s="57"/>
      <c r="D22" s="57"/>
      <c r="E22" s="57"/>
      <c r="F22" s="58"/>
      <c r="G22" s="310" t="s">
        <v>368</v>
      </c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243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243" t="s">
        <v>355</v>
      </c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373"/>
      <c r="AY22" s="124">
        <v>990</v>
      </c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346">
        <v>370</v>
      </c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2"/>
      <c r="BX22" s="346">
        <f t="shared" si="2"/>
        <v>366300</v>
      </c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2"/>
      <c r="CJ22" s="346">
        <f t="shared" si="3"/>
        <v>366300</v>
      </c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8"/>
      <c r="CX22" s="369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8"/>
      <c r="DN22" s="346"/>
      <c r="DO22" s="111"/>
      <c r="DP22" s="111"/>
      <c r="DQ22" s="111"/>
      <c r="DR22" s="111"/>
      <c r="DS22" s="111"/>
      <c r="DT22" s="111"/>
      <c r="DU22" s="111"/>
      <c r="DV22" s="111"/>
      <c r="DW22" s="111"/>
      <c r="DX22" s="112"/>
      <c r="DY22" s="369"/>
      <c r="DZ22" s="57"/>
      <c r="EA22" s="57"/>
      <c r="EB22" s="57"/>
      <c r="EC22" s="57"/>
      <c r="ED22" s="57"/>
      <c r="EE22" s="57"/>
      <c r="EF22" s="57"/>
      <c r="EG22" s="57"/>
      <c r="EH22" s="58"/>
      <c r="EM22" s="35"/>
      <c r="EN22" s="35"/>
    </row>
    <row r="23" spans="1:144" s="6" customFormat="1" ht="16.5" customHeight="1" x14ac:dyDescent="0.2">
      <c r="A23" s="230"/>
      <c r="B23" s="57"/>
      <c r="C23" s="57"/>
      <c r="D23" s="57"/>
      <c r="E23" s="57"/>
      <c r="F23" s="58"/>
      <c r="G23" s="310" t="s">
        <v>369</v>
      </c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243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243" t="s">
        <v>355</v>
      </c>
      <c r="AM23" s="246"/>
      <c r="AN23" s="246"/>
      <c r="AO23" s="246"/>
      <c r="AP23" s="246"/>
      <c r="AQ23" s="246"/>
      <c r="AR23" s="246"/>
      <c r="AS23" s="246"/>
      <c r="AT23" s="246"/>
      <c r="AU23" s="246"/>
      <c r="AV23" s="246"/>
      <c r="AW23" s="246"/>
      <c r="AX23" s="373"/>
      <c r="AY23" s="124">
        <v>705</v>
      </c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346">
        <v>120</v>
      </c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2"/>
      <c r="BX23" s="346">
        <f>AY23*BL23</f>
        <v>84600</v>
      </c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2"/>
      <c r="CJ23" s="346">
        <f t="shared" si="3"/>
        <v>84600</v>
      </c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8"/>
      <c r="CX23" s="369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8"/>
      <c r="DN23" s="346"/>
      <c r="DO23" s="111"/>
      <c r="DP23" s="111"/>
      <c r="DQ23" s="111"/>
      <c r="DR23" s="111"/>
      <c r="DS23" s="111"/>
      <c r="DT23" s="111"/>
      <c r="DU23" s="111"/>
      <c r="DV23" s="111"/>
      <c r="DW23" s="111"/>
      <c r="DX23" s="112"/>
      <c r="DY23" s="369"/>
      <c r="DZ23" s="57"/>
      <c r="EA23" s="57"/>
      <c r="EB23" s="57"/>
      <c r="EC23" s="57"/>
      <c r="ED23" s="57"/>
      <c r="EE23" s="57"/>
      <c r="EF23" s="57"/>
      <c r="EG23" s="57"/>
      <c r="EH23" s="58"/>
      <c r="EM23" s="35"/>
      <c r="EN23" s="35"/>
    </row>
    <row r="24" spans="1:144" s="6" customFormat="1" ht="16.5" customHeight="1" x14ac:dyDescent="0.2">
      <c r="A24" s="230"/>
      <c r="B24" s="57"/>
      <c r="C24" s="57"/>
      <c r="D24" s="57"/>
      <c r="E24" s="57"/>
      <c r="F24" s="58"/>
      <c r="G24" s="310" t="s">
        <v>370</v>
      </c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243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243" t="s">
        <v>355</v>
      </c>
      <c r="AM24" s="246"/>
      <c r="AN24" s="246"/>
      <c r="AO24" s="246"/>
      <c r="AP24" s="246"/>
      <c r="AQ24" s="246"/>
      <c r="AR24" s="246"/>
      <c r="AS24" s="246"/>
      <c r="AT24" s="246"/>
      <c r="AU24" s="246"/>
      <c r="AV24" s="246"/>
      <c r="AW24" s="246"/>
      <c r="AX24" s="373"/>
      <c r="AY24" s="124">
        <v>260</v>
      </c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346">
        <v>550</v>
      </c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2"/>
      <c r="BX24" s="346">
        <f>AY24*BL24</f>
        <v>143000</v>
      </c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2"/>
      <c r="CJ24" s="346">
        <f t="shared" si="3"/>
        <v>143000</v>
      </c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8"/>
      <c r="CX24" s="369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8"/>
      <c r="DN24" s="346"/>
      <c r="DO24" s="111"/>
      <c r="DP24" s="111"/>
      <c r="DQ24" s="111"/>
      <c r="DR24" s="111"/>
      <c r="DS24" s="111"/>
      <c r="DT24" s="111"/>
      <c r="DU24" s="111"/>
      <c r="DV24" s="111"/>
      <c r="DW24" s="111"/>
      <c r="DX24" s="112"/>
      <c r="DY24" s="369"/>
      <c r="DZ24" s="57"/>
      <c r="EA24" s="57"/>
      <c r="EB24" s="57"/>
      <c r="EC24" s="57"/>
      <c r="ED24" s="57"/>
      <c r="EE24" s="57"/>
      <c r="EF24" s="57"/>
      <c r="EG24" s="57"/>
      <c r="EH24" s="58"/>
      <c r="EM24" s="35"/>
      <c r="EN24" s="35"/>
    </row>
    <row r="25" spans="1:144" s="6" customFormat="1" ht="16.5" customHeight="1" x14ac:dyDescent="0.2">
      <c r="A25" s="230"/>
      <c r="B25" s="57"/>
      <c r="C25" s="57"/>
      <c r="D25" s="57"/>
      <c r="E25" s="57"/>
      <c r="F25" s="58"/>
      <c r="G25" s="310" t="s">
        <v>383</v>
      </c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243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243" t="s">
        <v>355</v>
      </c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373"/>
      <c r="AY25" s="124">
        <v>1</v>
      </c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346">
        <v>140357</v>
      </c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2"/>
      <c r="BX25" s="346">
        <f>AY25*BL25</f>
        <v>140357</v>
      </c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2"/>
      <c r="CJ25" s="346">
        <f t="shared" si="3"/>
        <v>140357</v>
      </c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8"/>
      <c r="CX25" s="369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8"/>
      <c r="DN25" s="346"/>
      <c r="DO25" s="111"/>
      <c r="DP25" s="111"/>
      <c r="DQ25" s="111"/>
      <c r="DR25" s="111"/>
      <c r="DS25" s="111"/>
      <c r="DT25" s="111"/>
      <c r="DU25" s="111"/>
      <c r="DV25" s="111"/>
      <c r="DW25" s="111"/>
      <c r="DX25" s="112"/>
      <c r="DY25" s="369"/>
      <c r="DZ25" s="57"/>
      <c r="EA25" s="57"/>
      <c r="EB25" s="57"/>
      <c r="EC25" s="57"/>
      <c r="ED25" s="57"/>
      <c r="EE25" s="57"/>
      <c r="EF25" s="57"/>
      <c r="EG25" s="57"/>
      <c r="EH25" s="58"/>
      <c r="EM25" s="35"/>
      <c r="EN25" s="35"/>
    </row>
    <row r="26" spans="1:144" s="6" customFormat="1" ht="30" customHeight="1" x14ac:dyDescent="0.2">
      <c r="A26" s="230"/>
      <c r="B26" s="57"/>
      <c r="C26" s="57"/>
      <c r="D26" s="57"/>
      <c r="E26" s="57"/>
      <c r="F26" s="58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  <c r="V26" s="310"/>
      <c r="W26" s="310"/>
      <c r="X26" s="243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243" t="s">
        <v>355</v>
      </c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373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346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2"/>
      <c r="BX26" s="346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2"/>
      <c r="CJ26" s="346">
        <f t="shared" si="3"/>
        <v>0</v>
      </c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8"/>
      <c r="CX26" s="369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8"/>
      <c r="DN26" s="346"/>
      <c r="DO26" s="111"/>
      <c r="DP26" s="111"/>
      <c r="DQ26" s="111"/>
      <c r="DR26" s="111"/>
      <c r="DS26" s="111"/>
      <c r="DT26" s="111"/>
      <c r="DU26" s="111"/>
      <c r="DV26" s="111"/>
      <c r="DW26" s="111"/>
      <c r="DX26" s="112"/>
      <c r="DY26" s="369"/>
      <c r="DZ26" s="57"/>
      <c r="EA26" s="57"/>
      <c r="EB26" s="57"/>
      <c r="EC26" s="57"/>
      <c r="ED26" s="57"/>
      <c r="EE26" s="57"/>
      <c r="EF26" s="57"/>
      <c r="EG26" s="57"/>
      <c r="EH26" s="58"/>
      <c r="EM26" s="35"/>
      <c r="EN26" s="35"/>
    </row>
    <row r="27" spans="1:144" s="6" customFormat="1" ht="34.5" customHeight="1" x14ac:dyDescent="0.2">
      <c r="A27" s="230" t="s">
        <v>349</v>
      </c>
      <c r="B27" s="57"/>
      <c r="C27" s="57"/>
      <c r="D27" s="57"/>
      <c r="E27" s="57"/>
      <c r="F27" s="58"/>
      <c r="G27" s="310" t="s">
        <v>359</v>
      </c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243">
        <v>346</v>
      </c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243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373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346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2"/>
      <c r="BX27" s="346">
        <f>SUM(BX28:CI49)</f>
        <v>850000</v>
      </c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2"/>
      <c r="CJ27" s="346">
        <f>SUM(CJ28:CW38)</f>
        <v>700000</v>
      </c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8"/>
      <c r="CX27" s="369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8"/>
      <c r="DN27" s="346">
        <f>SUM(DN28:DX38)</f>
        <v>150000</v>
      </c>
      <c r="DO27" s="111"/>
      <c r="DP27" s="111"/>
      <c r="DQ27" s="111"/>
      <c r="DR27" s="111"/>
      <c r="DS27" s="111"/>
      <c r="DT27" s="111"/>
      <c r="DU27" s="111"/>
      <c r="DV27" s="111"/>
      <c r="DW27" s="111"/>
      <c r="DX27" s="112"/>
      <c r="DY27" s="369"/>
      <c r="DZ27" s="57"/>
      <c r="EA27" s="57"/>
      <c r="EB27" s="57"/>
      <c r="EC27" s="57"/>
      <c r="ED27" s="57"/>
      <c r="EE27" s="57"/>
      <c r="EF27" s="57"/>
      <c r="EG27" s="57"/>
      <c r="EH27" s="58"/>
      <c r="EM27" s="35"/>
      <c r="EN27" s="35"/>
    </row>
    <row r="28" spans="1:144" s="6" customFormat="1" ht="16.5" customHeight="1" x14ac:dyDescent="0.2">
      <c r="A28" s="230"/>
      <c r="B28" s="57"/>
      <c r="C28" s="57"/>
      <c r="D28" s="57"/>
      <c r="E28" s="57"/>
      <c r="F28" s="58"/>
      <c r="G28" s="310" t="s">
        <v>371</v>
      </c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  <c r="V28" s="310"/>
      <c r="W28" s="310"/>
      <c r="X28" s="243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243" t="s">
        <v>355</v>
      </c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373"/>
      <c r="AY28" s="124">
        <v>200</v>
      </c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346">
        <v>2000</v>
      </c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2"/>
      <c r="BX28" s="346">
        <f>AY28*BL28</f>
        <v>400000</v>
      </c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2"/>
      <c r="CJ28" s="346">
        <f>BX28-145000</f>
        <v>255000</v>
      </c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8"/>
      <c r="CX28" s="369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8"/>
      <c r="DN28" s="346">
        <f>BX28-CJ28</f>
        <v>145000</v>
      </c>
      <c r="DO28" s="111"/>
      <c r="DP28" s="111"/>
      <c r="DQ28" s="111"/>
      <c r="DR28" s="111"/>
      <c r="DS28" s="111"/>
      <c r="DT28" s="111"/>
      <c r="DU28" s="111"/>
      <c r="DV28" s="111"/>
      <c r="DW28" s="111"/>
      <c r="DX28" s="112"/>
      <c r="DY28" s="369"/>
      <c r="DZ28" s="57"/>
      <c r="EA28" s="57"/>
      <c r="EB28" s="57"/>
      <c r="EC28" s="57"/>
      <c r="ED28" s="57"/>
      <c r="EE28" s="57"/>
      <c r="EF28" s="57"/>
      <c r="EG28" s="57"/>
      <c r="EH28" s="58"/>
      <c r="EM28" s="35">
        <v>150000</v>
      </c>
      <c r="EN28" s="35">
        <v>700000</v>
      </c>
    </row>
    <row r="29" spans="1:144" s="6" customFormat="1" ht="16.5" customHeight="1" x14ac:dyDescent="0.2">
      <c r="A29" s="230"/>
      <c r="B29" s="57"/>
      <c r="C29" s="57"/>
      <c r="D29" s="57"/>
      <c r="E29" s="57"/>
      <c r="F29" s="58"/>
      <c r="G29" s="310" t="s">
        <v>372</v>
      </c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310"/>
      <c r="S29" s="310"/>
      <c r="T29" s="310"/>
      <c r="U29" s="310"/>
      <c r="V29" s="310"/>
      <c r="W29" s="310"/>
      <c r="X29" s="243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243" t="s">
        <v>355</v>
      </c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373"/>
      <c r="AY29" s="124">
        <v>20</v>
      </c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346">
        <v>10000</v>
      </c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2"/>
      <c r="BX29" s="346">
        <f t="shared" ref="BX29:BX37" si="4">AY29*BL29</f>
        <v>200000</v>
      </c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2"/>
      <c r="CJ29" s="346">
        <f t="shared" si="0"/>
        <v>200000</v>
      </c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8"/>
      <c r="CX29" s="369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8"/>
      <c r="DN29" s="346"/>
      <c r="DO29" s="111"/>
      <c r="DP29" s="111"/>
      <c r="DQ29" s="111"/>
      <c r="DR29" s="111"/>
      <c r="DS29" s="111"/>
      <c r="DT29" s="111"/>
      <c r="DU29" s="111"/>
      <c r="DV29" s="111"/>
      <c r="DW29" s="111"/>
      <c r="DX29" s="112"/>
      <c r="DY29" s="369"/>
      <c r="DZ29" s="57"/>
      <c r="EA29" s="57"/>
      <c r="EB29" s="57"/>
      <c r="EC29" s="57"/>
      <c r="ED29" s="57"/>
      <c r="EE29" s="57"/>
      <c r="EF29" s="57"/>
      <c r="EG29" s="57"/>
      <c r="EH29" s="58"/>
      <c r="EM29" s="35">
        <f>EM28-DN27</f>
        <v>0</v>
      </c>
      <c r="EN29" s="35">
        <f>EN28-CJ27</f>
        <v>0</v>
      </c>
    </row>
    <row r="30" spans="1:144" s="6" customFormat="1" ht="16.5" customHeight="1" x14ac:dyDescent="0.2">
      <c r="A30" s="230"/>
      <c r="B30" s="57"/>
      <c r="C30" s="57"/>
      <c r="D30" s="57"/>
      <c r="E30" s="57"/>
      <c r="F30" s="58"/>
      <c r="G30" s="310" t="s">
        <v>373</v>
      </c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243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243" t="s">
        <v>355</v>
      </c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373"/>
      <c r="AY30" s="124">
        <v>10</v>
      </c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346">
        <v>2000</v>
      </c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2"/>
      <c r="BX30" s="346">
        <f t="shared" si="4"/>
        <v>20000</v>
      </c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2"/>
      <c r="CJ30" s="346">
        <f t="shared" si="0"/>
        <v>20000</v>
      </c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8"/>
      <c r="CX30" s="369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8"/>
      <c r="DN30" s="346"/>
      <c r="DO30" s="111"/>
      <c r="DP30" s="111"/>
      <c r="DQ30" s="111"/>
      <c r="DR30" s="111"/>
      <c r="DS30" s="111"/>
      <c r="DT30" s="111"/>
      <c r="DU30" s="111"/>
      <c r="DV30" s="111"/>
      <c r="DW30" s="111"/>
      <c r="DX30" s="112"/>
      <c r="DY30" s="369"/>
      <c r="DZ30" s="57"/>
      <c r="EA30" s="57"/>
      <c r="EB30" s="57"/>
      <c r="EC30" s="57"/>
      <c r="ED30" s="57"/>
      <c r="EE30" s="57"/>
      <c r="EF30" s="57"/>
      <c r="EG30" s="57"/>
      <c r="EH30" s="58"/>
      <c r="EM30" s="35"/>
      <c r="EN30" s="35"/>
    </row>
    <row r="31" spans="1:144" s="6" customFormat="1" ht="29.25" customHeight="1" x14ac:dyDescent="0.2">
      <c r="A31" s="230"/>
      <c r="B31" s="57"/>
      <c r="C31" s="57"/>
      <c r="D31" s="57"/>
      <c r="E31" s="57"/>
      <c r="F31" s="58"/>
      <c r="G31" s="310" t="s">
        <v>374</v>
      </c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243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243" t="s">
        <v>355</v>
      </c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373"/>
      <c r="AY31" s="124">
        <v>60</v>
      </c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346">
        <v>1000</v>
      </c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2"/>
      <c r="BX31" s="346">
        <f t="shared" si="4"/>
        <v>60000</v>
      </c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2"/>
      <c r="CJ31" s="346">
        <f t="shared" si="0"/>
        <v>60000</v>
      </c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8"/>
      <c r="CX31" s="369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8"/>
      <c r="DN31" s="346"/>
      <c r="DO31" s="111"/>
      <c r="DP31" s="111"/>
      <c r="DQ31" s="111"/>
      <c r="DR31" s="111"/>
      <c r="DS31" s="111"/>
      <c r="DT31" s="111"/>
      <c r="DU31" s="111"/>
      <c r="DV31" s="111"/>
      <c r="DW31" s="111"/>
      <c r="DX31" s="112"/>
      <c r="DY31" s="369"/>
      <c r="DZ31" s="57"/>
      <c r="EA31" s="57"/>
      <c r="EB31" s="57"/>
      <c r="EC31" s="57"/>
      <c r="ED31" s="57"/>
      <c r="EE31" s="57"/>
      <c r="EF31" s="57"/>
      <c r="EG31" s="57"/>
      <c r="EH31" s="58"/>
      <c r="EM31" s="35"/>
      <c r="EN31" s="35"/>
    </row>
    <row r="32" spans="1:144" s="6" customFormat="1" ht="16.5" customHeight="1" x14ac:dyDescent="0.2">
      <c r="A32" s="230"/>
      <c r="B32" s="57"/>
      <c r="C32" s="57"/>
      <c r="D32" s="57"/>
      <c r="E32" s="57"/>
      <c r="F32" s="58"/>
      <c r="G32" s="310" t="s">
        <v>375</v>
      </c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  <c r="V32" s="310"/>
      <c r="W32" s="310"/>
      <c r="X32" s="243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243" t="s">
        <v>355</v>
      </c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373"/>
      <c r="AY32" s="124">
        <v>400</v>
      </c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346">
        <v>100</v>
      </c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2"/>
      <c r="BX32" s="346">
        <f t="shared" si="4"/>
        <v>40000</v>
      </c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2"/>
      <c r="CJ32" s="346">
        <f t="shared" si="0"/>
        <v>40000</v>
      </c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8"/>
      <c r="CX32" s="369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8"/>
      <c r="DN32" s="346"/>
      <c r="DO32" s="111"/>
      <c r="DP32" s="111"/>
      <c r="DQ32" s="111"/>
      <c r="DR32" s="111"/>
      <c r="DS32" s="111"/>
      <c r="DT32" s="111"/>
      <c r="DU32" s="111"/>
      <c r="DV32" s="111"/>
      <c r="DW32" s="111"/>
      <c r="DX32" s="112"/>
      <c r="DY32" s="369"/>
      <c r="DZ32" s="57"/>
      <c r="EA32" s="57"/>
      <c r="EB32" s="57"/>
      <c r="EC32" s="57"/>
      <c r="ED32" s="57"/>
      <c r="EE32" s="57"/>
      <c r="EF32" s="57"/>
      <c r="EG32" s="57"/>
      <c r="EH32" s="58"/>
      <c r="EM32" s="35"/>
      <c r="EN32" s="35"/>
    </row>
    <row r="33" spans="1:144" s="6" customFormat="1" ht="16.5" customHeight="1" x14ac:dyDescent="0.2">
      <c r="A33" s="230"/>
      <c r="B33" s="57"/>
      <c r="C33" s="57"/>
      <c r="D33" s="57"/>
      <c r="E33" s="57"/>
      <c r="F33" s="58"/>
      <c r="G33" s="310" t="s">
        <v>376</v>
      </c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  <c r="V33" s="310"/>
      <c r="W33" s="310"/>
      <c r="X33" s="243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243" t="s">
        <v>355</v>
      </c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373"/>
      <c r="AY33" s="124">
        <v>208</v>
      </c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346">
        <v>125</v>
      </c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2"/>
      <c r="BX33" s="346">
        <f t="shared" si="4"/>
        <v>26000</v>
      </c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2"/>
      <c r="CJ33" s="346">
        <f t="shared" si="0"/>
        <v>26000</v>
      </c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8"/>
      <c r="CX33" s="369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8"/>
      <c r="DN33" s="346"/>
      <c r="DO33" s="111"/>
      <c r="DP33" s="111"/>
      <c r="DQ33" s="111"/>
      <c r="DR33" s="111"/>
      <c r="DS33" s="111"/>
      <c r="DT33" s="111"/>
      <c r="DU33" s="111"/>
      <c r="DV33" s="111"/>
      <c r="DW33" s="111"/>
      <c r="DX33" s="112"/>
      <c r="DY33" s="369"/>
      <c r="DZ33" s="57"/>
      <c r="EA33" s="57"/>
      <c r="EB33" s="57"/>
      <c r="EC33" s="57"/>
      <c r="ED33" s="57"/>
      <c r="EE33" s="57"/>
      <c r="EF33" s="57"/>
      <c r="EG33" s="57"/>
      <c r="EH33" s="58"/>
      <c r="EM33" s="35"/>
      <c r="EN33" s="35"/>
    </row>
    <row r="34" spans="1:144" s="6" customFormat="1" ht="16.5" customHeight="1" x14ac:dyDescent="0.2">
      <c r="A34" s="230"/>
      <c r="B34" s="57"/>
      <c r="C34" s="57"/>
      <c r="D34" s="57"/>
      <c r="E34" s="57"/>
      <c r="F34" s="58"/>
      <c r="G34" s="310" t="s">
        <v>377</v>
      </c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310"/>
      <c r="U34" s="310"/>
      <c r="V34" s="310"/>
      <c r="W34" s="310"/>
      <c r="X34" s="243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243" t="s">
        <v>355</v>
      </c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373"/>
      <c r="AY34" s="124">
        <v>400</v>
      </c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346">
        <v>110</v>
      </c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2"/>
      <c r="BX34" s="346">
        <f t="shared" si="4"/>
        <v>44000</v>
      </c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2"/>
      <c r="CJ34" s="346">
        <f t="shared" si="0"/>
        <v>44000</v>
      </c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8"/>
      <c r="CX34" s="369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8"/>
      <c r="DN34" s="346"/>
      <c r="DO34" s="111"/>
      <c r="DP34" s="111"/>
      <c r="DQ34" s="111"/>
      <c r="DR34" s="111"/>
      <c r="DS34" s="111"/>
      <c r="DT34" s="111"/>
      <c r="DU34" s="111"/>
      <c r="DV34" s="111"/>
      <c r="DW34" s="111"/>
      <c r="DX34" s="112"/>
      <c r="DY34" s="369"/>
      <c r="DZ34" s="57"/>
      <c r="EA34" s="57"/>
      <c r="EB34" s="57"/>
      <c r="EC34" s="57"/>
      <c r="ED34" s="57"/>
      <c r="EE34" s="57"/>
      <c r="EF34" s="57"/>
      <c r="EG34" s="57"/>
      <c r="EH34" s="58"/>
      <c r="EM34" s="35"/>
      <c r="EN34" s="35"/>
    </row>
    <row r="35" spans="1:144" s="6" customFormat="1" ht="16.5" customHeight="1" x14ac:dyDescent="0.2">
      <c r="A35" s="230"/>
      <c r="B35" s="57"/>
      <c r="C35" s="57"/>
      <c r="D35" s="57"/>
      <c r="E35" s="57"/>
      <c r="F35" s="58"/>
      <c r="G35" s="310" t="s">
        <v>378</v>
      </c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  <c r="V35" s="310"/>
      <c r="W35" s="310"/>
      <c r="X35" s="243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243" t="s">
        <v>355</v>
      </c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373"/>
      <c r="AY35" s="124">
        <v>400</v>
      </c>
      <c r="AZ35" s="124"/>
      <c r="BA35" s="124"/>
      <c r="BB35" s="124"/>
      <c r="BC35" s="124"/>
      <c r="BD35" s="124"/>
      <c r="BE35" s="124"/>
      <c r="BF35" s="124"/>
      <c r="BG35" s="124"/>
      <c r="BH35" s="124"/>
      <c r="BI35" s="124"/>
      <c r="BJ35" s="124"/>
      <c r="BK35" s="124"/>
      <c r="BL35" s="346">
        <v>50</v>
      </c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2"/>
      <c r="BX35" s="346">
        <f t="shared" si="4"/>
        <v>20000</v>
      </c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2"/>
      <c r="CJ35" s="346">
        <f t="shared" si="0"/>
        <v>20000</v>
      </c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8"/>
      <c r="CX35" s="369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8"/>
      <c r="DN35" s="346"/>
      <c r="DO35" s="111"/>
      <c r="DP35" s="111"/>
      <c r="DQ35" s="111"/>
      <c r="DR35" s="111"/>
      <c r="DS35" s="111"/>
      <c r="DT35" s="111"/>
      <c r="DU35" s="111"/>
      <c r="DV35" s="111"/>
      <c r="DW35" s="111"/>
      <c r="DX35" s="112"/>
      <c r="DY35" s="369"/>
      <c r="DZ35" s="57"/>
      <c r="EA35" s="57"/>
      <c r="EB35" s="57"/>
      <c r="EC35" s="57"/>
      <c r="ED35" s="57"/>
      <c r="EE35" s="57"/>
      <c r="EF35" s="57"/>
      <c r="EG35" s="57"/>
      <c r="EH35" s="58"/>
      <c r="EM35" s="35"/>
      <c r="EN35" s="35"/>
    </row>
    <row r="36" spans="1:144" s="6" customFormat="1" ht="16.5" customHeight="1" x14ac:dyDescent="0.2">
      <c r="A36" s="230"/>
      <c r="B36" s="57"/>
      <c r="C36" s="57"/>
      <c r="D36" s="57"/>
      <c r="E36" s="57"/>
      <c r="F36" s="58"/>
      <c r="G36" s="310" t="s">
        <v>379</v>
      </c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  <c r="V36" s="310"/>
      <c r="W36" s="310"/>
      <c r="X36" s="243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243" t="s">
        <v>355</v>
      </c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373"/>
      <c r="AY36" s="124">
        <v>400</v>
      </c>
      <c r="AZ36" s="124"/>
      <c r="BA36" s="124"/>
      <c r="BB36" s="124"/>
      <c r="BC36" s="124"/>
      <c r="BD36" s="124"/>
      <c r="BE36" s="124"/>
      <c r="BF36" s="124"/>
      <c r="BG36" s="124"/>
      <c r="BH36" s="124"/>
      <c r="BI36" s="124"/>
      <c r="BJ36" s="124"/>
      <c r="BK36" s="124"/>
      <c r="BL36" s="346">
        <v>50</v>
      </c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2"/>
      <c r="BX36" s="346">
        <f t="shared" si="4"/>
        <v>20000</v>
      </c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2"/>
      <c r="CJ36" s="346">
        <f t="shared" si="0"/>
        <v>20000</v>
      </c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8"/>
      <c r="CX36" s="369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8"/>
      <c r="DN36" s="346"/>
      <c r="DO36" s="111"/>
      <c r="DP36" s="111"/>
      <c r="DQ36" s="111"/>
      <c r="DR36" s="111"/>
      <c r="DS36" s="111"/>
      <c r="DT36" s="111"/>
      <c r="DU36" s="111"/>
      <c r="DV36" s="111"/>
      <c r="DW36" s="111"/>
      <c r="DX36" s="112"/>
      <c r="DY36" s="369"/>
      <c r="DZ36" s="57"/>
      <c r="EA36" s="57"/>
      <c r="EB36" s="57"/>
      <c r="EC36" s="57"/>
      <c r="ED36" s="57"/>
      <c r="EE36" s="57"/>
      <c r="EF36" s="57"/>
      <c r="EG36" s="57"/>
      <c r="EH36" s="58"/>
      <c r="EM36" s="35"/>
      <c r="EN36" s="35"/>
    </row>
    <row r="37" spans="1:144" s="6" customFormat="1" ht="16.5" customHeight="1" x14ac:dyDescent="0.2">
      <c r="A37" s="230"/>
      <c r="B37" s="57"/>
      <c r="C37" s="57"/>
      <c r="D37" s="57"/>
      <c r="E37" s="57"/>
      <c r="F37" s="58"/>
      <c r="G37" s="310" t="s">
        <v>380</v>
      </c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  <c r="V37" s="310"/>
      <c r="W37" s="310"/>
      <c r="X37" s="243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243" t="s">
        <v>355</v>
      </c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373"/>
      <c r="AY37" s="124">
        <v>30</v>
      </c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346">
        <v>500</v>
      </c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2"/>
      <c r="BX37" s="346">
        <f t="shared" si="4"/>
        <v>15000</v>
      </c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2"/>
      <c r="CJ37" s="346">
        <f t="shared" si="0"/>
        <v>15000</v>
      </c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8"/>
      <c r="CX37" s="369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  <c r="DM37" s="58"/>
      <c r="DN37" s="346"/>
      <c r="DO37" s="111"/>
      <c r="DP37" s="111"/>
      <c r="DQ37" s="111"/>
      <c r="DR37" s="111"/>
      <c r="DS37" s="111"/>
      <c r="DT37" s="111"/>
      <c r="DU37" s="111"/>
      <c r="DV37" s="111"/>
      <c r="DW37" s="111"/>
      <c r="DX37" s="112"/>
      <c r="DY37" s="369"/>
      <c r="DZ37" s="57"/>
      <c r="EA37" s="57"/>
      <c r="EB37" s="57"/>
      <c r="EC37" s="57"/>
      <c r="ED37" s="57"/>
      <c r="EE37" s="57"/>
      <c r="EF37" s="57"/>
      <c r="EG37" s="57"/>
      <c r="EH37" s="58"/>
      <c r="EM37" s="35"/>
      <c r="EN37" s="35"/>
    </row>
    <row r="38" spans="1:144" s="6" customFormat="1" ht="30" customHeight="1" x14ac:dyDescent="0.2">
      <c r="A38" s="230"/>
      <c r="B38" s="57"/>
      <c r="C38" s="57"/>
      <c r="D38" s="57"/>
      <c r="E38" s="57"/>
      <c r="F38" s="58"/>
      <c r="G38" s="310" t="s">
        <v>360</v>
      </c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  <c r="T38" s="310"/>
      <c r="U38" s="310"/>
      <c r="V38" s="310"/>
      <c r="W38" s="310"/>
      <c r="X38" s="243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243" t="s">
        <v>355</v>
      </c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373"/>
      <c r="AY38" s="124">
        <v>1000</v>
      </c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346">
        <v>5</v>
      </c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2"/>
      <c r="BX38" s="346">
        <f>AY38*BL38</f>
        <v>5000</v>
      </c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2"/>
      <c r="CJ38" s="346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8"/>
      <c r="CX38" s="369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  <c r="DM38" s="58"/>
      <c r="DN38" s="346">
        <f>BX38</f>
        <v>5000</v>
      </c>
      <c r="DO38" s="111"/>
      <c r="DP38" s="111"/>
      <c r="DQ38" s="111"/>
      <c r="DR38" s="111"/>
      <c r="DS38" s="111"/>
      <c r="DT38" s="111"/>
      <c r="DU38" s="111"/>
      <c r="DV38" s="111"/>
      <c r="DW38" s="111"/>
      <c r="DX38" s="112"/>
      <c r="DY38" s="369"/>
      <c r="DZ38" s="57"/>
      <c r="EA38" s="57"/>
      <c r="EB38" s="57"/>
      <c r="EC38" s="57"/>
      <c r="ED38" s="57"/>
      <c r="EE38" s="57"/>
      <c r="EF38" s="57"/>
      <c r="EG38" s="57"/>
      <c r="EH38" s="58"/>
      <c r="EM38" s="35"/>
      <c r="EN38" s="35"/>
    </row>
    <row r="39" spans="1:144" s="6" customFormat="1" ht="16.5" hidden="1" customHeight="1" x14ac:dyDescent="0.2">
      <c r="A39" s="230"/>
      <c r="B39" s="57"/>
      <c r="C39" s="57"/>
      <c r="D39" s="57"/>
      <c r="E39" s="57"/>
      <c r="F39" s="58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  <c r="V39" s="310"/>
      <c r="W39" s="310"/>
      <c r="X39" s="243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243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373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346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2"/>
      <c r="BX39" s="346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2"/>
      <c r="CJ39" s="346">
        <f t="shared" si="0"/>
        <v>0</v>
      </c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8"/>
      <c r="CX39" s="369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8"/>
      <c r="DN39" s="346"/>
      <c r="DO39" s="111"/>
      <c r="DP39" s="111"/>
      <c r="DQ39" s="111"/>
      <c r="DR39" s="111"/>
      <c r="DS39" s="111"/>
      <c r="DT39" s="111"/>
      <c r="DU39" s="111"/>
      <c r="DV39" s="111"/>
      <c r="DW39" s="111"/>
      <c r="DX39" s="112"/>
      <c r="DY39" s="369"/>
      <c r="DZ39" s="57"/>
      <c r="EA39" s="57"/>
      <c r="EB39" s="57"/>
      <c r="EC39" s="57"/>
      <c r="ED39" s="57"/>
      <c r="EE39" s="57"/>
      <c r="EF39" s="57"/>
      <c r="EG39" s="57"/>
      <c r="EH39" s="58"/>
      <c r="EM39" s="35"/>
      <c r="EN39" s="35"/>
    </row>
    <row r="40" spans="1:144" s="6" customFormat="1" ht="16.5" hidden="1" customHeight="1" x14ac:dyDescent="0.2">
      <c r="A40" s="230"/>
      <c r="B40" s="57"/>
      <c r="C40" s="57"/>
      <c r="D40" s="57"/>
      <c r="E40" s="57"/>
      <c r="F40" s="58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  <c r="V40" s="310"/>
      <c r="W40" s="310"/>
      <c r="X40" s="243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243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373"/>
      <c r="AY40" s="124"/>
      <c r="AZ40" s="124"/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24"/>
      <c r="BL40" s="346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2"/>
      <c r="BX40" s="346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2"/>
      <c r="CJ40" s="346">
        <f t="shared" si="0"/>
        <v>0</v>
      </c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8"/>
      <c r="CX40" s="369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8"/>
      <c r="DN40" s="346"/>
      <c r="DO40" s="111"/>
      <c r="DP40" s="111"/>
      <c r="DQ40" s="111"/>
      <c r="DR40" s="111"/>
      <c r="DS40" s="111"/>
      <c r="DT40" s="111"/>
      <c r="DU40" s="111"/>
      <c r="DV40" s="111"/>
      <c r="DW40" s="111"/>
      <c r="DX40" s="112"/>
      <c r="DY40" s="369"/>
      <c r="DZ40" s="57"/>
      <c r="EA40" s="57"/>
      <c r="EB40" s="57"/>
      <c r="EC40" s="57"/>
      <c r="ED40" s="57"/>
      <c r="EE40" s="57"/>
      <c r="EF40" s="57"/>
      <c r="EG40" s="57"/>
      <c r="EH40" s="58"/>
      <c r="EM40" s="35"/>
      <c r="EN40" s="35"/>
    </row>
    <row r="41" spans="1:144" s="6" customFormat="1" ht="16.5" hidden="1" customHeight="1" x14ac:dyDescent="0.2">
      <c r="A41" s="230"/>
      <c r="B41" s="57"/>
      <c r="C41" s="57"/>
      <c r="D41" s="57"/>
      <c r="E41" s="57"/>
      <c r="F41" s="58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  <c r="V41" s="310"/>
      <c r="W41" s="310"/>
      <c r="X41" s="243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243"/>
      <c r="AM41" s="246"/>
      <c r="AN41" s="246"/>
      <c r="AO41" s="246"/>
      <c r="AP41" s="246"/>
      <c r="AQ41" s="246"/>
      <c r="AR41" s="246"/>
      <c r="AS41" s="246"/>
      <c r="AT41" s="246"/>
      <c r="AU41" s="246"/>
      <c r="AV41" s="246"/>
      <c r="AW41" s="246"/>
      <c r="AX41" s="373"/>
      <c r="AY41" s="124"/>
      <c r="AZ41" s="124"/>
      <c r="BA41" s="124"/>
      <c r="BB41" s="124"/>
      <c r="BC41" s="124"/>
      <c r="BD41" s="124"/>
      <c r="BE41" s="124"/>
      <c r="BF41" s="124"/>
      <c r="BG41" s="124"/>
      <c r="BH41" s="124"/>
      <c r="BI41" s="124"/>
      <c r="BJ41" s="124"/>
      <c r="BK41" s="124"/>
      <c r="BL41" s="346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2"/>
      <c r="BX41" s="346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2"/>
      <c r="CJ41" s="346">
        <f t="shared" si="0"/>
        <v>0</v>
      </c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8"/>
      <c r="CX41" s="369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8"/>
      <c r="DN41" s="346"/>
      <c r="DO41" s="111"/>
      <c r="DP41" s="111"/>
      <c r="DQ41" s="111"/>
      <c r="DR41" s="111"/>
      <c r="DS41" s="111"/>
      <c r="DT41" s="111"/>
      <c r="DU41" s="111"/>
      <c r="DV41" s="111"/>
      <c r="DW41" s="111"/>
      <c r="DX41" s="112"/>
      <c r="DY41" s="369"/>
      <c r="DZ41" s="57"/>
      <c r="EA41" s="57"/>
      <c r="EB41" s="57"/>
      <c r="EC41" s="57"/>
      <c r="ED41" s="57"/>
      <c r="EE41" s="57"/>
      <c r="EF41" s="57"/>
      <c r="EG41" s="57"/>
      <c r="EH41" s="58"/>
      <c r="EM41" s="35"/>
      <c r="EN41" s="35"/>
    </row>
    <row r="42" spans="1:144" s="6" customFormat="1" ht="16.5" hidden="1" customHeight="1" x14ac:dyDescent="0.2">
      <c r="A42" s="230"/>
      <c r="B42" s="57"/>
      <c r="C42" s="57"/>
      <c r="D42" s="57"/>
      <c r="E42" s="57"/>
      <c r="F42" s="58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  <c r="V42" s="310"/>
      <c r="W42" s="310"/>
      <c r="X42" s="243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243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373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346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2"/>
      <c r="BX42" s="346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2"/>
      <c r="CJ42" s="346">
        <f t="shared" si="0"/>
        <v>0</v>
      </c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8"/>
      <c r="CX42" s="369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8"/>
      <c r="DN42" s="346"/>
      <c r="DO42" s="111"/>
      <c r="DP42" s="111"/>
      <c r="DQ42" s="111"/>
      <c r="DR42" s="111"/>
      <c r="DS42" s="111"/>
      <c r="DT42" s="111"/>
      <c r="DU42" s="111"/>
      <c r="DV42" s="111"/>
      <c r="DW42" s="111"/>
      <c r="DX42" s="112"/>
      <c r="DY42" s="369"/>
      <c r="DZ42" s="57"/>
      <c r="EA42" s="57"/>
      <c r="EB42" s="57"/>
      <c r="EC42" s="57"/>
      <c r="ED42" s="57"/>
      <c r="EE42" s="57"/>
      <c r="EF42" s="57"/>
      <c r="EG42" s="57"/>
      <c r="EH42" s="58"/>
      <c r="EM42" s="35"/>
      <c r="EN42" s="35"/>
    </row>
    <row r="43" spans="1:144" s="6" customFormat="1" ht="16.5" hidden="1" customHeight="1" x14ac:dyDescent="0.2">
      <c r="A43" s="230"/>
      <c r="B43" s="57"/>
      <c r="C43" s="57"/>
      <c r="D43" s="57"/>
      <c r="E43" s="57"/>
      <c r="F43" s="58"/>
      <c r="G43" s="310"/>
      <c r="H43" s="310"/>
      <c r="I43" s="310"/>
      <c r="J43" s="310"/>
      <c r="K43" s="310"/>
      <c r="L43" s="310"/>
      <c r="M43" s="310"/>
      <c r="N43" s="310"/>
      <c r="O43" s="310"/>
      <c r="P43" s="310"/>
      <c r="Q43" s="310"/>
      <c r="R43" s="310"/>
      <c r="S43" s="310"/>
      <c r="T43" s="310"/>
      <c r="U43" s="310"/>
      <c r="V43" s="310"/>
      <c r="W43" s="310"/>
      <c r="X43" s="243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243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373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346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2"/>
      <c r="BX43" s="346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2"/>
      <c r="CJ43" s="346">
        <f t="shared" si="0"/>
        <v>0</v>
      </c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8"/>
      <c r="CX43" s="369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8"/>
      <c r="DN43" s="346"/>
      <c r="DO43" s="111"/>
      <c r="DP43" s="111"/>
      <c r="DQ43" s="111"/>
      <c r="DR43" s="111"/>
      <c r="DS43" s="111"/>
      <c r="DT43" s="111"/>
      <c r="DU43" s="111"/>
      <c r="DV43" s="111"/>
      <c r="DW43" s="111"/>
      <c r="DX43" s="112"/>
      <c r="DY43" s="369"/>
      <c r="DZ43" s="57"/>
      <c r="EA43" s="57"/>
      <c r="EB43" s="57"/>
      <c r="EC43" s="57"/>
      <c r="ED43" s="57"/>
      <c r="EE43" s="57"/>
      <c r="EF43" s="57"/>
      <c r="EG43" s="57"/>
      <c r="EH43" s="58"/>
      <c r="EM43" s="35"/>
      <c r="EN43" s="35"/>
    </row>
    <row r="44" spans="1:144" s="6" customFormat="1" ht="16.5" hidden="1" customHeight="1" x14ac:dyDescent="0.2">
      <c r="A44" s="230"/>
      <c r="B44" s="57"/>
      <c r="C44" s="57"/>
      <c r="D44" s="57"/>
      <c r="E44" s="57"/>
      <c r="F44" s="58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  <c r="V44" s="310"/>
      <c r="W44" s="310"/>
      <c r="X44" s="243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243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373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346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2"/>
      <c r="BX44" s="346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2"/>
      <c r="CJ44" s="346">
        <f t="shared" si="0"/>
        <v>0</v>
      </c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8"/>
      <c r="CX44" s="369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8"/>
      <c r="DN44" s="346"/>
      <c r="DO44" s="111"/>
      <c r="DP44" s="111"/>
      <c r="DQ44" s="111"/>
      <c r="DR44" s="111"/>
      <c r="DS44" s="111"/>
      <c r="DT44" s="111"/>
      <c r="DU44" s="111"/>
      <c r="DV44" s="111"/>
      <c r="DW44" s="111"/>
      <c r="DX44" s="112"/>
      <c r="DY44" s="369"/>
      <c r="DZ44" s="57"/>
      <c r="EA44" s="57"/>
      <c r="EB44" s="57"/>
      <c r="EC44" s="57"/>
      <c r="ED44" s="57"/>
      <c r="EE44" s="57"/>
      <c r="EF44" s="57"/>
      <c r="EG44" s="57"/>
      <c r="EH44" s="58"/>
      <c r="EM44" s="35"/>
      <c r="EN44" s="35"/>
    </row>
    <row r="45" spans="1:144" s="6" customFormat="1" ht="16.5" hidden="1" customHeight="1" x14ac:dyDescent="0.2">
      <c r="A45" s="230"/>
      <c r="B45" s="57"/>
      <c r="C45" s="57"/>
      <c r="D45" s="57"/>
      <c r="E45" s="57"/>
      <c r="F45" s="58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243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243"/>
      <c r="AM45" s="246"/>
      <c r="AN45" s="246"/>
      <c r="AO45" s="246"/>
      <c r="AP45" s="246"/>
      <c r="AQ45" s="246"/>
      <c r="AR45" s="246"/>
      <c r="AS45" s="246"/>
      <c r="AT45" s="246"/>
      <c r="AU45" s="246"/>
      <c r="AV45" s="246"/>
      <c r="AW45" s="246"/>
      <c r="AX45" s="373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346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2"/>
      <c r="BX45" s="346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2"/>
      <c r="CJ45" s="346">
        <f t="shared" si="0"/>
        <v>0</v>
      </c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8"/>
      <c r="CX45" s="369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8"/>
      <c r="DN45" s="346"/>
      <c r="DO45" s="111"/>
      <c r="DP45" s="111"/>
      <c r="DQ45" s="111"/>
      <c r="DR45" s="111"/>
      <c r="DS45" s="111"/>
      <c r="DT45" s="111"/>
      <c r="DU45" s="111"/>
      <c r="DV45" s="111"/>
      <c r="DW45" s="111"/>
      <c r="DX45" s="112"/>
      <c r="DY45" s="369"/>
      <c r="DZ45" s="57"/>
      <c r="EA45" s="57"/>
      <c r="EB45" s="57"/>
      <c r="EC45" s="57"/>
      <c r="ED45" s="57"/>
      <c r="EE45" s="57"/>
      <c r="EF45" s="57"/>
      <c r="EG45" s="57"/>
      <c r="EH45" s="58"/>
      <c r="EM45" s="35"/>
      <c r="EN45" s="35"/>
    </row>
    <row r="46" spans="1:144" s="6" customFormat="1" ht="16.5" hidden="1" customHeight="1" x14ac:dyDescent="0.2">
      <c r="A46" s="230"/>
      <c r="B46" s="57"/>
      <c r="C46" s="57"/>
      <c r="D46" s="57"/>
      <c r="E46" s="57"/>
      <c r="F46" s="58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  <c r="V46" s="310"/>
      <c r="W46" s="310"/>
      <c r="X46" s="243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243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373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346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2"/>
      <c r="BX46" s="346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2"/>
      <c r="CJ46" s="346">
        <f t="shared" si="0"/>
        <v>0</v>
      </c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8"/>
      <c r="CX46" s="369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8"/>
      <c r="DN46" s="346"/>
      <c r="DO46" s="111"/>
      <c r="DP46" s="111"/>
      <c r="DQ46" s="111"/>
      <c r="DR46" s="111"/>
      <c r="DS46" s="111"/>
      <c r="DT46" s="111"/>
      <c r="DU46" s="111"/>
      <c r="DV46" s="111"/>
      <c r="DW46" s="111"/>
      <c r="DX46" s="112"/>
      <c r="DY46" s="369"/>
      <c r="DZ46" s="57"/>
      <c r="EA46" s="57"/>
      <c r="EB46" s="57"/>
      <c r="EC46" s="57"/>
      <c r="ED46" s="57"/>
      <c r="EE46" s="57"/>
      <c r="EF46" s="57"/>
      <c r="EG46" s="57"/>
      <c r="EH46" s="58"/>
      <c r="EM46" s="35"/>
      <c r="EN46" s="35"/>
    </row>
    <row r="47" spans="1:144" s="6" customFormat="1" ht="16.5" hidden="1" customHeight="1" x14ac:dyDescent="0.2">
      <c r="A47" s="230"/>
      <c r="B47" s="57"/>
      <c r="C47" s="57"/>
      <c r="D47" s="57"/>
      <c r="E47" s="57"/>
      <c r="F47" s="58"/>
      <c r="G47" s="310"/>
      <c r="H47" s="310"/>
      <c r="I47" s="310"/>
      <c r="J47" s="310"/>
      <c r="K47" s="310"/>
      <c r="L47" s="310"/>
      <c r="M47" s="310"/>
      <c r="N47" s="310"/>
      <c r="O47" s="310"/>
      <c r="P47" s="310"/>
      <c r="Q47" s="310"/>
      <c r="R47" s="310"/>
      <c r="S47" s="310"/>
      <c r="T47" s="310"/>
      <c r="U47" s="310"/>
      <c r="V47" s="310"/>
      <c r="W47" s="310"/>
      <c r="X47" s="243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243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373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346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2"/>
      <c r="BX47" s="346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2"/>
      <c r="CJ47" s="346">
        <f t="shared" si="0"/>
        <v>0</v>
      </c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8"/>
      <c r="CX47" s="369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8"/>
      <c r="DN47" s="346"/>
      <c r="DO47" s="111"/>
      <c r="DP47" s="111"/>
      <c r="DQ47" s="111"/>
      <c r="DR47" s="111"/>
      <c r="DS47" s="111"/>
      <c r="DT47" s="111"/>
      <c r="DU47" s="111"/>
      <c r="DV47" s="111"/>
      <c r="DW47" s="111"/>
      <c r="DX47" s="112"/>
      <c r="DY47" s="369"/>
      <c r="DZ47" s="57"/>
      <c r="EA47" s="57"/>
      <c r="EB47" s="57"/>
      <c r="EC47" s="57"/>
      <c r="ED47" s="57"/>
      <c r="EE47" s="57"/>
      <c r="EF47" s="57"/>
      <c r="EG47" s="57"/>
      <c r="EH47" s="58"/>
      <c r="EM47" s="35"/>
      <c r="EN47" s="35"/>
    </row>
    <row r="48" spans="1:144" s="6" customFormat="1" ht="16.5" hidden="1" customHeight="1" x14ac:dyDescent="0.2">
      <c r="A48" s="230"/>
      <c r="B48" s="57"/>
      <c r="C48" s="57"/>
      <c r="D48" s="57"/>
      <c r="E48" s="57"/>
      <c r="F48" s="58"/>
      <c r="G48" s="310"/>
      <c r="H48" s="310"/>
      <c r="I48" s="310"/>
      <c r="J48" s="310"/>
      <c r="K48" s="310"/>
      <c r="L48" s="310"/>
      <c r="M48" s="310"/>
      <c r="N48" s="310"/>
      <c r="O48" s="310"/>
      <c r="P48" s="310"/>
      <c r="Q48" s="310"/>
      <c r="R48" s="310"/>
      <c r="S48" s="310"/>
      <c r="T48" s="310"/>
      <c r="U48" s="310"/>
      <c r="V48" s="310"/>
      <c r="W48" s="310"/>
      <c r="X48" s="243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243"/>
      <c r="AM48" s="246"/>
      <c r="AN48" s="246"/>
      <c r="AO48" s="246"/>
      <c r="AP48" s="246"/>
      <c r="AQ48" s="246"/>
      <c r="AR48" s="246"/>
      <c r="AS48" s="246"/>
      <c r="AT48" s="246"/>
      <c r="AU48" s="246"/>
      <c r="AV48" s="246"/>
      <c r="AW48" s="246"/>
      <c r="AX48" s="373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346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2"/>
      <c r="BX48" s="346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2"/>
      <c r="CJ48" s="346">
        <f t="shared" si="0"/>
        <v>0</v>
      </c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8"/>
      <c r="CX48" s="369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8"/>
      <c r="DN48" s="346"/>
      <c r="DO48" s="111"/>
      <c r="DP48" s="111"/>
      <c r="DQ48" s="111"/>
      <c r="DR48" s="111"/>
      <c r="DS48" s="111"/>
      <c r="DT48" s="111"/>
      <c r="DU48" s="111"/>
      <c r="DV48" s="111"/>
      <c r="DW48" s="111"/>
      <c r="DX48" s="112"/>
      <c r="DY48" s="369"/>
      <c r="DZ48" s="57"/>
      <c r="EA48" s="57"/>
      <c r="EB48" s="57"/>
      <c r="EC48" s="57"/>
      <c r="ED48" s="57"/>
      <c r="EE48" s="57"/>
      <c r="EF48" s="57"/>
      <c r="EG48" s="57"/>
      <c r="EH48" s="58"/>
      <c r="EM48" s="35"/>
      <c r="EN48" s="35"/>
    </row>
    <row r="49" spans="1:144" s="6" customFormat="1" ht="16.5" hidden="1" customHeight="1" x14ac:dyDescent="0.2">
      <c r="A49" s="230"/>
      <c r="B49" s="57"/>
      <c r="C49" s="57"/>
      <c r="D49" s="57"/>
      <c r="E49" s="57"/>
      <c r="F49" s="58"/>
      <c r="G49" s="310"/>
      <c r="H49" s="310"/>
      <c r="I49" s="310"/>
      <c r="J49" s="310"/>
      <c r="K49" s="310"/>
      <c r="L49" s="310"/>
      <c r="M49" s="310"/>
      <c r="N49" s="310"/>
      <c r="O49" s="310"/>
      <c r="P49" s="310"/>
      <c r="Q49" s="310"/>
      <c r="R49" s="310"/>
      <c r="S49" s="310"/>
      <c r="T49" s="310"/>
      <c r="U49" s="310"/>
      <c r="V49" s="310"/>
      <c r="W49" s="310"/>
      <c r="X49" s="243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243"/>
      <c r="AM49" s="246"/>
      <c r="AN49" s="246"/>
      <c r="AO49" s="246"/>
      <c r="AP49" s="246"/>
      <c r="AQ49" s="246"/>
      <c r="AR49" s="246"/>
      <c r="AS49" s="246"/>
      <c r="AT49" s="246"/>
      <c r="AU49" s="246"/>
      <c r="AV49" s="246"/>
      <c r="AW49" s="246"/>
      <c r="AX49" s="373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346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2"/>
      <c r="BX49" s="346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2"/>
      <c r="CJ49" s="346">
        <f t="shared" si="0"/>
        <v>0</v>
      </c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8"/>
      <c r="CX49" s="369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8"/>
      <c r="DN49" s="346"/>
      <c r="DO49" s="111"/>
      <c r="DP49" s="111"/>
      <c r="DQ49" s="111"/>
      <c r="DR49" s="111"/>
      <c r="DS49" s="111"/>
      <c r="DT49" s="111"/>
      <c r="DU49" s="111"/>
      <c r="DV49" s="111"/>
      <c r="DW49" s="111"/>
      <c r="DX49" s="112"/>
      <c r="DY49" s="369"/>
      <c r="DZ49" s="57"/>
      <c r="EA49" s="57"/>
      <c r="EB49" s="57"/>
      <c r="EC49" s="57"/>
      <c r="ED49" s="57"/>
      <c r="EE49" s="57"/>
      <c r="EF49" s="57"/>
      <c r="EG49" s="57"/>
      <c r="EH49" s="58"/>
      <c r="EM49" s="35"/>
      <c r="EN49" s="35"/>
    </row>
    <row r="50" spans="1:144" s="6" customFormat="1" ht="16.5" customHeight="1" x14ac:dyDescent="0.2">
      <c r="A50" s="176" t="s">
        <v>16</v>
      </c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4"/>
      <c r="BJ50" s="134"/>
      <c r="BK50" s="134"/>
      <c r="BL50" s="134"/>
      <c r="BM50" s="134"/>
      <c r="BN50" s="134"/>
      <c r="BO50" s="134"/>
      <c r="BP50" s="134"/>
      <c r="BQ50" s="134"/>
      <c r="BR50" s="134"/>
      <c r="BS50" s="134"/>
      <c r="BT50" s="134"/>
      <c r="BU50" s="134"/>
      <c r="BV50" s="134"/>
      <c r="BW50" s="135"/>
      <c r="BX50" s="346">
        <f>BX27+BX14+BX13+BX10+BX9+BX8</f>
        <v>10107155.289999999</v>
      </c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8"/>
      <c r="CJ50" s="346">
        <f>CJ27+CJ14+CJ13+CJ10+CJ8</f>
        <v>6740357</v>
      </c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8"/>
      <c r="CX50" s="369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8"/>
      <c r="DN50" s="127">
        <f>DN27+DN8+DN9</f>
        <v>3366798.29</v>
      </c>
      <c r="DO50" s="128"/>
      <c r="DP50" s="128"/>
      <c r="DQ50" s="128"/>
      <c r="DR50" s="128"/>
      <c r="DS50" s="128"/>
      <c r="DT50" s="128"/>
      <c r="DU50" s="128"/>
      <c r="DV50" s="128"/>
      <c r="DW50" s="128"/>
      <c r="DX50" s="129"/>
      <c r="DY50" s="124"/>
      <c r="DZ50" s="125"/>
      <c r="EA50" s="125"/>
      <c r="EB50" s="125"/>
      <c r="EC50" s="125"/>
      <c r="ED50" s="125"/>
      <c r="EE50" s="125"/>
      <c r="EF50" s="125"/>
      <c r="EG50" s="125"/>
      <c r="EH50" s="126"/>
      <c r="EM50" s="35"/>
      <c r="EN50" s="35"/>
    </row>
  </sheetData>
  <mergeCells count="513"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DN26:DX26"/>
    <mergeCell ref="DY26:EH26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DN22:DX22"/>
    <mergeCell ref="DY22:EH22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13:DX13"/>
    <mergeCell ref="DY13:EH13"/>
    <mergeCell ref="A27:F27"/>
    <mergeCell ref="G27:W27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DN14:DX14"/>
    <mergeCell ref="DY14:EH14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CJ11:CW11"/>
    <mergeCell ref="CX11:DM11"/>
    <mergeCell ref="DN11:DX11"/>
    <mergeCell ref="DY11:EH11"/>
    <mergeCell ref="A12:F12"/>
    <mergeCell ref="G12:W12"/>
    <mergeCell ref="X12:AK12"/>
    <mergeCell ref="AL12:AX12"/>
    <mergeCell ref="AY12:BK12"/>
    <mergeCell ref="BL12:BW12"/>
    <mergeCell ref="BX12:CI12"/>
    <mergeCell ref="CJ12:CW12"/>
    <mergeCell ref="CX12:DM12"/>
    <mergeCell ref="DN12:DX12"/>
    <mergeCell ref="DY12:EH12"/>
    <mergeCell ref="BL41:BW41"/>
    <mergeCell ref="BX41:CI41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BL39:BW39"/>
    <mergeCell ref="BX39:CI39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A45:F45"/>
    <mergeCell ref="G45:W45"/>
    <mergeCell ref="X45:AK45"/>
    <mergeCell ref="AL45:AX45"/>
    <mergeCell ref="AY45:BK45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CX43:DM43"/>
    <mergeCell ref="DN43:DX43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A43:F43"/>
    <mergeCell ref="G43:W43"/>
    <mergeCell ref="X43:AK43"/>
    <mergeCell ref="AL43:AX43"/>
    <mergeCell ref="AY43:BK43"/>
    <mergeCell ref="BL43:BW43"/>
    <mergeCell ref="A44:F44"/>
    <mergeCell ref="G44:W44"/>
    <mergeCell ref="X44:AK44"/>
    <mergeCell ref="AL44:AX44"/>
    <mergeCell ref="AY44:BK44"/>
    <mergeCell ref="A42:F42"/>
    <mergeCell ref="G42:W42"/>
    <mergeCell ref="X42:AK42"/>
    <mergeCell ref="AL42:AX42"/>
    <mergeCell ref="AY42:BK42"/>
    <mergeCell ref="BL42:BW42"/>
    <mergeCell ref="BX42:CI42"/>
    <mergeCell ref="CX42:DM42"/>
    <mergeCell ref="DN42:DX42"/>
    <mergeCell ref="CJ42:CW42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BX43:CI43"/>
    <mergeCell ref="CJ43:CW43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</mergeCells>
  <pageMargins left="0.78740157480314965" right="0.70866141732283472" top="0.78740157480314965" bottom="0.39370078740157483" header="0.19685039370078741" footer="0.19685039370078741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B73"/>
  <sheetViews>
    <sheetView topLeftCell="A19" workbookViewId="0">
      <selection activeCell="CY15" sqref="CY15"/>
    </sheetView>
  </sheetViews>
  <sheetFormatPr defaultRowHeight="10.15" customHeight="1" x14ac:dyDescent="0.25"/>
  <cols>
    <col min="1" max="99" width="0.85546875" style="381" customWidth="1"/>
    <col min="100" max="100" width="8.7109375" style="381" customWidth="1"/>
    <col min="101" max="101" width="13.7109375" style="381" customWidth="1"/>
    <col min="102" max="102" width="9.140625" style="381"/>
    <col min="103" max="106" width="11.7109375" style="381" customWidth="1"/>
    <col min="107" max="16384" width="9.140625" style="381"/>
  </cols>
  <sheetData>
    <row r="1" spans="1:106" ht="13.5" customHeight="1" x14ac:dyDescent="0.25">
      <c r="B1" s="401" t="s">
        <v>651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401"/>
      <c r="CM1" s="401"/>
      <c r="CN1" s="401"/>
      <c r="CO1" s="401"/>
      <c r="CP1" s="401"/>
      <c r="CQ1" s="401"/>
      <c r="CR1" s="401"/>
      <c r="CS1" s="401"/>
      <c r="CT1" s="401"/>
      <c r="CU1" s="401"/>
      <c r="CV1" s="401"/>
      <c r="CW1" s="401"/>
      <c r="CX1" s="401"/>
      <c r="CY1" s="401"/>
      <c r="CZ1" s="401"/>
      <c r="DA1" s="401"/>
      <c r="DB1" s="401"/>
    </row>
    <row r="2" spans="1:106" ht="15" x14ac:dyDescent="0.25"/>
    <row r="3" spans="1:106" ht="11.25" customHeight="1" x14ac:dyDescent="0.25">
      <c r="A3" s="464" t="s">
        <v>3</v>
      </c>
      <c r="B3" s="464"/>
      <c r="C3" s="464"/>
      <c r="D3" s="464"/>
      <c r="E3" s="464"/>
      <c r="F3" s="464"/>
      <c r="G3" s="464"/>
      <c r="H3" s="465"/>
      <c r="I3" s="402" t="s">
        <v>45</v>
      </c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2"/>
      <c r="AF3" s="402"/>
      <c r="AG3" s="402"/>
      <c r="AH3" s="402"/>
      <c r="AI3" s="402"/>
      <c r="AJ3" s="402"/>
      <c r="AK3" s="402"/>
      <c r="AL3" s="402"/>
      <c r="AM3" s="402"/>
      <c r="AN3" s="402"/>
      <c r="AO3" s="402"/>
      <c r="AP3" s="402"/>
      <c r="AQ3" s="402"/>
      <c r="AR3" s="402"/>
      <c r="AS3" s="402"/>
      <c r="AT3" s="402"/>
      <c r="AU3" s="402"/>
      <c r="AV3" s="402"/>
      <c r="AW3" s="402"/>
      <c r="AX3" s="402"/>
      <c r="AY3" s="402"/>
      <c r="AZ3" s="402"/>
      <c r="BA3" s="402"/>
      <c r="BB3" s="402"/>
      <c r="BC3" s="402"/>
      <c r="BD3" s="402"/>
      <c r="BE3" s="402"/>
      <c r="BF3" s="402"/>
      <c r="BG3" s="402"/>
      <c r="BH3" s="402"/>
      <c r="BI3" s="402"/>
      <c r="BJ3" s="402"/>
      <c r="BK3" s="402"/>
      <c r="BL3" s="402"/>
      <c r="BM3" s="402"/>
      <c r="BN3" s="402"/>
      <c r="BO3" s="402"/>
      <c r="BP3" s="402"/>
      <c r="BQ3" s="402"/>
      <c r="BR3" s="402"/>
      <c r="BS3" s="402"/>
      <c r="BT3" s="402"/>
      <c r="BU3" s="402"/>
      <c r="BV3" s="402"/>
      <c r="BW3" s="402"/>
      <c r="BX3" s="402"/>
      <c r="BY3" s="402"/>
      <c r="BZ3" s="402"/>
      <c r="CA3" s="402"/>
      <c r="CB3" s="402"/>
      <c r="CC3" s="402"/>
      <c r="CD3" s="402"/>
      <c r="CE3" s="402"/>
      <c r="CF3" s="402"/>
      <c r="CG3" s="402"/>
      <c r="CH3" s="402"/>
      <c r="CI3" s="402"/>
      <c r="CJ3" s="402"/>
      <c r="CK3" s="402"/>
      <c r="CL3" s="402"/>
      <c r="CM3" s="466"/>
      <c r="CN3" s="403" t="s">
        <v>652</v>
      </c>
      <c r="CO3" s="464"/>
      <c r="CP3" s="464"/>
      <c r="CQ3" s="464"/>
      <c r="CR3" s="464"/>
      <c r="CS3" s="464"/>
      <c r="CT3" s="464"/>
      <c r="CU3" s="465"/>
      <c r="CV3" s="403" t="s">
        <v>653</v>
      </c>
      <c r="CW3" s="403" t="s">
        <v>654</v>
      </c>
      <c r="CX3" s="403" t="s">
        <v>655</v>
      </c>
      <c r="CY3" s="404" t="s">
        <v>431</v>
      </c>
      <c r="CZ3" s="405"/>
      <c r="DA3" s="405"/>
      <c r="DB3" s="406"/>
    </row>
    <row r="4" spans="1:106" ht="11.25" customHeight="1" x14ac:dyDescent="0.25">
      <c r="A4" s="467"/>
      <c r="B4" s="467"/>
      <c r="C4" s="467"/>
      <c r="D4" s="467"/>
      <c r="E4" s="467"/>
      <c r="F4" s="467"/>
      <c r="G4" s="467"/>
      <c r="H4" s="468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  <c r="AH4" s="407"/>
      <c r="AI4" s="407"/>
      <c r="AJ4" s="407"/>
      <c r="AK4" s="407"/>
      <c r="AL4" s="407"/>
      <c r="AM4" s="407"/>
      <c r="AN4" s="407"/>
      <c r="AO4" s="407"/>
      <c r="AP4" s="407"/>
      <c r="AQ4" s="407"/>
      <c r="AR4" s="407"/>
      <c r="AS4" s="407"/>
      <c r="AT4" s="407"/>
      <c r="AU4" s="407"/>
      <c r="AV4" s="407"/>
      <c r="AW4" s="407"/>
      <c r="AX4" s="407"/>
      <c r="AY4" s="407"/>
      <c r="AZ4" s="407"/>
      <c r="BA4" s="407"/>
      <c r="BB4" s="407"/>
      <c r="BC4" s="407"/>
      <c r="BD4" s="407"/>
      <c r="BE4" s="407"/>
      <c r="BF4" s="407"/>
      <c r="BG4" s="407"/>
      <c r="BH4" s="407"/>
      <c r="BI4" s="407"/>
      <c r="BJ4" s="407"/>
      <c r="BK4" s="407"/>
      <c r="BL4" s="407"/>
      <c r="BM4" s="407"/>
      <c r="BN4" s="407"/>
      <c r="BO4" s="407"/>
      <c r="BP4" s="407"/>
      <c r="BQ4" s="407"/>
      <c r="BR4" s="407"/>
      <c r="BS4" s="407"/>
      <c r="BT4" s="407"/>
      <c r="BU4" s="407"/>
      <c r="BV4" s="407"/>
      <c r="BW4" s="407"/>
      <c r="BX4" s="407"/>
      <c r="BY4" s="407"/>
      <c r="BZ4" s="407"/>
      <c r="CA4" s="407"/>
      <c r="CB4" s="407"/>
      <c r="CC4" s="407"/>
      <c r="CD4" s="407"/>
      <c r="CE4" s="407"/>
      <c r="CF4" s="407"/>
      <c r="CG4" s="407"/>
      <c r="CH4" s="407"/>
      <c r="CI4" s="407"/>
      <c r="CJ4" s="407"/>
      <c r="CK4" s="407"/>
      <c r="CL4" s="407"/>
      <c r="CM4" s="469"/>
      <c r="CN4" s="408"/>
      <c r="CO4" s="467"/>
      <c r="CP4" s="467"/>
      <c r="CQ4" s="467"/>
      <c r="CR4" s="467"/>
      <c r="CS4" s="467"/>
      <c r="CT4" s="467"/>
      <c r="CU4" s="468"/>
      <c r="CV4" s="408"/>
      <c r="CW4" s="408"/>
      <c r="CX4" s="408"/>
      <c r="CY4" s="434" t="s">
        <v>432</v>
      </c>
      <c r="CZ4" s="434" t="s">
        <v>433</v>
      </c>
      <c r="DA4" s="434" t="s">
        <v>434</v>
      </c>
      <c r="DB4" s="410" t="s">
        <v>435</v>
      </c>
    </row>
    <row r="5" spans="1:106" ht="39" customHeight="1" x14ac:dyDescent="0.25">
      <c r="A5" s="470"/>
      <c r="B5" s="470"/>
      <c r="C5" s="470"/>
      <c r="D5" s="470"/>
      <c r="E5" s="470"/>
      <c r="F5" s="470"/>
      <c r="G5" s="470"/>
      <c r="H5" s="471"/>
      <c r="I5" s="411"/>
      <c r="J5" s="411"/>
      <c r="K5" s="411"/>
      <c r="L5" s="411"/>
      <c r="M5" s="411"/>
      <c r="N5" s="411"/>
      <c r="O5" s="411"/>
      <c r="P5" s="411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  <c r="AF5" s="411"/>
      <c r="AG5" s="411"/>
      <c r="AH5" s="411"/>
      <c r="AI5" s="411"/>
      <c r="AJ5" s="411"/>
      <c r="AK5" s="411"/>
      <c r="AL5" s="411"/>
      <c r="AM5" s="411"/>
      <c r="AN5" s="411"/>
      <c r="AO5" s="411"/>
      <c r="AP5" s="411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  <c r="BE5" s="411"/>
      <c r="BF5" s="411"/>
      <c r="BG5" s="411"/>
      <c r="BH5" s="411"/>
      <c r="BI5" s="411"/>
      <c r="BJ5" s="411"/>
      <c r="BK5" s="411"/>
      <c r="BL5" s="411"/>
      <c r="BM5" s="411"/>
      <c r="BN5" s="411"/>
      <c r="BO5" s="411"/>
      <c r="BP5" s="411"/>
      <c r="BQ5" s="411"/>
      <c r="BR5" s="411"/>
      <c r="BS5" s="411"/>
      <c r="BT5" s="411"/>
      <c r="BU5" s="411"/>
      <c r="BV5" s="411"/>
      <c r="BW5" s="411"/>
      <c r="BX5" s="411"/>
      <c r="BY5" s="411"/>
      <c r="BZ5" s="411"/>
      <c r="CA5" s="411"/>
      <c r="CB5" s="411"/>
      <c r="CC5" s="411"/>
      <c r="CD5" s="411"/>
      <c r="CE5" s="411"/>
      <c r="CF5" s="411"/>
      <c r="CG5" s="411"/>
      <c r="CH5" s="411"/>
      <c r="CI5" s="411"/>
      <c r="CJ5" s="411"/>
      <c r="CK5" s="411"/>
      <c r="CL5" s="411"/>
      <c r="CM5" s="472"/>
      <c r="CN5" s="412"/>
      <c r="CO5" s="470"/>
      <c r="CP5" s="470"/>
      <c r="CQ5" s="470"/>
      <c r="CR5" s="470"/>
      <c r="CS5" s="470"/>
      <c r="CT5" s="470"/>
      <c r="CU5" s="471"/>
      <c r="CV5" s="412"/>
      <c r="CW5" s="412"/>
      <c r="CX5" s="412"/>
      <c r="CY5" s="413" t="s">
        <v>656</v>
      </c>
      <c r="CZ5" s="473" t="s">
        <v>657</v>
      </c>
      <c r="DA5" s="473" t="s">
        <v>658</v>
      </c>
      <c r="DB5" s="414"/>
    </row>
    <row r="6" spans="1:106" ht="13.9" customHeight="1" thickBot="1" x14ac:dyDescent="0.3">
      <c r="A6" s="474" t="s">
        <v>6</v>
      </c>
      <c r="B6" s="474"/>
      <c r="C6" s="474"/>
      <c r="D6" s="474"/>
      <c r="E6" s="474"/>
      <c r="F6" s="474"/>
      <c r="G6" s="474"/>
      <c r="H6" s="475"/>
      <c r="I6" s="474" t="s">
        <v>7</v>
      </c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74"/>
      <c r="AA6" s="474"/>
      <c r="AB6" s="474"/>
      <c r="AC6" s="474"/>
      <c r="AD6" s="474"/>
      <c r="AE6" s="474"/>
      <c r="AF6" s="474"/>
      <c r="AG6" s="474"/>
      <c r="AH6" s="474"/>
      <c r="AI6" s="474"/>
      <c r="AJ6" s="474"/>
      <c r="AK6" s="474"/>
      <c r="AL6" s="474"/>
      <c r="AM6" s="474"/>
      <c r="AN6" s="474"/>
      <c r="AO6" s="474"/>
      <c r="AP6" s="474"/>
      <c r="AQ6" s="474"/>
      <c r="AR6" s="474"/>
      <c r="AS6" s="474"/>
      <c r="AT6" s="474"/>
      <c r="AU6" s="474"/>
      <c r="AV6" s="474"/>
      <c r="AW6" s="474"/>
      <c r="AX6" s="474"/>
      <c r="AY6" s="474"/>
      <c r="AZ6" s="474"/>
      <c r="BA6" s="474"/>
      <c r="BB6" s="474"/>
      <c r="BC6" s="474"/>
      <c r="BD6" s="474"/>
      <c r="BE6" s="474"/>
      <c r="BF6" s="474"/>
      <c r="BG6" s="474"/>
      <c r="BH6" s="474"/>
      <c r="BI6" s="474"/>
      <c r="BJ6" s="474"/>
      <c r="BK6" s="474"/>
      <c r="BL6" s="474"/>
      <c r="BM6" s="474"/>
      <c r="BN6" s="474"/>
      <c r="BO6" s="474"/>
      <c r="BP6" s="474"/>
      <c r="BQ6" s="474"/>
      <c r="BR6" s="474"/>
      <c r="BS6" s="474"/>
      <c r="BT6" s="474"/>
      <c r="BU6" s="474"/>
      <c r="BV6" s="474"/>
      <c r="BW6" s="474"/>
      <c r="BX6" s="474"/>
      <c r="BY6" s="474"/>
      <c r="BZ6" s="474"/>
      <c r="CA6" s="474"/>
      <c r="CB6" s="474"/>
      <c r="CC6" s="474"/>
      <c r="CD6" s="474"/>
      <c r="CE6" s="474"/>
      <c r="CF6" s="474"/>
      <c r="CG6" s="474"/>
      <c r="CH6" s="474"/>
      <c r="CI6" s="474"/>
      <c r="CJ6" s="474"/>
      <c r="CK6" s="474"/>
      <c r="CL6" s="474"/>
      <c r="CM6" s="475"/>
      <c r="CN6" s="476" t="s">
        <v>8</v>
      </c>
      <c r="CO6" s="477"/>
      <c r="CP6" s="477"/>
      <c r="CQ6" s="477"/>
      <c r="CR6" s="477"/>
      <c r="CS6" s="477"/>
      <c r="CT6" s="477"/>
      <c r="CU6" s="478"/>
      <c r="CV6" s="479" t="s">
        <v>9</v>
      </c>
      <c r="CW6" s="479" t="s">
        <v>49</v>
      </c>
      <c r="CX6" s="479" t="s">
        <v>177</v>
      </c>
      <c r="CY6" s="479" t="s">
        <v>10</v>
      </c>
      <c r="CZ6" s="479" t="s">
        <v>13</v>
      </c>
      <c r="DA6" s="479" t="s">
        <v>99</v>
      </c>
      <c r="DB6" s="480" t="s">
        <v>100</v>
      </c>
    </row>
    <row r="7" spans="1:106" ht="12.75" customHeight="1" x14ac:dyDescent="0.25">
      <c r="A7" s="481">
        <v>1</v>
      </c>
      <c r="B7" s="481"/>
      <c r="C7" s="481"/>
      <c r="D7" s="481"/>
      <c r="E7" s="481"/>
      <c r="F7" s="481"/>
      <c r="G7" s="481"/>
      <c r="H7" s="482"/>
      <c r="I7" s="483" t="s">
        <v>659</v>
      </c>
      <c r="J7" s="484"/>
      <c r="K7" s="484"/>
      <c r="L7" s="484"/>
      <c r="M7" s="484"/>
      <c r="N7" s="484"/>
      <c r="O7" s="484"/>
      <c r="P7" s="484"/>
      <c r="Q7" s="484"/>
      <c r="R7" s="484"/>
      <c r="S7" s="484"/>
      <c r="T7" s="484"/>
      <c r="U7" s="484"/>
      <c r="V7" s="484"/>
      <c r="W7" s="484"/>
      <c r="X7" s="484"/>
      <c r="Y7" s="484"/>
      <c r="Z7" s="484"/>
      <c r="AA7" s="484"/>
      <c r="AB7" s="484"/>
      <c r="AC7" s="484"/>
      <c r="AD7" s="484"/>
      <c r="AE7" s="484"/>
      <c r="AF7" s="484"/>
      <c r="AG7" s="484"/>
      <c r="AH7" s="484"/>
      <c r="AI7" s="484"/>
      <c r="AJ7" s="484"/>
      <c r="AK7" s="484"/>
      <c r="AL7" s="484"/>
      <c r="AM7" s="484"/>
      <c r="AN7" s="484"/>
      <c r="AO7" s="484"/>
      <c r="AP7" s="484"/>
      <c r="AQ7" s="484"/>
      <c r="AR7" s="484"/>
      <c r="AS7" s="484"/>
      <c r="AT7" s="484"/>
      <c r="AU7" s="484"/>
      <c r="AV7" s="484"/>
      <c r="AW7" s="484"/>
      <c r="AX7" s="484"/>
      <c r="AY7" s="484"/>
      <c r="AZ7" s="484"/>
      <c r="BA7" s="484"/>
      <c r="BB7" s="484"/>
      <c r="BC7" s="484"/>
      <c r="BD7" s="484"/>
      <c r="BE7" s="484"/>
      <c r="BF7" s="484"/>
      <c r="BG7" s="484"/>
      <c r="BH7" s="484"/>
      <c r="BI7" s="484"/>
      <c r="BJ7" s="484"/>
      <c r="BK7" s="484"/>
      <c r="BL7" s="484"/>
      <c r="BM7" s="484"/>
      <c r="BN7" s="484"/>
      <c r="BO7" s="484"/>
      <c r="BP7" s="484"/>
      <c r="BQ7" s="484"/>
      <c r="BR7" s="484"/>
      <c r="BS7" s="484"/>
      <c r="BT7" s="484"/>
      <c r="BU7" s="484"/>
      <c r="BV7" s="484"/>
      <c r="BW7" s="484"/>
      <c r="BX7" s="484"/>
      <c r="BY7" s="484"/>
      <c r="BZ7" s="484"/>
      <c r="CA7" s="484"/>
      <c r="CB7" s="484"/>
      <c r="CC7" s="484"/>
      <c r="CD7" s="484"/>
      <c r="CE7" s="484"/>
      <c r="CF7" s="484"/>
      <c r="CG7" s="484"/>
      <c r="CH7" s="484"/>
      <c r="CI7" s="484"/>
      <c r="CJ7" s="484"/>
      <c r="CK7" s="484"/>
      <c r="CL7" s="484"/>
      <c r="CM7" s="484"/>
      <c r="CN7" s="485" t="s">
        <v>660</v>
      </c>
      <c r="CO7" s="486"/>
      <c r="CP7" s="486"/>
      <c r="CQ7" s="486"/>
      <c r="CR7" s="486"/>
      <c r="CS7" s="486"/>
      <c r="CT7" s="486"/>
      <c r="CU7" s="487"/>
      <c r="CV7" s="420" t="s">
        <v>661</v>
      </c>
      <c r="CW7" s="420" t="s">
        <v>448</v>
      </c>
      <c r="CX7" s="420" t="s">
        <v>448</v>
      </c>
      <c r="CY7" s="421">
        <v>24127944.120000001</v>
      </c>
      <c r="CZ7" s="421">
        <v>20678749.050000001</v>
      </c>
      <c r="DA7" s="421">
        <v>21655549.050000001</v>
      </c>
      <c r="DB7" s="422">
        <v>0</v>
      </c>
    </row>
    <row r="8" spans="1:106" ht="24" customHeight="1" x14ac:dyDescent="0.25">
      <c r="A8" s="488" t="s">
        <v>25</v>
      </c>
      <c r="B8" s="488"/>
      <c r="C8" s="488"/>
      <c r="D8" s="488"/>
      <c r="E8" s="488"/>
      <c r="F8" s="488"/>
      <c r="G8" s="488"/>
      <c r="H8" s="489"/>
      <c r="I8" s="490" t="s">
        <v>662</v>
      </c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491"/>
      <c r="Z8" s="491"/>
      <c r="AA8" s="491"/>
      <c r="AB8" s="491"/>
      <c r="AC8" s="491"/>
      <c r="AD8" s="491"/>
      <c r="AE8" s="491"/>
      <c r="AF8" s="491"/>
      <c r="AG8" s="491"/>
      <c r="AH8" s="491"/>
      <c r="AI8" s="491"/>
      <c r="AJ8" s="491"/>
      <c r="AK8" s="491"/>
      <c r="AL8" s="491"/>
      <c r="AM8" s="491"/>
      <c r="AN8" s="491"/>
      <c r="AO8" s="491"/>
      <c r="AP8" s="491"/>
      <c r="AQ8" s="491"/>
      <c r="AR8" s="491"/>
      <c r="AS8" s="491"/>
      <c r="AT8" s="491"/>
      <c r="AU8" s="491"/>
      <c r="AV8" s="491"/>
      <c r="AW8" s="491"/>
      <c r="AX8" s="491"/>
      <c r="AY8" s="491"/>
      <c r="AZ8" s="491"/>
      <c r="BA8" s="491"/>
      <c r="BB8" s="491"/>
      <c r="BC8" s="491"/>
      <c r="BD8" s="491"/>
      <c r="BE8" s="491"/>
      <c r="BF8" s="491"/>
      <c r="BG8" s="491"/>
      <c r="BH8" s="491"/>
      <c r="BI8" s="491"/>
      <c r="BJ8" s="491"/>
      <c r="BK8" s="491"/>
      <c r="BL8" s="491"/>
      <c r="BM8" s="491"/>
      <c r="BN8" s="491"/>
      <c r="BO8" s="491"/>
      <c r="BP8" s="491"/>
      <c r="BQ8" s="491"/>
      <c r="BR8" s="491"/>
      <c r="BS8" s="491"/>
      <c r="BT8" s="491"/>
      <c r="BU8" s="491"/>
      <c r="BV8" s="491"/>
      <c r="BW8" s="491"/>
      <c r="BX8" s="491"/>
      <c r="BY8" s="491"/>
      <c r="BZ8" s="491"/>
      <c r="CA8" s="491"/>
      <c r="CB8" s="491"/>
      <c r="CC8" s="491"/>
      <c r="CD8" s="491"/>
      <c r="CE8" s="491"/>
      <c r="CF8" s="491"/>
      <c r="CG8" s="491"/>
      <c r="CH8" s="491"/>
      <c r="CI8" s="491"/>
      <c r="CJ8" s="491"/>
      <c r="CK8" s="491"/>
      <c r="CL8" s="491"/>
      <c r="CM8" s="491"/>
      <c r="CN8" s="492" t="s">
        <v>663</v>
      </c>
      <c r="CO8" s="488"/>
      <c r="CP8" s="488"/>
      <c r="CQ8" s="488"/>
      <c r="CR8" s="488"/>
      <c r="CS8" s="488"/>
      <c r="CT8" s="488"/>
      <c r="CU8" s="489"/>
      <c r="CV8" s="424" t="s">
        <v>661</v>
      </c>
      <c r="CW8" s="424" t="s">
        <v>448</v>
      </c>
      <c r="CX8" s="424" t="s">
        <v>448</v>
      </c>
      <c r="CY8" s="425">
        <v>0</v>
      </c>
      <c r="CZ8" s="425">
        <v>0</v>
      </c>
      <c r="DA8" s="425">
        <v>0</v>
      </c>
      <c r="DB8" s="426">
        <v>0</v>
      </c>
    </row>
    <row r="9" spans="1:106" ht="24" customHeight="1" x14ac:dyDescent="0.25">
      <c r="A9" s="488" t="s">
        <v>26</v>
      </c>
      <c r="B9" s="488"/>
      <c r="C9" s="488"/>
      <c r="D9" s="488"/>
      <c r="E9" s="488"/>
      <c r="F9" s="488"/>
      <c r="G9" s="488"/>
      <c r="H9" s="489"/>
      <c r="I9" s="493" t="s">
        <v>664</v>
      </c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  <c r="AA9" s="491"/>
      <c r="AB9" s="491"/>
      <c r="AC9" s="491"/>
      <c r="AD9" s="491"/>
      <c r="AE9" s="491"/>
      <c r="AF9" s="491"/>
      <c r="AG9" s="491"/>
      <c r="AH9" s="491"/>
      <c r="AI9" s="491"/>
      <c r="AJ9" s="491"/>
      <c r="AK9" s="491"/>
      <c r="AL9" s="491"/>
      <c r="AM9" s="491"/>
      <c r="AN9" s="491"/>
      <c r="AO9" s="491"/>
      <c r="AP9" s="491"/>
      <c r="AQ9" s="491"/>
      <c r="AR9" s="491"/>
      <c r="AS9" s="491"/>
      <c r="AT9" s="491"/>
      <c r="AU9" s="491"/>
      <c r="AV9" s="491"/>
      <c r="AW9" s="491"/>
      <c r="AX9" s="491"/>
      <c r="AY9" s="491"/>
      <c r="AZ9" s="491"/>
      <c r="BA9" s="491"/>
      <c r="BB9" s="491"/>
      <c r="BC9" s="491"/>
      <c r="BD9" s="491"/>
      <c r="BE9" s="491"/>
      <c r="BF9" s="491"/>
      <c r="BG9" s="491"/>
      <c r="BH9" s="491"/>
      <c r="BI9" s="491"/>
      <c r="BJ9" s="491"/>
      <c r="BK9" s="491"/>
      <c r="BL9" s="491"/>
      <c r="BM9" s="491"/>
      <c r="BN9" s="491"/>
      <c r="BO9" s="491"/>
      <c r="BP9" s="491"/>
      <c r="BQ9" s="491"/>
      <c r="BR9" s="491"/>
      <c r="BS9" s="491"/>
      <c r="BT9" s="491"/>
      <c r="BU9" s="491"/>
      <c r="BV9" s="491"/>
      <c r="BW9" s="491"/>
      <c r="BX9" s="491"/>
      <c r="BY9" s="491"/>
      <c r="BZ9" s="491"/>
      <c r="CA9" s="491"/>
      <c r="CB9" s="491"/>
      <c r="CC9" s="491"/>
      <c r="CD9" s="491"/>
      <c r="CE9" s="491"/>
      <c r="CF9" s="491"/>
      <c r="CG9" s="491"/>
      <c r="CH9" s="491"/>
      <c r="CI9" s="491"/>
      <c r="CJ9" s="491"/>
      <c r="CK9" s="491"/>
      <c r="CL9" s="491"/>
      <c r="CM9" s="491"/>
      <c r="CN9" s="492" t="s">
        <v>665</v>
      </c>
      <c r="CO9" s="488"/>
      <c r="CP9" s="488"/>
      <c r="CQ9" s="488"/>
      <c r="CR9" s="488"/>
      <c r="CS9" s="488"/>
      <c r="CT9" s="488"/>
      <c r="CU9" s="489"/>
      <c r="CV9" s="424" t="s">
        <v>661</v>
      </c>
      <c r="CW9" s="424" t="s">
        <v>448</v>
      </c>
      <c r="CX9" s="424" t="s">
        <v>448</v>
      </c>
      <c r="CY9" s="425">
        <v>0</v>
      </c>
      <c r="CZ9" s="425">
        <v>0</v>
      </c>
      <c r="DA9" s="425">
        <v>0</v>
      </c>
      <c r="DB9" s="426">
        <v>0</v>
      </c>
    </row>
    <row r="10" spans="1:106" ht="24" customHeight="1" x14ac:dyDescent="0.25">
      <c r="A10" s="488" t="s">
        <v>28</v>
      </c>
      <c r="B10" s="488"/>
      <c r="C10" s="488"/>
      <c r="D10" s="488"/>
      <c r="E10" s="488"/>
      <c r="F10" s="488"/>
      <c r="G10" s="488"/>
      <c r="H10" s="489"/>
      <c r="I10" s="493" t="s">
        <v>666</v>
      </c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491"/>
      <c r="Z10" s="491"/>
      <c r="AA10" s="491"/>
      <c r="AB10" s="491"/>
      <c r="AC10" s="491"/>
      <c r="AD10" s="491"/>
      <c r="AE10" s="491"/>
      <c r="AF10" s="491"/>
      <c r="AG10" s="491"/>
      <c r="AH10" s="491"/>
      <c r="AI10" s="491"/>
      <c r="AJ10" s="491"/>
      <c r="AK10" s="491"/>
      <c r="AL10" s="491"/>
      <c r="AM10" s="491"/>
      <c r="AN10" s="491"/>
      <c r="AO10" s="491"/>
      <c r="AP10" s="491"/>
      <c r="AQ10" s="491"/>
      <c r="AR10" s="491"/>
      <c r="AS10" s="491"/>
      <c r="AT10" s="491"/>
      <c r="AU10" s="491"/>
      <c r="AV10" s="491"/>
      <c r="AW10" s="491"/>
      <c r="AX10" s="491"/>
      <c r="AY10" s="491"/>
      <c r="AZ10" s="491"/>
      <c r="BA10" s="491"/>
      <c r="BB10" s="491"/>
      <c r="BC10" s="491"/>
      <c r="BD10" s="491"/>
      <c r="BE10" s="491"/>
      <c r="BF10" s="491"/>
      <c r="BG10" s="491"/>
      <c r="BH10" s="491"/>
      <c r="BI10" s="491"/>
      <c r="BJ10" s="491"/>
      <c r="BK10" s="491"/>
      <c r="BL10" s="491"/>
      <c r="BM10" s="491"/>
      <c r="BN10" s="491"/>
      <c r="BO10" s="491"/>
      <c r="BP10" s="491"/>
      <c r="BQ10" s="491"/>
      <c r="BR10" s="491"/>
      <c r="BS10" s="491"/>
      <c r="BT10" s="491"/>
      <c r="BU10" s="491"/>
      <c r="BV10" s="491"/>
      <c r="BW10" s="491"/>
      <c r="BX10" s="491"/>
      <c r="BY10" s="491"/>
      <c r="BZ10" s="491"/>
      <c r="CA10" s="491"/>
      <c r="CB10" s="491"/>
      <c r="CC10" s="491"/>
      <c r="CD10" s="491"/>
      <c r="CE10" s="491"/>
      <c r="CF10" s="491"/>
      <c r="CG10" s="491"/>
      <c r="CH10" s="491"/>
      <c r="CI10" s="491"/>
      <c r="CJ10" s="491"/>
      <c r="CK10" s="491"/>
      <c r="CL10" s="491"/>
      <c r="CM10" s="491"/>
      <c r="CN10" s="492" t="s">
        <v>667</v>
      </c>
      <c r="CO10" s="488"/>
      <c r="CP10" s="488"/>
      <c r="CQ10" s="488"/>
      <c r="CR10" s="488"/>
      <c r="CS10" s="488"/>
      <c r="CT10" s="488"/>
      <c r="CU10" s="489"/>
      <c r="CV10" s="424" t="s">
        <v>661</v>
      </c>
      <c r="CW10" s="424" t="s">
        <v>448</v>
      </c>
      <c r="CX10" s="424" t="s">
        <v>448</v>
      </c>
      <c r="CY10" s="425">
        <v>671062.41</v>
      </c>
      <c r="CZ10" s="425">
        <v>0</v>
      </c>
      <c r="DA10" s="425">
        <v>0</v>
      </c>
      <c r="DB10" s="426">
        <v>0</v>
      </c>
    </row>
    <row r="11" spans="1:106" ht="24" customHeight="1" x14ac:dyDescent="0.25">
      <c r="A11" s="488" t="s">
        <v>668</v>
      </c>
      <c r="B11" s="488"/>
      <c r="C11" s="488"/>
      <c r="D11" s="488"/>
      <c r="E11" s="488"/>
      <c r="F11" s="488"/>
      <c r="G11" s="488"/>
      <c r="H11" s="489"/>
      <c r="I11" s="493" t="s">
        <v>669</v>
      </c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491"/>
      <c r="Z11" s="491"/>
      <c r="AA11" s="491"/>
      <c r="AB11" s="491"/>
      <c r="AC11" s="491"/>
      <c r="AD11" s="491"/>
      <c r="AE11" s="491"/>
      <c r="AF11" s="491"/>
      <c r="AG11" s="491"/>
      <c r="AH11" s="491"/>
      <c r="AI11" s="491"/>
      <c r="AJ11" s="491"/>
      <c r="AK11" s="491"/>
      <c r="AL11" s="491"/>
      <c r="AM11" s="491"/>
      <c r="AN11" s="491"/>
      <c r="AO11" s="491"/>
      <c r="AP11" s="491"/>
      <c r="AQ11" s="491"/>
      <c r="AR11" s="491"/>
      <c r="AS11" s="491"/>
      <c r="AT11" s="491"/>
      <c r="AU11" s="491"/>
      <c r="AV11" s="491"/>
      <c r="AW11" s="491"/>
      <c r="AX11" s="491"/>
      <c r="AY11" s="491"/>
      <c r="AZ11" s="491"/>
      <c r="BA11" s="491"/>
      <c r="BB11" s="491"/>
      <c r="BC11" s="491"/>
      <c r="BD11" s="491"/>
      <c r="BE11" s="491"/>
      <c r="BF11" s="491"/>
      <c r="BG11" s="491"/>
      <c r="BH11" s="491"/>
      <c r="BI11" s="491"/>
      <c r="BJ11" s="491"/>
      <c r="BK11" s="491"/>
      <c r="BL11" s="491"/>
      <c r="BM11" s="491"/>
      <c r="BN11" s="491"/>
      <c r="BO11" s="491"/>
      <c r="BP11" s="491"/>
      <c r="BQ11" s="491"/>
      <c r="BR11" s="491"/>
      <c r="BS11" s="491"/>
      <c r="BT11" s="491"/>
      <c r="BU11" s="491"/>
      <c r="BV11" s="491"/>
      <c r="BW11" s="491"/>
      <c r="BX11" s="491"/>
      <c r="BY11" s="491"/>
      <c r="BZ11" s="491"/>
      <c r="CA11" s="491"/>
      <c r="CB11" s="491"/>
      <c r="CC11" s="491"/>
      <c r="CD11" s="491"/>
      <c r="CE11" s="491"/>
      <c r="CF11" s="491"/>
      <c r="CG11" s="491"/>
      <c r="CH11" s="491"/>
      <c r="CI11" s="491"/>
      <c r="CJ11" s="491"/>
      <c r="CK11" s="491"/>
      <c r="CL11" s="491"/>
      <c r="CM11" s="491"/>
      <c r="CN11" s="492" t="s">
        <v>670</v>
      </c>
      <c r="CO11" s="488"/>
      <c r="CP11" s="488"/>
      <c r="CQ11" s="488"/>
      <c r="CR11" s="488"/>
      <c r="CS11" s="488"/>
      <c r="CT11" s="488"/>
      <c r="CU11" s="489"/>
      <c r="CV11" s="424" t="s">
        <v>661</v>
      </c>
      <c r="CW11" s="424" t="s">
        <v>448</v>
      </c>
      <c r="CX11" s="424" t="s">
        <v>448</v>
      </c>
      <c r="CY11" s="425">
        <v>671062.41</v>
      </c>
      <c r="CZ11" s="425">
        <v>0</v>
      </c>
      <c r="DA11" s="425">
        <v>0</v>
      </c>
      <c r="DB11" s="426">
        <v>0</v>
      </c>
    </row>
    <row r="12" spans="1:106" ht="24" customHeight="1" x14ac:dyDescent="0.25">
      <c r="A12" s="488" t="s">
        <v>671</v>
      </c>
      <c r="B12" s="488"/>
      <c r="C12" s="488"/>
      <c r="D12" s="488"/>
      <c r="E12" s="488"/>
      <c r="F12" s="488"/>
      <c r="G12" s="488"/>
      <c r="H12" s="489"/>
      <c r="I12" s="493" t="s">
        <v>672</v>
      </c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1"/>
      <c r="AE12" s="491"/>
      <c r="AF12" s="491"/>
      <c r="AG12" s="491"/>
      <c r="AH12" s="491"/>
      <c r="AI12" s="491"/>
      <c r="AJ12" s="491"/>
      <c r="AK12" s="491"/>
      <c r="AL12" s="491"/>
      <c r="AM12" s="491"/>
      <c r="AN12" s="491"/>
      <c r="AO12" s="491"/>
      <c r="AP12" s="491"/>
      <c r="AQ12" s="491"/>
      <c r="AR12" s="491"/>
      <c r="AS12" s="491"/>
      <c r="AT12" s="491"/>
      <c r="AU12" s="491"/>
      <c r="AV12" s="491"/>
      <c r="AW12" s="491"/>
      <c r="AX12" s="491"/>
      <c r="AY12" s="491"/>
      <c r="AZ12" s="491"/>
      <c r="BA12" s="491"/>
      <c r="BB12" s="491"/>
      <c r="BC12" s="491"/>
      <c r="BD12" s="491"/>
      <c r="BE12" s="491"/>
      <c r="BF12" s="491"/>
      <c r="BG12" s="491"/>
      <c r="BH12" s="491"/>
      <c r="BI12" s="491"/>
      <c r="BJ12" s="491"/>
      <c r="BK12" s="491"/>
      <c r="BL12" s="491"/>
      <c r="BM12" s="491"/>
      <c r="BN12" s="491"/>
      <c r="BO12" s="491"/>
      <c r="BP12" s="491"/>
      <c r="BQ12" s="491"/>
      <c r="BR12" s="491"/>
      <c r="BS12" s="491"/>
      <c r="BT12" s="491"/>
      <c r="BU12" s="491"/>
      <c r="BV12" s="491"/>
      <c r="BW12" s="491"/>
      <c r="BX12" s="491"/>
      <c r="BY12" s="491"/>
      <c r="BZ12" s="491"/>
      <c r="CA12" s="491"/>
      <c r="CB12" s="491"/>
      <c r="CC12" s="491"/>
      <c r="CD12" s="491"/>
      <c r="CE12" s="491"/>
      <c r="CF12" s="491"/>
      <c r="CG12" s="491"/>
      <c r="CH12" s="491"/>
      <c r="CI12" s="491"/>
      <c r="CJ12" s="491"/>
      <c r="CK12" s="491"/>
      <c r="CL12" s="491"/>
      <c r="CM12" s="491"/>
      <c r="CN12" s="492" t="s">
        <v>673</v>
      </c>
      <c r="CO12" s="488"/>
      <c r="CP12" s="488"/>
      <c r="CQ12" s="488"/>
      <c r="CR12" s="488"/>
      <c r="CS12" s="488"/>
      <c r="CT12" s="488"/>
      <c r="CU12" s="489"/>
      <c r="CV12" s="424" t="s">
        <v>674</v>
      </c>
      <c r="CW12" s="424" t="s">
        <v>453</v>
      </c>
      <c r="CX12" s="424" t="s">
        <v>448</v>
      </c>
      <c r="CY12" s="425">
        <v>671062.41</v>
      </c>
      <c r="CZ12" s="425">
        <v>0</v>
      </c>
      <c r="DA12" s="425">
        <v>0</v>
      </c>
      <c r="DB12" s="426">
        <v>0</v>
      </c>
    </row>
    <row r="13" spans="1:106" ht="24" customHeight="1" x14ac:dyDescent="0.25">
      <c r="A13" s="488" t="s">
        <v>675</v>
      </c>
      <c r="B13" s="488"/>
      <c r="C13" s="488"/>
      <c r="D13" s="488"/>
      <c r="E13" s="488"/>
      <c r="F13" s="488"/>
      <c r="G13" s="488"/>
      <c r="H13" s="489"/>
      <c r="I13" s="493" t="s">
        <v>676</v>
      </c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491"/>
      <c r="Z13" s="491"/>
      <c r="AA13" s="491"/>
      <c r="AB13" s="491"/>
      <c r="AC13" s="491"/>
      <c r="AD13" s="491"/>
      <c r="AE13" s="491"/>
      <c r="AF13" s="491"/>
      <c r="AG13" s="491"/>
      <c r="AH13" s="491"/>
      <c r="AI13" s="491"/>
      <c r="AJ13" s="491"/>
      <c r="AK13" s="491"/>
      <c r="AL13" s="491"/>
      <c r="AM13" s="491"/>
      <c r="AN13" s="491"/>
      <c r="AO13" s="491"/>
      <c r="AP13" s="491"/>
      <c r="AQ13" s="491"/>
      <c r="AR13" s="491"/>
      <c r="AS13" s="491"/>
      <c r="AT13" s="491"/>
      <c r="AU13" s="491"/>
      <c r="AV13" s="491"/>
      <c r="AW13" s="491"/>
      <c r="AX13" s="491"/>
      <c r="AY13" s="491"/>
      <c r="AZ13" s="491"/>
      <c r="BA13" s="491"/>
      <c r="BB13" s="491"/>
      <c r="BC13" s="491"/>
      <c r="BD13" s="491"/>
      <c r="BE13" s="491"/>
      <c r="BF13" s="491"/>
      <c r="BG13" s="491"/>
      <c r="BH13" s="491"/>
      <c r="BI13" s="491"/>
      <c r="BJ13" s="491"/>
      <c r="BK13" s="491"/>
      <c r="BL13" s="491"/>
      <c r="BM13" s="491"/>
      <c r="BN13" s="491"/>
      <c r="BO13" s="491"/>
      <c r="BP13" s="491"/>
      <c r="BQ13" s="491"/>
      <c r="BR13" s="491"/>
      <c r="BS13" s="491"/>
      <c r="BT13" s="491"/>
      <c r="BU13" s="491"/>
      <c r="BV13" s="491"/>
      <c r="BW13" s="491"/>
      <c r="BX13" s="491"/>
      <c r="BY13" s="491"/>
      <c r="BZ13" s="491"/>
      <c r="CA13" s="491"/>
      <c r="CB13" s="491"/>
      <c r="CC13" s="491"/>
      <c r="CD13" s="491"/>
      <c r="CE13" s="491"/>
      <c r="CF13" s="491"/>
      <c r="CG13" s="491"/>
      <c r="CH13" s="491"/>
      <c r="CI13" s="491"/>
      <c r="CJ13" s="491"/>
      <c r="CK13" s="491"/>
      <c r="CL13" s="491"/>
      <c r="CM13" s="491"/>
      <c r="CN13" s="492" t="s">
        <v>677</v>
      </c>
      <c r="CO13" s="488"/>
      <c r="CP13" s="488"/>
      <c r="CQ13" s="488"/>
      <c r="CR13" s="488"/>
      <c r="CS13" s="488"/>
      <c r="CT13" s="488"/>
      <c r="CU13" s="489"/>
      <c r="CV13" s="424" t="s">
        <v>674</v>
      </c>
      <c r="CW13" s="424" t="s">
        <v>453</v>
      </c>
      <c r="CX13" s="424" t="s">
        <v>448</v>
      </c>
      <c r="CY13" s="425">
        <v>0</v>
      </c>
      <c r="CZ13" s="425">
        <v>0</v>
      </c>
      <c r="DA13" s="425">
        <v>0</v>
      </c>
      <c r="DB13" s="426">
        <v>0</v>
      </c>
    </row>
    <row r="14" spans="1:106" ht="24" customHeight="1" x14ac:dyDescent="0.25">
      <c r="A14" s="488" t="s">
        <v>678</v>
      </c>
      <c r="B14" s="488"/>
      <c r="C14" s="488"/>
      <c r="D14" s="488"/>
      <c r="E14" s="488"/>
      <c r="F14" s="488"/>
      <c r="G14" s="488"/>
      <c r="H14" s="489"/>
      <c r="I14" s="493" t="s">
        <v>679</v>
      </c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/>
      <c r="Z14" s="491"/>
      <c r="AA14" s="491"/>
      <c r="AB14" s="491"/>
      <c r="AC14" s="491"/>
      <c r="AD14" s="491"/>
      <c r="AE14" s="491"/>
      <c r="AF14" s="491"/>
      <c r="AG14" s="491"/>
      <c r="AH14" s="491"/>
      <c r="AI14" s="491"/>
      <c r="AJ14" s="491"/>
      <c r="AK14" s="491"/>
      <c r="AL14" s="491"/>
      <c r="AM14" s="491"/>
      <c r="AN14" s="491"/>
      <c r="AO14" s="491"/>
      <c r="AP14" s="491"/>
      <c r="AQ14" s="491"/>
      <c r="AR14" s="491"/>
      <c r="AS14" s="491"/>
      <c r="AT14" s="491"/>
      <c r="AU14" s="491"/>
      <c r="AV14" s="491"/>
      <c r="AW14" s="491"/>
      <c r="AX14" s="491"/>
      <c r="AY14" s="491"/>
      <c r="AZ14" s="491"/>
      <c r="BA14" s="491"/>
      <c r="BB14" s="491"/>
      <c r="BC14" s="491"/>
      <c r="BD14" s="491"/>
      <c r="BE14" s="491"/>
      <c r="BF14" s="491"/>
      <c r="BG14" s="491"/>
      <c r="BH14" s="491"/>
      <c r="BI14" s="491"/>
      <c r="BJ14" s="491"/>
      <c r="BK14" s="491"/>
      <c r="BL14" s="491"/>
      <c r="BM14" s="491"/>
      <c r="BN14" s="491"/>
      <c r="BO14" s="491"/>
      <c r="BP14" s="491"/>
      <c r="BQ14" s="491"/>
      <c r="BR14" s="491"/>
      <c r="BS14" s="491"/>
      <c r="BT14" s="491"/>
      <c r="BU14" s="491"/>
      <c r="BV14" s="491"/>
      <c r="BW14" s="491"/>
      <c r="BX14" s="491"/>
      <c r="BY14" s="491"/>
      <c r="BZ14" s="491"/>
      <c r="CA14" s="491"/>
      <c r="CB14" s="491"/>
      <c r="CC14" s="491"/>
      <c r="CD14" s="491"/>
      <c r="CE14" s="491"/>
      <c r="CF14" s="491"/>
      <c r="CG14" s="491"/>
      <c r="CH14" s="491"/>
      <c r="CI14" s="491"/>
      <c r="CJ14" s="491"/>
      <c r="CK14" s="491"/>
      <c r="CL14" s="491"/>
      <c r="CM14" s="491"/>
      <c r="CN14" s="492" t="s">
        <v>680</v>
      </c>
      <c r="CO14" s="488"/>
      <c r="CP14" s="488"/>
      <c r="CQ14" s="488"/>
      <c r="CR14" s="488"/>
      <c r="CS14" s="488"/>
      <c r="CT14" s="488"/>
      <c r="CU14" s="489"/>
      <c r="CV14" s="424" t="s">
        <v>674</v>
      </c>
      <c r="CW14" s="424" t="s">
        <v>448</v>
      </c>
      <c r="CX14" s="424" t="s">
        <v>448</v>
      </c>
      <c r="CY14" s="425">
        <v>0</v>
      </c>
      <c r="CZ14" s="425">
        <v>0</v>
      </c>
      <c r="DA14" s="425">
        <v>0</v>
      </c>
      <c r="DB14" s="426">
        <v>0</v>
      </c>
    </row>
    <row r="15" spans="1:106" ht="24" customHeight="1" x14ac:dyDescent="0.25">
      <c r="A15" s="488" t="s">
        <v>122</v>
      </c>
      <c r="B15" s="488"/>
      <c r="C15" s="488"/>
      <c r="D15" s="488"/>
      <c r="E15" s="488"/>
      <c r="F15" s="488"/>
      <c r="G15" s="488"/>
      <c r="H15" s="489"/>
      <c r="I15" s="493" t="s">
        <v>681</v>
      </c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491"/>
      <c r="Z15" s="491"/>
      <c r="AA15" s="491"/>
      <c r="AB15" s="491"/>
      <c r="AC15" s="491"/>
      <c r="AD15" s="491"/>
      <c r="AE15" s="491"/>
      <c r="AF15" s="491"/>
      <c r="AG15" s="491"/>
      <c r="AH15" s="491"/>
      <c r="AI15" s="491"/>
      <c r="AJ15" s="491"/>
      <c r="AK15" s="491"/>
      <c r="AL15" s="491"/>
      <c r="AM15" s="491"/>
      <c r="AN15" s="491"/>
      <c r="AO15" s="491"/>
      <c r="AP15" s="491"/>
      <c r="AQ15" s="491"/>
      <c r="AR15" s="491"/>
      <c r="AS15" s="491"/>
      <c r="AT15" s="491"/>
      <c r="AU15" s="491"/>
      <c r="AV15" s="491"/>
      <c r="AW15" s="491"/>
      <c r="AX15" s="491"/>
      <c r="AY15" s="491"/>
      <c r="AZ15" s="491"/>
      <c r="BA15" s="491"/>
      <c r="BB15" s="491"/>
      <c r="BC15" s="491"/>
      <c r="BD15" s="491"/>
      <c r="BE15" s="491"/>
      <c r="BF15" s="491"/>
      <c r="BG15" s="491"/>
      <c r="BH15" s="491"/>
      <c r="BI15" s="491"/>
      <c r="BJ15" s="491"/>
      <c r="BK15" s="491"/>
      <c r="BL15" s="491"/>
      <c r="BM15" s="491"/>
      <c r="BN15" s="491"/>
      <c r="BO15" s="491"/>
      <c r="BP15" s="491"/>
      <c r="BQ15" s="491"/>
      <c r="BR15" s="491"/>
      <c r="BS15" s="491"/>
      <c r="BT15" s="491"/>
      <c r="BU15" s="491"/>
      <c r="BV15" s="491"/>
      <c r="BW15" s="491"/>
      <c r="BX15" s="491"/>
      <c r="BY15" s="491"/>
      <c r="BZ15" s="491"/>
      <c r="CA15" s="491"/>
      <c r="CB15" s="491"/>
      <c r="CC15" s="491"/>
      <c r="CD15" s="491"/>
      <c r="CE15" s="491"/>
      <c r="CF15" s="491"/>
      <c r="CG15" s="491"/>
      <c r="CH15" s="491"/>
      <c r="CI15" s="491"/>
      <c r="CJ15" s="491"/>
      <c r="CK15" s="491"/>
      <c r="CL15" s="491"/>
      <c r="CM15" s="491"/>
      <c r="CN15" s="492" t="s">
        <v>682</v>
      </c>
      <c r="CO15" s="488"/>
      <c r="CP15" s="488"/>
      <c r="CQ15" s="488"/>
      <c r="CR15" s="488"/>
      <c r="CS15" s="488"/>
      <c r="CT15" s="488"/>
      <c r="CU15" s="489"/>
      <c r="CV15" s="424" t="s">
        <v>661</v>
      </c>
      <c r="CW15" s="424" t="s">
        <v>448</v>
      </c>
      <c r="CX15" s="424" t="s">
        <v>448</v>
      </c>
      <c r="CY15" s="425">
        <v>23456881.710000001</v>
      </c>
      <c r="CZ15" s="425">
        <v>20678749.050000001</v>
      </c>
      <c r="DA15" s="425">
        <v>21655549.050000001</v>
      </c>
      <c r="DB15" s="426">
        <v>0</v>
      </c>
    </row>
    <row r="16" spans="1:106" ht="24" customHeight="1" x14ac:dyDescent="0.25">
      <c r="A16" s="488" t="s">
        <v>683</v>
      </c>
      <c r="B16" s="488"/>
      <c r="C16" s="488"/>
      <c r="D16" s="488"/>
      <c r="E16" s="488"/>
      <c r="F16" s="488"/>
      <c r="G16" s="488"/>
      <c r="H16" s="489"/>
      <c r="I16" s="493" t="s">
        <v>684</v>
      </c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491"/>
      <c r="Z16" s="491"/>
      <c r="AA16" s="491"/>
      <c r="AB16" s="491"/>
      <c r="AC16" s="491"/>
      <c r="AD16" s="491"/>
      <c r="AE16" s="491"/>
      <c r="AF16" s="491"/>
      <c r="AG16" s="491"/>
      <c r="AH16" s="491"/>
      <c r="AI16" s="491"/>
      <c r="AJ16" s="491"/>
      <c r="AK16" s="491"/>
      <c r="AL16" s="491"/>
      <c r="AM16" s="491"/>
      <c r="AN16" s="491"/>
      <c r="AO16" s="491"/>
      <c r="AP16" s="491"/>
      <c r="AQ16" s="491"/>
      <c r="AR16" s="491"/>
      <c r="AS16" s="491"/>
      <c r="AT16" s="491"/>
      <c r="AU16" s="491"/>
      <c r="AV16" s="491"/>
      <c r="AW16" s="491"/>
      <c r="AX16" s="491"/>
      <c r="AY16" s="491"/>
      <c r="AZ16" s="491"/>
      <c r="BA16" s="491"/>
      <c r="BB16" s="491"/>
      <c r="BC16" s="491"/>
      <c r="BD16" s="491"/>
      <c r="BE16" s="491"/>
      <c r="BF16" s="491"/>
      <c r="BG16" s="491"/>
      <c r="BH16" s="491"/>
      <c r="BI16" s="491"/>
      <c r="BJ16" s="491"/>
      <c r="BK16" s="491"/>
      <c r="BL16" s="491"/>
      <c r="BM16" s="491"/>
      <c r="BN16" s="491"/>
      <c r="BO16" s="491"/>
      <c r="BP16" s="491"/>
      <c r="BQ16" s="491"/>
      <c r="BR16" s="491"/>
      <c r="BS16" s="491"/>
      <c r="BT16" s="491"/>
      <c r="BU16" s="491"/>
      <c r="BV16" s="491"/>
      <c r="BW16" s="491"/>
      <c r="BX16" s="491"/>
      <c r="BY16" s="491"/>
      <c r="BZ16" s="491"/>
      <c r="CA16" s="491"/>
      <c r="CB16" s="491"/>
      <c r="CC16" s="491"/>
      <c r="CD16" s="491"/>
      <c r="CE16" s="491"/>
      <c r="CF16" s="491"/>
      <c r="CG16" s="491"/>
      <c r="CH16" s="491"/>
      <c r="CI16" s="491"/>
      <c r="CJ16" s="491"/>
      <c r="CK16" s="491"/>
      <c r="CL16" s="491"/>
      <c r="CM16" s="491"/>
      <c r="CN16" s="492" t="s">
        <v>685</v>
      </c>
      <c r="CO16" s="488"/>
      <c r="CP16" s="488"/>
      <c r="CQ16" s="488"/>
      <c r="CR16" s="488"/>
      <c r="CS16" s="488"/>
      <c r="CT16" s="488"/>
      <c r="CU16" s="489"/>
      <c r="CV16" s="424" t="s">
        <v>661</v>
      </c>
      <c r="CW16" s="424" t="s">
        <v>448</v>
      </c>
      <c r="CX16" s="424" t="s">
        <v>448</v>
      </c>
      <c r="CY16" s="425">
        <v>17893899.420000002</v>
      </c>
      <c r="CZ16" s="425">
        <v>18122940.850000001</v>
      </c>
      <c r="DA16" s="425">
        <v>19099740.850000001</v>
      </c>
      <c r="DB16" s="426">
        <v>0</v>
      </c>
    </row>
    <row r="17" spans="1:106" ht="24" customHeight="1" x14ac:dyDescent="0.25">
      <c r="A17" s="488" t="s">
        <v>686</v>
      </c>
      <c r="B17" s="488"/>
      <c r="C17" s="488"/>
      <c r="D17" s="488"/>
      <c r="E17" s="488"/>
      <c r="F17" s="488"/>
      <c r="G17" s="488"/>
      <c r="H17" s="489"/>
      <c r="I17" s="493" t="s">
        <v>687</v>
      </c>
      <c r="J17" s="491"/>
      <c r="K17" s="491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491"/>
      <c r="Z17" s="491"/>
      <c r="AA17" s="491"/>
      <c r="AB17" s="491"/>
      <c r="AC17" s="491"/>
      <c r="AD17" s="491"/>
      <c r="AE17" s="491"/>
      <c r="AF17" s="491"/>
      <c r="AG17" s="491"/>
      <c r="AH17" s="491"/>
      <c r="AI17" s="491"/>
      <c r="AJ17" s="491"/>
      <c r="AK17" s="491"/>
      <c r="AL17" s="491"/>
      <c r="AM17" s="491"/>
      <c r="AN17" s="491"/>
      <c r="AO17" s="491"/>
      <c r="AP17" s="491"/>
      <c r="AQ17" s="491"/>
      <c r="AR17" s="491"/>
      <c r="AS17" s="491"/>
      <c r="AT17" s="491"/>
      <c r="AU17" s="491"/>
      <c r="AV17" s="491"/>
      <c r="AW17" s="491"/>
      <c r="AX17" s="491"/>
      <c r="AY17" s="491"/>
      <c r="AZ17" s="491"/>
      <c r="BA17" s="491"/>
      <c r="BB17" s="491"/>
      <c r="BC17" s="491"/>
      <c r="BD17" s="491"/>
      <c r="BE17" s="491"/>
      <c r="BF17" s="491"/>
      <c r="BG17" s="491"/>
      <c r="BH17" s="491"/>
      <c r="BI17" s="491"/>
      <c r="BJ17" s="491"/>
      <c r="BK17" s="491"/>
      <c r="BL17" s="491"/>
      <c r="BM17" s="491"/>
      <c r="BN17" s="491"/>
      <c r="BO17" s="491"/>
      <c r="BP17" s="491"/>
      <c r="BQ17" s="491"/>
      <c r="BR17" s="491"/>
      <c r="BS17" s="491"/>
      <c r="BT17" s="491"/>
      <c r="BU17" s="491"/>
      <c r="BV17" s="491"/>
      <c r="BW17" s="491"/>
      <c r="BX17" s="491"/>
      <c r="BY17" s="491"/>
      <c r="BZ17" s="491"/>
      <c r="CA17" s="491"/>
      <c r="CB17" s="491"/>
      <c r="CC17" s="491"/>
      <c r="CD17" s="491"/>
      <c r="CE17" s="491"/>
      <c r="CF17" s="491"/>
      <c r="CG17" s="491"/>
      <c r="CH17" s="491"/>
      <c r="CI17" s="491"/>
      <c r="CJ17" s="491"/>
      <c r="CK17" s="491"/>
      <c r="CL17" s="491"/>
      <c r="CM17" s="491"/>
      <c r="CN17" s="492" t="s">
        <v>688</v>
      </c>
      <c r="CO17" s="488"/>
      <c r="CP17" s="488"/>
      <c r="CQ17" s="488"/>
      <c r="CR17" s="488"/>
      <c r="CS17" s="488"/>
      <c r="CT17" s="488"/>
      <c r="CU17" s="489"/>
      <c r="CV17" s="424" t="s">
        <v>689</v>
      </c>
      <c r="CW17" s="424" t="s">
        <v>448</v>
      </c>
      <c r="CX17" s="424" t="s">
        <v>448</v>
      </c>
      <c r="CY17" s="425">
        <v>17893899.420000002</v>
      </c>
      <c r="CZ17" s="425">
        <v>18122940.850000001</v>
      </c>
      <c r="DA17" s="425">
        <v>19099740.850000001</v>
      </c>
      <c r="DB17" s="426">
        <v>0</v>
      </c>
    </row>
    <row r="18" spans="1:106" ht="24" customHeight="1" x14ac:dyDescent="0.25">
      <c r="A18" s="488" t="s">
        <v>690</v>
      </c>
      <c r="B18" s="488"/>
      <c r="C18" s="488"/>
      <c r="D18" s="488"/>
      <c r="E18" s="488"/>
      <c r="F18" s="488"/>
      <c r="G18" s="488"/>
      <c r="H18" s="489"/>
      <c r="I18" s="493" t="s">
        <v>691</v>
      </c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491"/>
      <c r="Z18" s="491"/>
      <c r="AA18" s="491"/>
      <c r="AB18" s="491"/>
      <c r="AC18" s="491"/>
      <c r="AD18" s="491"/>
      <c r="AE18" s="491"/>
      <c r="AF18" s="491"/>
      <c r="AG18" s="491"/>
      <c r="AH18" s="491"/>
      <c r="AI18" s="491"/>
      <c r="AJ18" s="491"/>
      <c r="AK18" s="491"/>
      <c r="AL18" s="491"/>
      <c r="AM18" s="491"/>
      <c r="AN18" s="491"/>
      <c r="AO18" s="491"/>
      <c r="AP18" s="491"/>
      <c r="AQ18" s="491"/>
      <c r="AR18" s="491"/>
      <c r="AS18" s="491"/>
      <c r="AT18" s="491"/>
      <c r="AU18" s="491"/>
      <c r="AV18" s="491"/>
      <c r="AW18" s="491"/>
      <c r="AX18" s="491"/>
      <c r="AY18" s="491"/>
      <c r="AZ18" s="491"/>
      <c r="BA18" s="491"/>
      <c r="BB18" s="491"/>
      <c r="BC18" s="491"/>
      <c r="BD18" s="491"/>
      <c r="BE18" s="491"/>
      <c r="BF18" s="491"/>
      <c r="BG18" s="491"/>
      <c r="BH18" s="491"/>
      <c r="BI18" s="491"/>
      <c r="BJ18" s="491"/>
      <c r="BK18" s="491"/>
      <c r="BL18" s="491"/>
      <c r="BM18" s="491"/>
      <c r="BN18" s="491"/>
      <c r="BO18" s="491"/>
      <c r="BP18" s="491"/>
      <c r="BQ18" s="491"/>
      <c r="BR18" s="491"/>
      <c r="BS18" s="491"/>
      <c r="BT18" s="491"/>
      <c r="BU18" s="491"/>
      <c r="BV18" s="491"/>
      <c r="BW18" s="491"/>
      <c r="BX18" s="491"/>
      <c r="BY18" s="491"/>
      <c r="BZ18" s="491"/>
      <c r="CA18" s="491"/>
      <c r="CB18" s="491"/>
      <c r="CC18" s="491"/>
      <c r="CD18" s="491"/>
      <c r="CE18" s="491"/>
      <c r="CF18" s="491"/>
      <c r="CG18" s="491"/>
      <c r="CH18" s="491"/>
      <c r="CI18" s="491"/>
      <c r="CJ18" s="491"/>
      <c r="CK18" s="491"/>
      <c r="CL18" s="491"/>
      <c r="CM18" s="491"/>
      <c r="CN18" s="492" t="s">
        <v>692</v>
      </c>
      <c r="CO18" s="488"/>
      <c r="CP18" s="488"/>
      <c r="CQ18" s="488"/>
      <c r="CR18" s="488"/>
      <c r="CS18" s="488"/>
      <c r="CT18" s="488"/>
      <c r="CU18" s="489"/>
      <c r="CV18" s="424" t="s">
        <v>689</v>
      </c>
      <c r="CW18" s="424" t="s">
        <v>448</v>
      </c>
      <c r="CX18" s="424" t="s">
        <v>448</v>
      </c>
      <c r="CY18" s="425">
        <v>0</v>
      </c>
      <c r="CZ18" s="425">
        <v>0</v>
      </c>
      <c r="DA18" s="425">
        <v>0</v>
      </c>
      <c r="DB18" s="426">
        <v>0</v>
      </c>
    </row>
    <row r="19" spans="1:106" ht="24" customHeight="1" x14ac:dyDescent="0.25">
      <c r="A19" s="488" t="s">
        <v>693</v>
      </c>
      <c r="B19" s="488"/>
      <c r="C19" s="488"/>
      <c r="D19" s="488"/>
      <c r="E19" s="488"/>
      <c r="F19" s="488"/>
      <c r="G19" s="488"/>
      <c r="H19" s="489"/>
      <c r="I19" s="493" t="s">
        <v>694</v>
      </c>
      <c r="J19" s="491"/>
      <c r="K19" s="491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491"/>
      <c r="Z19" s="491"/>
      <c r="AA19" s="491"/>
      <c r="AB19" s="491"/>
      <c r="AC19" s="491"/>
      <c r="AD19" s="491"/>
      <c r="AE19" s="491"/>
      <c r="AF19" s="491"/>
      <c r="AG19" s="491"/>
      <c r="AH19" s="491"/>
      <c r="AI19" s="491"/>
      <c r="AJ19" s="491"/>
      <c r="AK19" s="491"/>
      <c r="AL19" s="491"/>
      <c r="AM19" s="491"/>
      <c r="AN19" s="491"/>
      <c r="AO19" s="491"/>
      <c r="AP19" s="491"/>
      <c r="AQ19" s="491"/>
      <c r="AR19" s="491"/>
      <c r="AS19" s="491"/>
      <c r="AT19" s="491"/>
      <c r="AU19" s="491"/>
      <c r="AV19" s="491"/>
      <c r="AW19" s="491"/>
      <c r="AX19" s="491"/>
      <c r="AY19" s="491"/>
      <c r="AZ19" s="491"/>
      <c r="BA19" s="491"/>
      <c r="BB19" s="491"/>
      <c r="BC19" s="491"/>
      <c r="BD19" s="491"/>
      <c r="BE19" s="491"/>
      <c r="BF19" s="491"/>
      <c r="BG19" s="491"/>
      <c r="BH19" s="491"/>
      <c r="BI19" s="491"/>
      <c r="BJ19" s="491"/>
      <c r="BK19" s="491"/>
      <c r="BL19" s="491"/>
      <c r="BM19" s="491"/>
      <c r="BN19" s="491"/>
      <c r="BO19" s="491"/>
      <c r="BP19" s="491"/>
      <c r="BQ19" s="491"/>
      <c r="BR19" s="491"/>
      <c r="BS19" s="491"/>
      <c r="BT19" s="491"/>
      <c r="BU19" s="491"/>
      <c r="BV19" s="491"/>
      <c r="BW19" s="491"/>
      <c r="BX19" s="491"/>
      <c r="BY19" s="491"/>
      <c r="BZ19" s="491"/>
      <c r="CA19" s="491"/>
      <c r="CB19" s="491"/>
      <c r="CC19" s="491"/>
      <c r="CD19" s="491"/>
      <c r="CE19" s="491"/>
      <c r="CF19" s="491"/>
      <c r="CG19" s="491"/>
      <c r="CH19" s="491"/>
      <c r="CI19" s="491"/>
      <c r="CJ19" s="491"/>
      <c r="CK19" s="491"/>
      <c r="CL19" s="491"/>
      <c r="CM19" s="491"/>
      <c r="CN19" s="492" t="s">
        <v>695</v>
      </c>
      <c r="CO19" s="488"/>
      <c r="CP19" s="488"/>
      <c r="CQ19" s="488"/>
      <c r="CR19" s="488"/>
      <c r="CS19" s="488"/>
      <c r="CT19" s="488"/>
      <c r="CU19" s="489"/>
      <c r="CV19" s="424" t="s">
        <v>661</v>
      </c>
      <c r="CW19" s="424" t="s">
        <v>448</v>
      </c>
      <c r="CX19" s="424" t="s">
        <v>448</v>
      </c>
      <c r="CY19" s="425">
        <v>0</v>
      </c>
      <c r="CZ19" s="425">
        <v>0</v>
      </c>
      <c r="DA19" s="425">
        <v>0</v>
      </c>
      <c r="DB19" s="426">
        <v>0</v>
      </c>
    </row>
    <row r="20" spans="1:106" ht="24" customHeight="1" x14ac:dyDescent="0.25">
      <c r="A20" s="488" t="s">
        <v>696</v>
      </c>
      <c r="B20" s="488"/>
      <c r="C20" s="488"/>
      <c r="D20" s="488"/>
      <c r="E20" s="488"/>
      <c r="F20" s="488"/>
      <c r="G20" s="488"/>
      <c r="H20" s="489"/>
      <c r="I20" s="493" t="s">
        <v>687</v>
      </c>
      <c r="J20" s="491"/>
      <c r="K20" s="491"/>
      <c r="L20" s="491"/>
      <c r="M20" s="491"/>
      <c r="N20" s="491"/>
      <c r="O20" s="491"/>
      <c r="P20" s="491"/>
      <c r="Q20" s="491"/>
      <c r="R20" s="491"/>
      <c r="S20" s="491"/>
      <c r="T20" s="491"/>
      <c r="U20" s="491"/>
      <c r="V20" s="491"/>
      <c r="W20" s="491"/>
      <c r="X20" s="491"/>
      <c r="Y20" s="491"/>
      <c r="Z20" s="491"/>
      <c r="AA20" s="491"/>
      <c r="AB20" s="491"/>
      <c r="AC20" s="491"/>
      <c r="AD20" s="491"/>
      <c r="AE20" s="491"/>
      <c r="AF20" s="491"/>
      <c r="AG20" s="491"/>
      <c r="AH20" s="491"/>
      <c r="AI20" s="491"/>
      <c r="AJ20" s="491"/>
      <c r="AK20" s="491"/>
      <c r="AL20" s="491"/>
      <c r="AM20" s="491"/>
      <c r="AN20" s="491"/>
      <c r="AO20" s="491"/>
      <c r="AP20" s="491"/>
      <c r="AQ20" s="491"/>
      <c r="AR20" s="491"/>
      <c r="AS20" s="491"/>
      <c r="AT20" s="491"/>
      <c r="AU20" s="491"/>
      <c r="AV20" s="491"/>
      <c r="AW20" s="491"/>
      <c r="AX20" s="491"/>
      <c r="AY20" s="491"/>
      <c r="AZ20" s="491"/>
      <c r="BA20" s="491"/>
      <c r="BB20" s="491"/>
      <c r="BC20" s="491"/>
      <c r="BD20" s="491"/>
      <c r="BE20" s="491"/>
      <c r="BF20" s="491"/>
      <c r="BG20" s="491"/>
      <c r="BH20" s="491"/>
      <c r="BI20" s="491"/>
      <c r="BJ20" s="491"/>
      <c r="BK20" s="491"/>
      <c r="BL20" s="491"/>
      <c r="BM20" s="491"/>
      <c r="BN20" s="491"/>
      <c r="BO20" s="491"/>
      <c r="BP20" s="491"/>
      <c r="BQ20" s="491"/>
      <c r="BR20" s="491"/>
      <c r="BS20" s="491"/>
      <c r="BT20" s="491"/>
      <c r="BU20" s="491"/>
      <c r="BV20" s="491"/>
      <c r="BW20" s="491"/>
      <c r="BX20" s="491"/>
      <c r="BY20" s="491"/>
      <c r="BZ20" s="491"/>
      <c r="CA20" s="491"/>
      <c r="CB20" s="491"/>
      <c r="CC20" s="491"/>
      <c r="CD20" s="491"/>
      <c r="CE20" s="491"/>
      <c r="CF20" s="491"/>
      <c r="CG20" s="491"/>
      <c r="CH20" s="491"/>
      <c r="CI20" s="491"/>
      <c r="CJ20" s="491"/>
      <c r="CK20" s="491"/>
      <c r="CL20" s="491"/>
      <c r="CM20" s="491"/>
      <c r="CN20" s="492" t="s">
        <v>697</v>
      </c>
      <c r="CO20" s="488"/>
      <c r="CP20" s="488"/>
      <c r="CQ20" s="488"/>
      <c r="CR20" s="488"/>
      <c r="CS20" s="488"/>
      <c r="CT20" s="488"/>
      <c r="CU20" s="489"/>
      <c r="CV20" s="424" t="s">
        <v>661</v>
      </c>
      <c r="CW20" s="424" t="s">
        <v>448</v>
      </c>
      <c r="CX20" s="424" t="s">
        <v>448</v>
      </c>
      <c r="CY20" s="425">
        <v>0</v>
      </c>
      <c r="CZ20" s="425">
        <v>0</v>
      </c>
      <c r="DA20" s="425">
        <v>0</v>
      </c>
      <c r="DB20" s="426">
        <v>0</v>
      </c>
    </row>
    <row r="21" spans="1:106" ht="24" customHeight="1" x14ac:dyDescent="0.25">
      <c r="A21" s="488" t="s">
        <v>698</v>
      </c>
      <c r="B21" s="488"/>
      <c r="C21" s="488"/>
      <c r="D21" s="488"/>
      <c r="E21" s="488"/>
      <c r="F21" s="488"/>
      <c r="G21" s="488"/>
      <c r="H21" s="489"/>
      <c r="I21" s="493" t="s">
        <v>699</v>
      </c>
      <c r="J21" s="491"/>
      <c r="K21" s="491"/>
      <c r="L21" s="491"/>
      <c r="M21" s="491"/>
      <c r="N21" s="491"/>
      <c r="O21" s="491"/>
      <c r="P21" s="491"/>
      <c r="Q21" s="491"/>
      <c r="R21" s="491"/>
      <c r="S21" s="491"/>
      <c r="T21" s="491"/>
      <c r="U21" s="491"/>
      <c r="V21" s="491"/>
      <c r="W21" s="491"/>
      <c r="X21" s="491"/>
      <c r="Y21" s="491"/>
      <c r="Z21" s="491"/>
      <c r="AA21" s="491"/>
      <c r="AB21" s="491"/>
      <c r="AC21" s="491"/>
      <c r="AD21" s="491"/>
      <c r="AE21" s="491"/>
      <c r="AF21" s="491"/>
      <c r="AG21" s="491"/>
      <c r="AH21" s="491"/>
      <c r="AI21" s="491"/>
      <c r="AJ21" s="491"/>
      <c r="AK21" s="491"/>
      <c r="AL21" s="491"/>
      <c r="AM21" s="491"/>
      <c r="AN21" s="491"/>
      <c r="AO21" s="491"/>
      <c r="AP21" s="491"/>
      <c r="AQ21" s="491"/>
      <c r="AR21" s="491"/>
      <c r="AS21" s="491"/>
      <c r="AT21" s="491"/>
      <c r="AU21" s="491"/>
      <c r="AV21" s="491"/>
      <c r="AW21" s="491"/>
      <c r="AX21" s="491"/>
      <c r="AY21" s="491"/>
      <c r="AZ21" s="491"/>
      <c r="BA21" s="491"/>
      <c r="BB21" s="491"/>
      <c r="BC21" s="491"/>
      <c r="BD21" s="491"/>
      <c r="BE21" s="491"/>
      <c r="BF21" s="491"/>
      <c r="BG21" s="491"/>
      <c r="BH21" s="491"/>
      <c r="BI21" s="491"/>
      <c r="BJ21" s="491"/>
      <c r="BK21" s="491"/>
      <c r="BL21" s="491"/>
      <c r="BM21" s="491"/>
      <c r="BN21" s="491"/>
      <c r="BO21" s="491"/>
      <c r="BP21" s="491"/>
      <c r="BQ21" s="491"/>
      <c r="BR21" s="491"/>
      <c r="BS21" s="491"/>
      <c r="BT21" s="491"/>
      <c r="BU21" s="491"/>
      <c r="BV21" s="491"/>
      <c r="BW21" s="491"/>
      <c r="BX21" s="491"/>
      <c r="BY21" s="491"/>
      <c r="BZ21" s="491"/>
      <c r="CA21" s="491"/>
      <c r="CB21" s="491"/>
      <c r="CC21" s="491"/>
      <c r="CD21" s="491"/>
      <c r="CE21" s="491"/>
      <c r="CF21" s="491"/>
      <c r="CG21" s="491"/>
      <c r="CH21" s="491"/>
      <c r="CI21" s="491"/>
      <c r="CJ21" s="491"/>
      <c r="CK21" s="491"/>
      <c r="CL21" s="491"/>
      <c r="CM21" s="491"/>
      <c r="CN21" s="492" t="s">
        <v>700</v>
      </c>
      <c r="CO21" s="488"/>
      <c r="CP21" s="488"/>
      <c r="CQ21" s="488"/>
      <c r="CR21" s="488"/>
      <c r="CS21" s="488"/>
      <c r="CT21" s="488"/>
      <c r="CU21" s="489"/>
      <c r="CV21" s="424" t="s">
        <v>689</v>
      </c>
      <c r="CW21" s="424" t="s">
        <v>453</v>
      </c>
      <c r="CX21" s="424" t="s">
        <v>448</v>
      </c>
      <c r="CY21" s="425">
        <v>0</v>
      </c>
      <c r="CZ21" s="425">
        <v>0</v>
      </c>
      <c r="DA21" s="425">
        <v>0</v>
      </c>
      <c r="DB21" s="426">
        <v>0</v>
      </c>
    </row>
    <row r="22" spans="1:106" ht="24" customHeight="1" x14ac:dyDescent="0.25">
      <c r="A22" s="488" t="s">
        <v>701</v>
      </c>
      <c r="B22" s="488"/>
      <c r="C22" s="488"/>
      <c r="D22" s="488"/>
      <c r="E22" s="488"/>
      <c r="F22" s="488"/>
      <c r="G22" s="488"/>
      <c r="H22" s="489"/>
      <c r="I22" s="493" t="s">
        <v>691</v>
      </c>
      <c r="J22" s="491"/>
      <c r="K22" s="491"/>
      <c r="L22" s="491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91"/>
      <c r="Z22" s="491"/>
      <c r="AA22" s="491"/>
      <c r="AB22" s="491"/>
      <c r="AC22" s="491"/>
      <c r="AD22" s="491"/>
      <c r="AE22" s="491"/>
      <c r="AF22" s="491"/>
      <c r="AG22" s="491"/>
      <c r="AH22" s="491"/>
      <c r="AI22" s="491"/>
      <c r="AJ22" s="491"/>
      <c r="AK22" s="491"/>
      <c r="AL22" s="491"/>
      <c r="AM22" s="491"/>
      <c r="AN22" s="491"/>
      <c r="AO22" s="491"/>
      <c r="AP22" s="491"/>
      <c r="AQ22" s="491"/>
      <c r="AR22" s="491"/>
      <c r="AS22" s="491"/>
      <c r="AT22" s="491"/>
      <c r="AU22" s="491"/>
      <c r="AV22" s="491"/>
      <c r="AW22" s="491"/>
      <c r="AX22" s="491"/>
      <c r="AY22" s="491"/>
      <c r="AZ22" s="491"/>
      <c r="BA22" s="491"/>
      <c r="BB22" s="491"/>
      <c r="BC22" s="491"/>
      <c r="BD22" s="491"/>
      <c r="BE22" s="491"/>
      <c r="BF22" s="491"/>
      <c r="BG22" s="491"/>
      <c r="BH22" s="491"/>
      <c r="BI22" s="491"/>
      <c r="BJ22" s="491"/>
      <c r="BK22" s="491"/>
      <c r="BL22" s="491"/>
      <c r="BM22" s="491"/>
      <c r="BN22" s="491"/>
      <c r="BO22" s="491"/>
      <c r="BP22" s="491"/>
      <c r="BQ22" s="491"/>
      <c r="BR22" s="491"/>
      <c r="BS22" s="491"/>
      <c r="BT22" s="491"/>
      <c r="BU22" s="491"/>
      <c r="BV22" s="491"/>
      <c r="BW22" s="491"/>
      <c r="BX22" s="491"/>
      <c r="BY22" s="491"/>
      <c r="BZ22" s="491"/>
      <c r="CA22" s="491"/>
      <c r="CB22" s="491"/>
      <c r="CC22" s="491"/>
      <c r="CD22" s="491"/>
      <c r="CE22" s="491"/>
      <c r="CF22" s="491"/>
      <c r="CG22" s="491"/>
      <c r="CH22" s="491"/>
      <c r="CI22" s="491"/>
      <c r="CJ22" s="491"/>
      <c r="CK22" s="491"/>
      <c r="CL22" s="491"/>
      <c r="CM22" s="491"/>
      <c r="CN22" s="492" t="s">
        <v>702</v>
      </c>
      <c r="CO22" s="488"/>
      <c r="CP22" s="488"/>
      <c r="CQ22" s="488"/>
      <c r="CR22" s="488"/>
      <c r="CS22" s="488"/>
      <c r="CT22" s="488"/>
      <c r="CU22" s="489"/>
      <c r="CV22" s="424" t="s">
        <v>689</v>
      </c>
      <c r="CW22" s="424" t="s">
        <v>448</v>
      </c>
      <c r="CX22" s="424" t="s">
        <v>448</v>
      </c>
      <c r="CY22" s="425">
        <v>0</v>
      </c>
      <c r="CZ22" s="425">
        <v>0</v>
      </c>
      <c r="DA22" s="425">
        <v>0</v>
      </c>
      <c r="DB22" s="426">
        <v>0</v>
      </c>
    </row>
    <row r="23" spans="1:106" ht="24" customHeight="1" x14ac:dyDescent="0.25">
      <c r="A23" s="488" t="s">
        <v>703</v>
      </c>
      <c r="B23" s="488"/>
      <c r="C23" s="488"/>
      <c r="D23" s="488"/>
      <c r="E23" s="488"/>
      <c r="F23" s="488"/>
      <c r="G23" s="488"/>
      <c r="H23" s="489"/>
      <c r="I23" s="493" t="s">
        <v>704</v>
      </c>
      <c r="J23" s="491"/>
      <c r="K23" s="491"/>
      <c r="L23" s="491"/>
      <c r="M23" s="491"/>
      <c r="N23" s="491"/>
      <c r="O23" s="491"/>
      <c r="P23" s="491"/>
      <c r="Q23" s="491"/>
      <c r="R23" s="491"/>
      <c r="S23" s="491"/>
      <c r="T23" s="491"/>
      <c r="U23" s="491"/>
      <c r="V23" s="491"/>
      <c r="W23" s="491"/>
      <c r="X23" s="491"/>
      <c r="Y23" s="491"/>
      <c r="Z23" s="491"/>
      <c r="AA23" s="491"/>
      <c r="AB23" s="491"/>
      <c r="AC23" s="491"/>
      <c r="AD23" s="491"/>
      <c r="AE23" s="491"/>
      <c r="AF23" s="491"/>
      <c r="AG23" s="491"/>
      <c r="AH23" s="491"/>
      <c r="AI23" s="491"/>
      <c r="AJ23" s="491"/>
      <c r="AK23" s="491"/>
      <c r="AL23" s="491"/>
      <c r="AM23" s="491"/>
      <c r="AN23" s="491"/>
      <c r="AO23" s="491"/>
      <c r="AP23" s="491"/>
      <c r="AQ23" s="491"/>
      <c r="AR23" s="491"/>
      <c r="AS23" s="491"/>
      <c r="AT23" s="491"/>
      <c r="AU23" s="491"/>
      <c r="AV23" s="491"/>
      <c r="AW23" s="491"/>
      <c r="AX23" s="491"/>
      <c r="AY23" s="491"/>
      <c r="AZ23" s="491"/>
      <c r="BA23" s="491"/>
      <c r="BB23" s="491"/>
      <c r="BC23" s="491"/>
      <c r="BD23" s="491"/>
      <c r="BE23" s="491"/>
      <c r="BF23" s="491"/>
      <c r="BG23" s="491"/>
      <c r="BH23" s="491"/>
      <c r="BI23" s="491"/>
      <c r="BJ23" s="491"/>
      <c r="BK23" s="491"/>
      <c r="BL23" s="491"/>
      <c r="BM23" s="491"/>
      <c r="BN23" s="491"/>
      <c r="BO23" s="491"/>
      <c r="BP23" s="491"/>
      <c r="BQ23" s="491"/>
      <c r="BR23" s="491"/>
      <c r="BS23" s="491"/>
      <c r="BT23" s="491"/>
      <c r="BU23" s="491"/>
      <c r="BV23" s="491"/>
      <c r="BW23" s="491"/>
      <c r="BX23" s="491"/>
      <c r="BY23" s="491"/>
      <c r="BZ23" s="491"/>
      <c r="CA23" s="491"/>
      <c r="CB23" s="491"/>
      <c r="CC23" s="491"/>
      <c r="CD23" s="491"/>
      <c r="CE23" s="491"/>
      <c r="CF23" s="491"/>
      <c r="CG23" s="491"/>
      <c r="CH23" s="491"/>
      <c r="CI23" s="491"/>
      <c r="CJ23" s="491"/>
      <c r="CK23" s="491"/>
      <c r="CL23" s="491"/>
      <c r="CM23" s="491"/>
      <c r="CN23" s="492" t="s">
        <v>705</v>
      </c>
      <c r="CO23" s="488"/>
      <c r="CP23" s="488"/>
      <c r="CQ23" s="488"/>
      <c r="CR23" s="488"/>
      <c r="CS23" s="488"/>
      <c r="CT23" s="488"/>
      <c r="CU23" s="489"/>
      <c r="CV23" s="424" t="s">
        <v>661</v>
      </c>
      <c r="CW23" s="424" t="s">
        <v>448</v>
      </c>
      <c r="CX23" s="424" t="s">
        <v>448</v>
      </c>
      <c r="CY23" s="425">
        <v>0</v>
      </c>
      <c r="CZ23" s="425">
        <v>0</v>
      </c>
      <c r="DA23" s="425">
        <v>0</v>
      </c>
      <c r="DB23" s="426">
        <v>0</v>
      </c>
    </row>
    <row r="24" spans="1:106" ht="24" customHeight="1" x14ac:dyDescent="0.25">
      <c r="A24" s="488" t="s">
        <v>706</v>
      </c>
      <c r="B24" s="488"/>
      <c r="C24" s="488"/>
      <c r="D24" s="488"/>
      <c r="E24" s="488"/>
      <c r="F24" s="488"/>
      <c r="G24" s="488"/>
      <c r="H24" s="489"/>
      <c r="I24" s="493" t="s">
        <v>672</v>
      </c>
      <c r="J24" s="491"/>
      <c r="K24" s="491"/>
      <c r="L24" s="491"/>
      <c r="M24" s="491"/>
      <c r="N24" s="491"/>
      <c r="O24" s="491"/>
      <c r="P24" s="491"/>
      <c r="Q24" s="491"/>
      <c r="R24" s="491"/>
      <c r="S24" s="491"/>
      <c r="T24" s="491"/>
      <c r="U24" s="491"/>
      <c r="V24" s="491"/>
      <c r="W24" s="491"/>
      <c r="X24" s="491"/>
      <c r="Y24" s="491"/>
      <c r="Z24" s="491"/>
      <c r="AA24" s="491"/>
      <c r="AB24" s="491"/>
      <c r="AC24" s="491"/>
      <c r="AD24" s="491"/>
      <c r="AE24" s="491"/>
      <c r="AF24" s="491"/>
      <c r="AG24" s="491"/>
      <c r="AH24" s="491"/>
      <c r="AI24" s="491"/>
      <c r="AJ24" s="491"/>
      <c r="AK24" s="491"/>
      <c r="AL24" s="491"/>
      <c r="AM24" s="491"/>
      <c r="AN24" s="491"/>
      <c r="AO24" s="491"/>
      <c r="AP24" s="491"/>
      <c r="AQ24" s="491"/>
      <c r="AR24" s="491"/>
      <c r="AS24" s="491"/>
      <c r="AT24" s="491"/>
      <c r="AU24" s="491"/>
      <c r="AV24" s="491"/>
      <c r="AW24" s="491"/>
      <c r="AX24" s="491"/>
      <c r="AY24" s="491"/>
      <c r="AZ24" s="491"/>
      <c r="BA24" s="491"/>
      <c r="BB24" s="491"/>
      <c r="BC24" s="491"/>
      <c r="BD24" s="491"/>
      <c r="BE24" s="491"/>
      <c r="BF24" s="491"/>
      <c r="BG24" s="491"/>
      <c r="BH24" s="491"/>
      <c r="BI24" s="491"/>
      <c r="BJ24" s="491"/>
      <c r="BK24" s="491"/>
      <c r="BL24" s="491"/>
      <c r="BM24" s="491"/>
      <c r="BN24" s="491"/>
      <c r="BO24" s="491"/>
      <c r="BP24" s="491"/>
      <c r="BQ24" s="491"/>
      <c r="BR24" s="491"/>
      <c r="BS24" s="491"/>
      <c r="BT24" s="491"/>
      <c r="BU24" s="491"/>
      <c r="BV24" s="491"/>
      <c r="BW24" s="491"/>
      <c r="BX24" s="491"/>
      <c r="BY24" s="491"/>
      <c r="BZ24" s="491"/>
      <c r="CA24" s="491"/>
      <c r="CB24" s="491"/>
      <c r="CC24" s="491"/>
      <c r="CD24" s="491"/>
      <c r="CE24" s="491"/>
      <c r="CF24" s="491"/>
      <c r="CG24" s="491"/>
      <c r="CH24" s="491"/>
      <c r="CI24" s="491"/>
      <c r="CJ24" s="491"/>
      <c r="CK24" s="491"/>
      <c r="CL24" s="491"/>
      <c r="CM24" s="491"/>
      <c r="CN24" s="492" t="s">
        <v>707</v>
      </c>
      <c r="CO24" s="488"/>
      <c r="CP24" s="488"/>
      <c r="CQ24" s="488"/>
      <c r="CR24" s="488"/>
      <c r="CS24" s="488"/>
      <c r="CT24" s="488"/>
      <c r="CU24" s="489"/>
      <c r="CV24" s="424" t="s">
        <v>689</v>
      </c>
      <c r="CW24" s="424" t="s">
        <v>453</v>
      </c>
      <c r="CX24" s="424" t="s">
        <v>448</v>
      </c>
      <c r="CY24" s="425">
        <v>0</v>
      </c>
      <c r="CZ24" s="425">
        <v>0</v>
      </c>
      <c r="DA24" s="425">
        <v>0</v>
      </c>
      <c r="DB24" s="426">
        <v>0</v>
      </c>
    </row>
    <row r="25" spans="1:106" ht="24" customHeight="1" x14ac:dyDescent="0.25">
      <c r="A25" s="488" t="s">
        <v>708</v>
      </c>
      <c r="B25" s="488"/>
      <c r="C25" s="488"/>
      <c r="D25" s="488"/>
      <c r="E25" s="488"/>
      <c r="F25" s="488"/>
      <c r="G25" s="488"/>
      <c r="H25" s="489"/>
      <c r="I25" s="493" t="s">
        <v>676</v>
      </c>
      <c r="J25" s="491"/>
      <c r="K25" s="491"/>
      <c r="L25" s="491"/>
      <c r="M25" s="491"/>
      <c r="N25" s="491"/>
      <c r="O25" s="491"/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491"/>
      <c r="AA25" s="491"/>
      <c r="AB25" s="491"/>
      <c r="AC25" s="491"/>
      <c r="AD25" s="491"/>
      <c r="AE25" s="491"/>
      <c r="AF25" s="491"/>
      <c r="AG25" s="491"/>
      <c r="AH25" s="491"/>
      <c r="AI25" s="491"/>
      <c r="AJ25" s="491"/>
      <c r="AK25" s="491"/>
      <c r="AL25" s="491"/>
      <c r="AM25" s="491"/>
      <c r="AN25" s="491"/>
      <c r="AO25" s="491"/>
      <c r="AP25" s="491"/>
      <c r="AQ25" s="491"/>
      <c r="AR25" s="491"/>
      <c r="AS25" s="491"/>
      <c r="AT25" s="491"/>
      <c r="AU25" s="491"/>
      <c r="AV25" s="491"/>
      <c r="AW25" s="491"/>
      <c r="AX25" s="491"/>
      <c r="AY25" s="491"/>
      <c r="AZ25" s="491"/>
      <c r="BA25" s="491"/>
      <c r="BB25" s="491"/>
      <c r="BC25" s="491"/>
      <c r="BD25" s="491"/>
      <c r="BE25" s="491"/>
      <c r="BF25" s="491"/>
      <c r="BG25" s="491"/>
      <c r="BH25" s="491"/>
      <c r="BI25" s="491"/>
      <c r="BJ25" s="491"/>
      <c r="BK25" s="491"/>
      <c r="BL25" s="491"/>
      <c r="BM25" s="491"/>
      <c r="BN25" s="491"/>
      <c r="BO25" s="491"/>
      <c r="BP25" s="491"/>
      <c r="BQ25" s="491"/>
      <c r="BR25" s="491"/>
      <c r="BS25" s="491"/>
      <c r="BT25" s="491"/>
      <c r="BU25" s="491"/>
      <c r="BV25" s="491"/>
      <c r="BW25" s="491"/>
      <c r="BX25" s="491"/>
      <c r="BY25" s="491"/>
      <c r="BZ25" s="491"/>
      <c r="CA25" s="491"/>
      <c r="CB25" s="491"/>
      <c r="CC25" s="491"/>
      <c r="CD25" s="491"/>
      <c r="CE25" s="491"/>
      <c r="CF25" s="491"/>
      <c r="CG25" s="491"/>
      <c r="CH25" s="491"/>
      <c r="CI25" s="491"/>
      <c r="CJ25" s="491"/>
      <c r="CK25" s="491"/>
      <c r="CL25" s="491"/>
      <c r="CM25" s="491"/>
      <c r="CN25" s="492" t="s">
        <v>709</v>
      </c>
      <c r="CO25" s="488"/>
      <c r="CP25" s="488"/>
      <c r="CQ25" s="488"/>
      <c r="CR25" s="488"/>
      <c r="CS25" s="488"/>
      <c r="CT25" s="488"/>
      <c r="CU25" s="489"/>
      <c r="CV25" s="424" t="s">
        <v>689</v>
      </c>
      <c r="CW25" s="424" t="s">
        <v>453</v>
      </c>
      <c r="CX25" s="424" t="s">
        <v>448</v>
      </c>
      <c r="CY25" s="425">
        <v>0</v>
      </c>
      <c r="CZ25" s="425">
        <v>0</v>
      </c>
      <c r="DA25" s="425">
        <v>0</v>
      </c>
      <c r="DB25" s="426">
        <v>0</v>
      </c>
    </row>
    <row r="26" spans="1:106" ht="24" customHeight="1" x14ac:dyDescent="0.25">
      <c r="A26" s="488" t="s">
        <v>710</v>
      </c>
      <c r="B26" s="488"/>
      <c r="C26" s="488"/>
      <c r="D26" s="488"/>
      <c r="E26" s="488"/>
      <c r="F26" s="488"/>
      <c r="G26" s="488"/>
      <c r="H26" s="489"/>
      <c r="I26" s="493" t="s">
        <v>711</v>
      </c>
      <c r="J26" s="491"/>
      <c r="K26" s="491"/>
      <c r="L26" s="491"/>
      <c r="M26" s="491"/>
      <c r="N26" s="491"/>
      <c r="O26" s="491"/>
      <c r="P26" s="491"/>
      <c r="Q26" s="491"/>
      <c r="R26" s="491"/>
      <c r="S26" s="491"/>
      <c r="T26" s="491"/>
      <c r="U26" s="491"/>
      <c r="V26" s="491"/>
      <c r="W26" s="491"/>
      <c r="X26" s="491"/>
      <c r="Y26" s="491"/>
      <c r="Z26" s="491"/>
      <c r="AA26" s="491"/>
      <c r="AB26" s="491"/>
      <c r="AC26" s="491"/>
      <c r="AD26" s="491"/>
      <c r="AE26" s="491"/>
      <c r="AF26" s="491"/>
      <c r="AG26" s="491"/>
      <c r="AH26" s="491"/>
      <c r="AI26" s="491"/>
      <c r="AJ26" s="491"/>
      <c r="AK26" s="491"/>
      <c r="AL26" s="491"/>
      <c r="AM26" s="491"/>
      <c r="AN26" s="491"/>
      <c r="AO26" s="491"/>
      <c r="AP26" s="491"/>
      <c r="AQ26" s="491"/>
      <c r="AR26" s="491"/>
      <c r="AS26" s="491"/>
      <c r="AT26" s="491"/>
      <c r="AU26" s="491"/>
      <c r="AV26" s="491"/>
      <c r="AW26" s="491"/>
      <c r="AX26" s="491"/>
      <c r="AY26" s="491"/>
      <c r="AZ26" s="491"/>
      <c r="BA26" s="491"/>
      <c r="BB26" s="491"/>
      <c r="BC26" s="491"/>
      <c r="BD26" s="491"/>
      <c r="BE26" s="491"/>
      <c r="BF26" s="491"/>
      <c r="BG26" s="491"/>
      <c r="BH26" s="491"/>
      <c r="BI26" s="491"/>
      <c r="BJ26" s="491"/>
      <c r="BK26" s="491"/>
      <c r="BL26" s="491"/>
      <c r="BM26" s="491"/>
      <c r="BN26" s="491"/>
      <c r="BO26" s="491"/>
      <c r="BP26" s="491"/>
      <c r="BQ26" s="491"/>
      <c r="BR26" s="491"/>
      <c r="BS26" s="491"/>
      <c r="BT26" s="491"/>
      <c r="BU26" s="491"/>
      <c r="BV26" s="491"/>
      <c r="BW26" s="491"/>
      <c r="BX26" s="491"/>
      <c r="BY26" s="491"/>
      <c r="BZ26" s="491"/>
      <c r="CA26" s="491"/>
      <c r="CB26" s="491"/>
      <c r="CC26" s="491"/>
      <c r="CD26" s="491"/>
      <c r="CE26" s="491"/>
      <c r="CF26" s="491"/>
      <c r="CG26" s="491"/>
      <c r="CH26" s="491"/>
      <c r="CI26" s="491"/>
      <c r="CJ26" s="491"/>
      <c r="CK26" s="491"/>
      <c r="CL26" s="491"/>
      <c r="CM26" s="491"/>
      <c r="CN26" s="492" t="s">
        <v>712</v>
      </c>
      <c r="CO26" s="488"/>
      <c r="CP26" s="488"/>
      <c r="CQ26" s="488"/>
      <c r="CR26" s="488"/>
      <c r="CS26" s="488"/>
      <c r="CT26" s="488"/>
      <c r="CU26" s="489"/>
      <c r="CV26" s="424" t="s">
        <v>661</v>
      </c>
      <c r="CW26" s="424" t="s">
        <v>448</v>
      </c>
      <c r="CX26" s="424" t="s">
        <v>448</v>
      </c>
      <c r="CY26" s="425">
        <v>0</v>
      </c>
      <c r="CZ26" s="425">
        <v>0</v>
      </c>
      <c r="DA26" s="425">
        <v>0</v>
      </c>
      <c r="DB26" s="426">
        <v>0</v>
      </c>
    </row>
    <row r="27" spans="1:106" ht="24" customHeight="1" x14ac:dyDescent="0.25">
      <c r="A27" s="488" t="s">
        <v>713</v>
      </c>
      <c r="B27" s="488"/>
      <c r="C27" s="488"/>
      <c r="D27" s="488"/>
      <c r="E27" s="488"/>
      <c r="F27" s="488"/>
      <c r="G27" s="488"/>
      <c r="H27" s="489"/>
      <c r="I27" s="493" t="s">
        <v>687</v>
      </c>
      <c r="J27" s="491"/>
      <c r="K27" s="491"/>
      <c r="L27" s="491"/>
      <c r="M27" s="491"/>
      <c r="N27" s="491"/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91"/>
      <c r="AA27" s="491"/>
      <c r="AB27" s="491"/>
      <c r="AC27" s="491"/>
      <c r="AD27" s="491"/>
      <c r="AE27" s="491"/>
      <c r="AF27" s="491"/>
      <c r="AG27" s="491"/>
      <c r="AH27" s="491"/>
      <c r="AI27" s="491"/>
      <c r="AJ27" s="491"/>
      <c r="AK27" s="491"/>
      <c r="AL27" s="491"/>
      <c r="AM27" s="491"/>
      <c r="AN27" s="491"/>
      <c r="AO27" s="491"/>
      <c r="AP27" s="491"/>
      <c r="AQ27" s="491"/>
      <c r="AR27" s="491"/>
      <c r="AS27" s="491"/>
      <c r="AT27" s="491"/>
      <c r="AU27" s="491"/>
      <c r="AV27" s="491"/>
      <c r="AW27" s="491"/>
      <c r="AX27" s="491"/>
      <c r="AY27" s="491"/>
      <c r="AZ27" s="491"/>
      <c r="BA27" s="491"/>
      <c r="BB27" s="491"/>
      <c r="BC27" s="491"/>
      <c r="BD27" s="491"/>
      <c r="BE27" s="491"/>
      <c r="BF27" s="491"/>
      <c r="BG27" s="491"/>
      <c r="BH27" s="491"/>
      <c r="BI27" s="491"/>
      <c r="BJ27" s="491"/>
      <c r="BK27" s="491"/>
      <c r="BL27" s="491"/>
      <c r="BM27" s="491"/>
      <c r="BN27" s="491"/>
      <c r="BO27" s="491"/>
      <c r="BP27" s="491"/>
      <c r="BQ27" s="491"/>
      <c r="BR27" s="491"/>
      <c r="BS27" s="491"/>
      <c r="BT27" s="491"/>
      <c r="BU27" s="491"/>
      <c r="BV27" s="491"/>
      <c r="BW27" s="491"/>
      <c r="BX27" s="491"/>
      <c r="BY27" s="491"/>
      <c r="BZ27" s="491"/>
      <c r="CA27" s="491"/>
      <c r="CB27" s="491"/>
      <c r="CC27" s="491"/>
      <c r="CD27" s="491"/>
      <c r="CE27" s="491"/>
      <c r="CF27" s="491"/>
      <c r="CG27" s="491"/>
      <c r="CH27" s="491"/>
      <c r="CI27" s="491"/>
      <c r="CJ27" s="491"/>
      <c r="CK27" s="491"/>
      <c r="CL27" s="491"/>
      <c r="CM27" s="491"/>
      <c r="CN27" s="492" t="s">
        <v>714</v>
      </c>
      <c r="CO27" s="488"/>
      <c r="CP27" s="488"/>
      <c r="CQ27" s="488"/>
      <c r="CR27" s="488"/>
      <c r="CS27" s="488"/>
      <c r="CT27" s="488"/>
      <c r="CU27" s="489"/>
      <c r="CV27" s="424" t="s">
        <v>661</v>
      </c>
      <c r="CW27" s="424" t="s">
        <v>448</v>
      </c>
      <c r="CX27" s="424" t="s">
        <v>448</v>
      </c>
      <c r="CY27" s="425">
        <v>0</v>
      </c>
      <c r="CZ27" s="425">
        <v>0</v>
      </c>
      <c r="DA27" s="425">
        <v>0</v>
      </c>
      <c r="DB27" s="426">
        <v>0</v>
      </c>
    </row>
    <row r="28" spans="1:106" ht="24" customHeight="1" x14ac:dyDescent="0.25">
      <c r="A28" s="488" t="s">
        <v>715</v>
      </c>
      <c r="B28" s="488"/>
      <c r="C28" s="488"/>
      <c r="D28" s="488"/>
      <c r="E28" s="488"/>
      <c r="F28" s="488"/>
      <c r="G28" s="488"/>
      <c r="H28" s="489"/>
      <c r="I28" s="493" t="s">
        <v>691</v>
      </c>
      <c r="J28" s="491"/>
      <c r="K28" s="491"/>
      <c r="L28" s="491"/>
      <c r="M28" s="491"/>
      <c r="N28" s="491"/>
      <c r="O28" s="491"/>
      <c r="P28" s="491"/>
      <c r="Q28" s="491"/>
      <c r="R28" s="491"/>
      <c r="S28" s="491"/>
      <c r="T28" s="491"/>
      <c r="U28" s="491"/>
      <c r="V28" s="491"/>
      <c r="W28" s="491"/>
      <c r="X28" s="491"/>
      <c r="Y28" s="491"/>
      <c r="Z28" s="491"/>
      <c r="AA28" s="491"/>
      <c r="AB28" s="491"/>
      <c r="AC28" s="491"/>
      <c r="AD28" s="491"/>
      <c r="AE28" s="491"/>
      <c r="AF28" s="491"/>
      <c r="AG28" s="491"/>
      <c r="AH28" s="491"/>
      <c r="AI28" s="491"/>
      <c r="AJ28" s="491"/>
      <c r="AK28" s="491"/>
      <c r="AL28" s="491"/>
      <c r="AM28" s="491"/>
      <c r="AN28" s="491"/>
      <c r="AO28" s="491"/>
      <c r="AP28" s="491"/>
      <c r="AQ28" s="491"/>
      <c r="AR28" s="491"/>
      <c r="AS28" s="491"/>
      <c r="AT28" s="491"/>
      <c r="AU28" s="491"/>
      <c r="AV28" s="491"/>
      <c r="AW28" s="491"/>
      <c r="AX28" s="491"/>
      <c r="AY28" s="491"/>
      <c r="AZ28" s="491"/>
      <c r="BA28" s="491"/>
      <c r="BB28" s="491"/>
      <c r="BC28" s="491"/>
      <c r="BD28" s="491"/>
      <c r="BE28" s="491"/>
      <c r="BF28" s="491"/>
      <c r="BG28" s="491"/>
      <c r="BH28" s="491"/>
      <c r="BI28" s="491"/>
      <c r="BJ28" s="491"/>
      <c r="BK28" s="491"/>
      <c r="BL28" s="491"/>
      <c r="BM28" s="491"/>
      <c r="BN28" s="491"/>
      <c r="BO28" s="491"/>
      <c r="BP28" s="491"/>
      <c r="BQ28" s="491"/>
      <c r="BR28" s="491"/>
      <c r="BS28" s="491"/>
      <c r="BT28" s="491"/>
      <c r="BU28" s="491"/>
      <c r="BV28" s="491"/>
      <c r="BW28" s="491"/>
      <c r="BX28" s="491"/>
      <c r="BY28" s="491"/>
      <c r="BZ28" s="491"/>
      <c r="CA28" s="491"/>
      <c r="CB28" s="491"/>
      <c r="CC28" s="491"/>
      <c r="CD28" s="491"/>
      <c r="CE28" s="491"/>
      <c r="CF28" s="491"/>
      <c r="CG28" s="491"/>
      <c r="CH28" s="491"/>
      <c r="CI28" s="491"/>
      <c r="CJ28" s="491"/>
      <c r="CK28" s="491"/>
      <c r="CL28" s="491"/>
      <c r="CM28" s="491"/>
      <c r="CN28" s="492" t="s">
        <v>716</v>
      </c>
      <c r="CO28" s="488"/>
      <c r="CP28" s="488"/>
      <c r="CQ28" s="488"/>
      <c r="CR28" s="488"/>
      <c r="CS28" s="488"/>
      <c r="CT28" s="488"/>
      <c r="CU28" s="489"/>
      <c r="CV28" s="424" t="s">
        <v>661</v>
      </c>
      <c r="CW28" s="424" t="s">
        <v>448</v>
      </c>
      <c r="CX28" s="424" t="s">
        <v>448</v>
      </c>
      <c r="CY28" s="425">
        <v>0</v>
      </c>
      <c r="CZ28" s="425">
        <v>0</v>
      </c>
      <c r="DA28" s="425">
        <v>0</v>
      </c>
      <c r="DB28" s="426">
        <v>0</v>
      </c>
    </row>
    <row r="29" spans="1:106" ht="24" customHeight="1" x14ac:dyDescent="0.25">
      <c r="A29" s="488" t="s">
        <v>717</v>
      </c>
      <c r="B29" s="488"/>
      <c r="C29" s="488"/>
      <c r="D29" s="488"/>
      <c r="E29" s="488"/>
      <c r="F29" s="488"/>
      <c r="G29" s="488"/>
      <c r="H29" s="489"/>
      <c r="I29" s="493" t="s">
        <v>718</v>
      </c>
      <c r="J29" s="491"/>
      <c r="K29" s="491"/>
      <c r="L29" s="491"/>
      <c r="M29" s="491"/>
      <c r="N29" s="491"/>
      <c r="O29" s="491"/>
      <c r="P29" s="491"/>
      <c r="Q29" s="491"/>
      <c r="R29" s="491"/>
      <c r="S29" s="491"/>
      <c r="T29" s="491"/>
      <c r="U29" s="491"/>
      <c r="V29" s="491"/>
      <c r="W29" s="491"/>
      <c r="X29" s="491"/>
      <c r="Y29" s="491"/>
      <c r="Z29" s="491"/>
      <c r="AA29" s="491"/>
      <c r="AB29" s="491"/>
      <c r="AC29" s="491"/>
      <c r="AD29" s="491"/>
      <c r="AE29" s="491"/>
      <c r="AF29" s="491"/>
      <c r="AG29" s="491"/>
      <c r="AH29" s="491"/>
      <c r="AI29" s="491"/>
      <c r="AJ29" s="491"/>
      <c r="AK29" s="491"/>
      <c r="AL29" s="491"/>
      <c r="AM29" s="491"/>
      <c r="AN29" s="491"/>
      <c r="AO29" s="491"/>
      <c r="AP29" s="491"/>
      <c r="AQ29" s="491"/>
      <c r="AR29" s="491"/>
      <c r="AS29" s="491"/>
      <c r="AT29" s="491"/>
      <c r="AU29" s="491"/>
      <c r="AV29" s="491"/>
      <c r="AW29" s="491"/>
      <c r="AX29" s="491"/>
      <c r="AY29" s="491"/>
      <c r="AZ29" s="491"/>
      <c r="BA29" s="491"/>
      <c r="BB29" s="491"/>
      <c r="BC29" s="491"/>
      <c r="BD29" s="491"/>
      <c r="BE29" s="491"/>
      <c r="BF29" s="491"/>
      <c r="BG29" s="491"/>
      <c r="BH29" s="491"/>
      <c r="BI29" s="491"/>
      <c r="BJ29" s="491"/>
      <c r="BK29" s="491"/>
      <c r="BL29" s="491"/>
      <c r="BM29" s="491"/>
      <c r="BN29" s="491"/>
      <c r="BO29" s="491"/>
      <c r="BP29" s="491"/>
      <c r="BQ29" s="491"/>
      <c r="BR29" s="491"/>
      <c r="BS29" s="491"/>
      <c r="BT29" s="491"/>
      <c r="BU29" s="491"/>
      <c r="BV29" s="491"/>
      <c r="BW29" s="491"/>
      <c r="BX29" s="491"/>
      <c r="BY29" s="491"/>
      <c r="BZ29" s="491"/>
      <c r="CA29" s="491"/>
      <c r="CB29" s="491"/>
      <c r="CC29" s="491"/>
      <c r="CD29" s="491"/>
      <c r="CE29" s="491"/>
      <c r="CF29" s="491"/>
      <c r="CG29" s="491"/>
      <c r="CH29" s="491"/>
      <c r="CI29" s="491"/>
      <c r="CJ29" s="491"/>
      <c r="CK29" s="491"/>
      <c r="CL29" s="491"/>
      <c r="CM29" s="491"/>
      <c r="CN29" s="492" t="s">
        <v>719</v>
      </c>
      <c r="CO29" s="488"/>
      <c r="CP29" s="488"/>
      <c r="CQ29" s="488"/>
      <c r="CR29" s="488"/>
      <c r="CS29" s="488"/>
      <c r="CT29" s="488"/>
      <c r="CU29" s="489"/>
      <c r="CV29" s="424" t="s">
        <v>661</v>
      </c>
      <c r="CW29" s="424" t="s">
        <v>448</v>
      </c>
      <c r="CX29" s="424" t="s">
        <v>448</v>
      </c>
      <c r="CY29" s="425">
        <v>5562982.29</v>
      </c>
      <c r="CZ29" s="425">
        <v>2555808.2000000002</v>
      </c>
      <c r="DA29" s="425">
        <v>2555808.2000000002</v>
      </c>
      <c r="DB29" s="426">
        <v>0</v>
      </c>
    </row>
    <row r="30" spans="1:106" ht="24" customHeight="1" x14ac:dyDescent="0.25">
      <c r="A30" s="488" t="s">
        <v>720</v>
      </c>
      <c r="B30" s="488"/>
      <c r="C30" s="488"/>
      <c r="D30" s="488"/>
      <c r="E30" s="488"/>
      <c r="F30" s="488"/>
      <c r="G30" s="488"/>
      <c r="H30" s="489"/>
      <c r="I30" s="493" t="s">
        <v>687</v>
      </c>
      <c r="J30" s="491"/>
      <c r="K30" s="491"/>
      <c r="L30" s="491"/>
      <c r="M30" s="491"/>
      <c r="N30" s="491"/>
      <c r="O30" s="491"/>
      <c r="P30" s="491"/>
      <c r="Q30" s="491"/>
      <c r="R30" s="491"/>
      <c r="S30" s="491"/>
      <c r="T30" s="491"/>
      <c r="U30" s="491"/>
      <c r="V30" s="491"/>
      <c r="W30" s="491"/>
      <c r="X30" s="491"/>
      <c r="Y30" s="491"/>
      <c r="Z30" s="491"/>
      <c r="AA30" s="491"/>
      <c r="AB30" s="491"/>
      <c r="AC30" s="491"/>
      <c r="AD30" s="491"/>
      <c r="AE30" s="491"/>
      <c r="AF30" s="491"/>
      <c r="AG30" s="491"/>
      <c r="AH30" s="491"/>
      <c r="AI30" s="491"/>
      <c r="AJ30" s="491"/>
      <c r="AK30" s="491"/>
      <c r="AL30" s="491"/>
      <c r="AM30" s="491"/>
      <c r="AN30" s="491"/>
      <c r="AO30" s="491"/>
      <c r="AP30" s="491"/>
      <c r="AQ30" s="491"/>
      <c r="AR30" s="491"/>
      <c r="AS30" s="491"/>
      <c r="AT30" s="491"/>
      <c r="AU30" s="491"/>
      <c r="AV30" s="491"/>
      <c r="AW30" s="491"/>
      <c r="AX30" s="491"/>
      <c r="AY30" s="491"/>
      <c r="AZ30" s="491"/>
      <c r="BA30" s="491"/>
      <c r="BB30" s="491"/>
      <c r="BC30" s="491"/>
      <c r="BD30" s="491"/>
      <c r="BE30" s="491"/>
      <c r="BF30" s="491"/>
      <c r="BG30" s="491"/>
      <c r="BH30" s="491"/>
      <c r="BI30" s="491"/>
      <c r="BJ30" s="491"/>
      <c r="BK30" s="491"/>
      <c r="BL30" s="491"/>
      <c r="BM30" s="491"/>
      <c r="BN30" s="491"/>
      <c r="BO30" s="491"/>
      <c r="BP30" s="491"/>
      <c r="BQ30" s="491"/>
      <c r="BR30" s="491"/>
      <c r="BS30" s="491"/>
      <c r="BT30" s="491"/>
      <c r="BU30" s="491"/>
      <c r="BV30" s="491"/>
      <c r="BW30" s="491"/>
      <c r="BX30" s="491"/>
      <c r="BY30" s="491"/>
      <c r="BZ30" s="491"/>
      <c r="CA30" s="491"/>
      <c r="CB30" s="491"/>
      <c r="CC30" s="491"/>
      <c r="CD30" s="491"/>
      <c r="CE30" s="491"/>
      <c r="CF30" s="491"/>
      <c r="CG30" s="491"/>
      <c r="CH30" s="491"/>
      <c r="CI30" s="491"/>
      <c r="CJ30" s="491"/>
      <c r="CK30" s="491"/>
      <c r="CL30" s="491"/>
      <c r="CM30" s="491"/>
      <c r="CN30" s="492" t="s">
        <v>721</v>
      </c>
      <c r="CO30" s="488"/>
      <c r="CP30" s="488"/>
      <c r="CQ30" s="488"/>
      <c r="CR30" s="488"/>
      <c r="CS30" s="488"/>
      <c r="CT30" s="488"/>
      <c r="CU30" s="489"/>
      <c r="CV30" s="424" t="s">
        <v>661</v>
      </c>
      <c r="CW30" s="424" t="s">
        <v>448</v>
      </c>
      <c r="CX30" s="424" t="s">
        <v>448</v>
      </c>
      <c r="CY30" s="425">
        <v>5562982.29</v>
      </c>
      <c r="CZ30" s="425">
        <v>2555808.2000000002</v>
      </c>
      <c r="DA30" s="425">
        <v>2555808.2000000002</v>
      </c>
      <c r="DB30" s="426">
        <v>0</v>
      </c>
    </row>
    <row r="31" spans="1:106" ht="24" customHeight="1" x14ac:dyDescent="0.25">
      <c r="A31" s="488" t="s">
        <v>722</v>
      </c>
      <c r="B31" s="488"/>
      <c r="C31" s="488"/>
      <c r="D31" s="488"/>
      <c r="E31" s="488"/>
      <c r="F31" s="488"/>
      <c r="G31" s="488"/>
      <c r="H31" s="489"/>
      <c r="I31" s="493" t="s">
        <v>699</v>
      </c>
      <c r="J31" s="491"/>
      <c r="K31" s="491"/>
      <c r="L31" s="491"/>
      <c r="M31" s="491"/>
      <c r="N31" s="491"/>
      <c r="O31" s="491"/>
      <c r="P31" s="491"/>
      <c r="Q31" s="491"/>
      <c r="R31" s="491"/>
      <c r="S31" s="491"/>
      <c r="T31" s="491"/>
      <c r="U31" s="491"/>
      <c r="V31" s="491"/>
      <c r="W31" s="491"/>
      <c r="X31" s="491"/>
      <c r="Y31" s="491"/>
      <c r="Z31" s="491"/>
      <c r="AA31" s="491"/>
      <c r="AB31" s="491"/>
      <c r="AC31" s="491"/>
      <c r="AD31" s="491"/>
      <c r="AE31" s="491"/>
      <c r="AF31" s="491"/>
      <c r="AG31" s="491"/>
      <c r="AH31" s="491"/>
      <c r="AI31" s="491"/>
      <c r="AJ31" s="491"/>
      <c r="AK31" s="491"/>
      <c r="AL31" s="491"/>
      <c r="AM31" s="491"/>
      <c r="AN31" s="491"/>
      <c r="AO31" s="491"/>
      <c r="AP31" s="491"/>
      <c r="AQ31" s="491"/>
      <c r="AR31" s="491"/>
      <c r="AS31" s="491"/>
      <c r="AT31" s="491"/>
      <c r="AU31" s="491"/>
      <c r="AV31" s="491"/>
      <c r="AW31" s="491"/>
      <c r="AX31" s="491"/>
      <c r="AY31" s="491"/>
      <c r="AZ31" s="491"/>
      <c r="BA31" s="491"/>
      <c r="BB31" s="491"/>
      <c r="BC31" s="491"/>
      <c r="BD31" s="491"/>
      <c r="BE31" s="491"/>
      <c r="BF31" s="491"/>
      <c r="BG31" s="491"/>
      <c r="BH31" s="491"/>
      <c r="BI31" s="491"/>
      <c r="BJ31" s="491"/>
      <c r="BK31" s="491"/>
      <c r="BL31" s="491"/>
      <c r="BM31" s="491"/>
      <c r="BN31" s="491"/>
      <c r="BO31" s="491"/>
      <c r="BP31" s="491"/>
      <c r="BQ31" s="491"/>
      <c r="BR31" s="491"/>
      <c r="BS31" s="491"/>
      <c r="BT31" s="491"/>
      <c r="BU31" s="491"/>
      <c r="BV31" s="491"/>
      <c r="BW31" s="491"/>
      <c r="BX31" s="491"/>
      <c r="BY31" s="491"/>
      <c r="BZ31" s="491"/>
      <c r="CA31" s="491"/>
      <c r="CB31" s="491"/>
      <c r="CC31" s="491"/>
      <c r="CD31" s="491"/>
      <c r="CE31" s="491"/>
      <c r="CF31" s="491"/>
      <c r="CG31" s="491"/>
      <c r="CH31" s="491"/>
      <c r="CI31" s="491"/>
      <c r="CJ31" s="491"/>
      <c r="CK31" s="491"/>
      <c r="CL31" s="491"/>
      <c r="CM31" s="491"/>
      <c r="CN31" s="492" t="s">
        <v>723</v>
      </c>
      <c r="CO31" s="488"/>
      <c r="CP31" s="488"/>
      <c r="CQ31" s="488"/>
      <c r="CR31" s="488"/>
      <c r="CS31" s="488"/>
      <c r="CT31" s="488"/>
      <c r="CU31" s="489"/>
      <c r="CV31" s="424" t="s">
        <v>689</v>
      </c>
      <c r="CW31" s="424" t="s">
        <v>453</v>
      </c>
      <c r="CX31" s="424" t="s">
        <v>448</v>
      </c>
      <c r="CY31" s="425">
        <v>5562982.29</v>
      </c>
      <c r="CZ31" s="425">
        <v>2555808.2000000002</v>
      </c>
      <c r="DA31" s="425">
        <v>2555808.2000000002</v>
      </c>
      <c r="DB31" s="426">
        <v>0</v>
      </c>
    </row>
    <row r="32" spans="1:106" ht="24" customHeight="1" x14ac:dyDescent="0.25">
      <c r="A32" s="488" t="s">
        <v>724</v>
      </c>
      <c r="B32" s="488"/>
      <c r="C32" s="488"/>
      <c r="D32" s="488"/>
      <c r="E32" s="488"/>
      <c r="F32" s="488"/>
      <c r="G32" s="488"/>
      <c r="H32" s="489"/>
      <c r="I32" s="493" t="s">
        <v>725</v>
      </c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1"/>
      <c r="X32" s="491"/>
      <c r="Y32" s="491"/>
      <c r="Z32" s="491"/>
      <c r="AA32" s="491"/>
      <c r="AB32" s="491"/>
      <c r="AC32" s="491"/>
      <c r="AD32" s="491"/>
      <c r="AE32" s="491"/>
      <c r="AF32" s="491"/>
      <c r="AG32" s="491"/>
      <c r="AH32" s="491"/>
      <c r="AI32" s="491"/>
      <c r="AJ32" s="491"/>
      <c r="AK32" s="491"/>
      <c r="AL32" s="491"/>
      <c r="AM32" s="491"/>
      <c r="AN32" s="491"/>
      <c r="AO32" s="491"/>
      <c r="AP32" s="491"/>
      <c r="AQ32" s="491"/>
      <c r="AR32" s="491"/>
      <c r="AS32" s="491"/>
      <c r="AT32" s="491"/>
      <c r="AU32" s="491"/>
      <c r="AV32" s="491"/>
      <c r="AW32" s="491"/>
      <c r="AX32" s="491"/>
      <c r="AY32" s="491"/>
      <c r="AZ32" s="491"/>
      <c r="BA32" s="491"/>
      <c r="BB32" s="491"/>
      <c r="BC32" s="491"/>
      <c r="BD32" s="491"/>
      <c r="BE32" s="491"/>
      <c r="BF32" s="491"/>
      <c r="BG32" s="491"/>
      <c r="BH32" s="491"/>
      <c r="BI32" s="491"/>
      <c r="BJ32" s="491"/>
      <c r="BK32" s="491"/>
      <c r="BL32" s="491"/>
      <c r="BM32" s="491"/>
      <c r="BN32" s="491"/>
      <c r="BO32" s="491"/>
      <c r="BP32" s="491"/>
      <c r="BQ32" s="491"/>
      <c r="BR32" s="491"/>
      <c r="BS32" s="491"/>
      <c r="BT32" s="491"/>
      <c r="BU32" s="491"/>
      <c r="BV32" s="491"/>
      <c r="BW32" s="491"/>
      <c r="BX32" s="491"/>
      <c r="BY32" s="491"/>
      <c r="BZ32" s="491"/>
      <c r="CA32" s="491"/>
      <c r="CB32" s="491"/>
      <c r="CC32" s="491"/>
      <c r="CD32" s="491"/>
      <c r="CE32" s="491"/>
      <c r="CF32" s="491"/>
      <c r="CG32" s="491"/>
      <c r="CH32" s="491"/>
      <c r="CI32" s="491"/>
      <c r="CJ32" s="491"/>
      <c r="CK32" s="491"/>
      <c r="CL32" s="491"/>
      <c r="CM32" s="491"/>
      <c r="CN32" s="492" t="s">
        <v>726</v>
      </c>
      <c r="CO32" s="488"/>
      <c r="CP32" s="488"/>
      <c r="CQ32" s="488"/>
      <c r="CR32" s="488"/>
      <c r="CS32" s="488"/>
      <c r="CT32" s="488"/>
      <c r="CU32" s="489"/>
      <c r="CV32" s="424" t="s">
        <v>689</v>
      </c>
      <c r="CW32" s="424" t="s">
        <v>453</v>
      </c>
      <c r="CX32" s="424" t="s">
        <v>448</v>
      </c>
      <c r="CY32" s="425">
        <v>0</v>
      </c>
      <c r="CZ32" s="425">
        <v>0</v>
      </c>
      <c r="DA32" s="425">
        <v>0</v>
      </c>
      <c r="DB32" s="426">
        <v>0</v>
      </c>
    </row>
    <row r="33" spans="1:106" ht="24" customHeight="1" thickBot="1" x14ac:dyDescent="0.3">
      <c r="A33" s="488" t="s">
        <v>727</v>
      </c>
      <c r="B33" s="488"/>
      <c r="C33" s="488"/>
      <c r="D33" s="488"/>
      <c r="E33" s="488"/>
      <c r="F33" s="488"/>
      <c r="G33" s="488"/>
      <c r="H33" s="489"/>
      <c r="I33" s="493" t="s">
        <v>691</v>
      </c>
      <c r="J33" s="491"/>
      <c r="K33" s="491"/>
      <c r="L33" s="491"/>
      <c r="M33" s="491"/>
      <c r="N33" s="491"/>
      <c r="O33" s="491"/>
      <c r="P33" s="491"/>
      <c r="Q33" s="491"/>
      <c r="R33" s="491"/>
      <c r="S33" s="491"/>
      <c r="T33" s="491"/>
      <c r="U33" s="491"/>
      <c r="V33" s="491"/>
      <c r="W33" s="491"/>
      <c r="X33" s="491"/>
      <c r="Y33" s="491"/>
      <c r="Z33" s="491"/>
      <c r="AA33" s="491"/>
      <c r="AB33" s="491"/>
      <c r="AC33" s="491"/>
      <c r="AD33" s="491"/>
      <c r="AE33" s="491"/>
      <c r="AF33" s="491"/>
      <c r="AG33" s="491"/>
      <c r="AH33" s="491"/>
      <c r="AI33" s="491"/>
      <c r="AJ33" s="491"/>
      <c r="AK33" s="491"/>
      <c r="AL33" s="491"/>
      <c r="AM33" s="491"/>
      <c r="AN33" s="491"/>
      <c r="AO33" s="491"/>
      <c r="AP33" s="491"/>
      <c r="AQ33" s="491"/>
      <c r="AR33" s="491"/>
      <c r="AS33" s="491"/>
      <c r="AT33" s="491"/>
      <c r="AU33" s="491"/>
      <c r="AV33" s="491"/>
      <c r="AW33" s="491"/>
      <c r="AX33" s="491"/>
      <c r="AY33" s="491"/>
      <c r="AZ33" s="491"/>
      <c r="BA33" s="491"/>
      <c r="BB33" s="491"/>
      <c r="BC33" s="491"/>
      <c r="BD33" s="491"/>
      <c r="BE33" s="491"/>
      <c r="BF33" s="491"/>
      <c r="BG33" s="491"/>
      <c r="BH33" s="491"/>
      <c r="BI33" s="491"/>
      <c r="BJ33" s="491"/>
      <c r="BK33" s="491"/>
      <c r="BL33" s="491"/>
      <c r="BM33" s="491"/>
      <c r="BN33" s="491"/>
      <c r="BO33" s="491"/>
      <c r="BP33" s="491"/>
      <c r="BQ33" s="491"/>
      <c r="BR33" s="491"/>
      <c r="BS33" s="491"/>
      <c r="BT33" s="491"/>
      <c r="BU33" s="491"/>
      <c r="BV33" s="491"/>
      <c r="BW33" s="491"/>
      <c r="BX33" s="491"/>
      <c r="BY33" s="491"/>
      <c r="BZ33" s="491"/>
      <c r="CA33" s="491"/>
      <c r="CB33" s="491"/>
      <c r="CC33" s="491"/>
      <c r="CD33" s="491"/>
      <c r="CE33" s="491"/>
      <c r="CF33" s="491"/>
      <c r="CG33" s="491"/>
      <c r="CH33" s="491"/>
      <c r="CI33" s="491"/>
      <c r="CJ33" s="491"/>
      <c r="CK33" s="491"/>
      <c r="CL33" s="491"/>
      <c r="CM33" s="491"/>
      <c r="CN33" s="492" t="s">
        <v>728</v>
      </c>
      <c r="CO33" s="488"/>
      <c r="CP33" s="488"/>
      <c r="CQ33" s="488"/>
      <c r="CR33" s="488"/>
      <c r="CS33" s="488"/>
      <c r="CT33" s="488"/>
      <c r="CU33" s="489"/>
      <c r="CV33" s="424" t="s">
        <v>689</v>
      </c>
      <c r="CW33" s="424" t="s">
        <v>448</v>
      </c>
      <c r="CX33" s="424" t="s">
        <v>448</v>
      </c>
      <c r="CY33" s="425">
        <v>0</v>
      </c>
      <c r="CZ33" s="425">
        <v>0</v>
      </c>
      <c r="DA33" s="425">
        <v>0</v>
      </c>
      <c r="DB33" s="426">
        <v>0</v>
      </c>
    </row>
    <row r="34" spans="1:106" ht="12.75" customHeight="1" x14ac:dyDescent="0.25">
      <c r="A34" s="481">
        <v>2</v>
      </c>
      <c r="B34" s="481"/>
      <c r="C34" s="481"/>
      <c r="D34" s="481"/>
      <c r="E34" s="481"/>
      <c r="F34" s="481"/>
      <c r="G34" s="481"/>
      <c r="H34" s="482"/>
      <c r="I34" s="483" t="s">
        <v>729</v>
      </c>
      <c r="J34" s="484"/>
      <c r="K34" s="484"/>
      <c r="L34" s="484"/>
      <c r="M34" s="484"/>
      <c r="N34" s="484"/>
      <c r="O34" s="484"/>
      <c r="P34" s="484"/>
      <c r="Q34" s="484"/>
      <c r="R34" s="484"/>
      <c r="S34" s="484"/>
      <c r="T34" s="484"/>
      <c r="U34" s="484"/>
      <c r="V34" s="484"/>
      <c r="W34" s="484"/>
      <c r="X34" s="484"/>
      <c r="Y34" s="484"/>
      <c r="Z34" s="484"/>
      <c r="AA34" s="484"/>
      <c r="AB34" s="484"/>
      <c r="AC34" s="484"/>
      <c r="AD34" s="484"/>
      <c r="AE34" s="484"/>
      <c r="AF34" s="484"/>
      <c r="AG34" s="484"/>
      <c r="AH34" s="484"/>
      <c r="AI34" s="484"/>
      <c r="AJ34" s="484"/>
      <c r="AK34" s="484"/>
      <c r="AL34" s="484"/>
      <c r="AM34" s="484"/>
      <c r="AN34" s="484"/>
      <c r="AO34" s="484"/>
      <c r="AP34" s="484"/>
      <c r="AQ34" s="484"/>
      <c r="AR34" s="484"/>
      <c r="AS34" s="484"/>
      <c r="AT34" s="484"/>
      <c r="AU34" s="484"/>
      <c r="AV34" s="484"/>
      <c r="AW34" s="484"/>
      <c r="AX34" s="484"/>
      <c r="AY34" s="484"/>
      <c r="AZ34" s="484"/>
      <c r="BA34" s="484"/>
      <c r="BB34" s="484"/>
      <c r="BC34" s="484"/>
      <c r="BD34" s="484"/>
      <c r="BE34" s="484"/>
      <c r="BF34" s="484"/>
      <c r="BG34" s="484"/>
      <c r="BH34" s="484"/>
      <c r="BI34" s="484"/>
      <c r="BJ34" s="484"/>
      <c r="BK34" s="484"/>
      <c r="BL34" s="484"/>
      <c r="BM34" s="484"/>
      <c r="BN34" s="484"/>
      <c r="BO34" s="484"/>
      <c r="BP34" s="484"/>
      <c r="BQ34" s="484"/>
      <c r="BR34" s="484"/>
      <c r="BS34" s="484"/>
      <c r="BT34" s="484"/>
      <c r="BU34" s="484"/>
      <c r="BV34" s="484"/>
      <c r="BW34" s="484"/>
      <c r="BX34" s="484"/>
      <c r="BY34" s="484"/>
      <c r="BZ34" s="484"/>
      <c r="CA34" s="484"/>
      <c r="CB34" s="484"/>
      <c r="CC34" s="484"/>
      <c r="CD34" s="484"/>
      <c r="CE34" s="484"/>
      <c r="CF34" s="484"/>
      <c r="CG34" s="484"/>
      <c r="CH34" s="484"/>
      <c r="CI34" s="484"/>
      <c r="CJ34" s="484"/>
      <c r="CK34" s="484"/>
      <c r="CL34" s="484"/>
      <c r="CM34" s="484"/>
      <c r="CN34" s="485" t="s">
        <v>730</v>
      </c>
      <c r="CO34" s="486"/>
      <c r="CP34" s="486"/>
      <c r="CQ34" s="486"/>
      <c r="CR34" s="486"/>
      <c r="CS34" s="486"/>
      <c r="CT34" s="486"/>
      <c r="CU34" s="487"/>
      <c r="CV34" s="420" t="s">
        <v>661</v>
      </c>
      <c r="CW34" s="420" t="s">
        <v>448</v>
      </c>
      <c r="CX34" s="420" t="s">
        <v>448</v>
      </c>
      <c r="CY34" s="421">
        <v>23456881.710000001</v>
      </c>
      <c r="CZ34" s="421">
        <v>20678749.050000001</v>
      </c>
      <c r="DA34" s="421">
        <v>21655549.050000001</v>
      </c>
      <c r="DB34" s="422">
        <v>0</v>
      </c>
    </row>
    <row r="35" spans="1:106" ht="24" customHeight="1" thickBot="1" x14ac:dyDescent="0.3">
      <c r="A35" s="488" t="s">
        <v>30</v>
      </c>
      <c r="B35" s="488"/>
      <c r="C35" s="488"/>
      <c r="D35" s="488"/>
      <c r="E35" s="488"/>
      <c r="F35" s="488"/>
      <c r="G35" s="488"/>
      <c r="H35" s="489"/>
      <c r="I35" s="493" t="s">
        <v>731</v>
      </c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491"/>
      <c r="Z35" s="491"/>
      <c r="AA35" s="491"/>
      <c r="AB35" s="491"/>
      <c r="AC35" s="491"/>
      <c r="AD35" s="491"/>
      <c r="AE35" s="491"/>
      <c r="AF35" s="491"/>
      <c r="AG35" s="491"/>
      <c r="AH35" s="491"/>
      <c r="AI35" s="491"/>
      <c r="AJ35" s="491"/>
      <c r="AK35" s="491"/>
      <c r="AL35" s="491"/>
      <c r="AM35" s="491"/>
      <c r="AN35" s="491"/>
      <c r="AO35" s="491"/>
      <c r="AP35" s="491"/>
      <c r="AQ35" s="491"/>
      <c r="AR35" s="491"/>
      <c r="AS35" s="491"/>
      <c r="AT35" s="491"/>
      <c r="AU35" s="491"/>
      <c r="AV35" s="491"/>
      <c r="AW35" s="491"/>
      <c r="AX35" s="491"/>
      <c r="AY35" s="491"/>
      <c r="AZ35" s="491"/>
      <c r="BA35" s="491"/>
      <c r="BB35" s="491"/>
      <c r="BC35" s="491"/>
      <c r="BD35" s="491"/>
      <c r="BE35" s="491"/>
      <c r="BF35" s="491"/>
      <c r="BG35" s="491"/>
      <c r="BH35" s="491"/>
      <c r="BI35" s="491"/>
      <c r="BJ35" s="491"/>
      <c r="BK35" s="491"/>
      <c r="BL35" s="491"/>
      <c r="BM35" s="491"/>
      <c r="BN35" s="491"/>
      <c r="BO35" s="491"/>
      <c r="BP35" s="491"/>
      <c r="BQ35" s="491"/>
      <c r="BR35" s="491"/>
      <c r="BS35" s="491"/>
      <c r="BT35" s="491"/>
      <c r="BU35" s="491"/>
      <c r="BV35" s="491"/>
      <c r="BW35" s="491"/>
      <c r="BX35" s="491"/>
      <c r="BY35" s="491"/>
      <c r="BZ35" s="491"/>
      <c r="CA35" s="491"/>
      <c r="CB35" s="491"/>
      <c r="CC35" s="491"/>
      <c r="CD35" s="491"/>
      <c r="CE35" s="491"/>
      <c r="CF35" s="491"/>
      <c r="CG35" s="491"/>
      <c r="CH35" s="491"/>
      <c r="CI35" s="491"/>
      <c r="CJ35" s="491"/>
      <c r="CK35" s="491"/>
      <c r="CL35" s="491"/>
      <c r="CM35" s="491"/>
      <c r="CN35" s="492" t="s">
        <v>732</v>
      </c>
      <c r="CO35" s="488"/>
      <c r="CP35" s="488"/>
      <c r="CQ35" s="488"/>
      <c r="CR35" s="488"/>
      <c r="CS35" s="488"/>
      <c r="CT35" s="488"/>
      <c r="CU35" s="489"/>
      <c r="CV35" s="424" t="s">
        <v>689</v>
      </c>
      <c r="CW35" s="424" t="s">
        <v>448</v>
      </c>
      <c r="CX35" s="424" t="s">
        <v>448</v>
      </c>
      <c r="CY35" s="425">
        <v>23456881.710000001</v>
      </c>
      <c r="CZ35" s="425">
        <v>20678749.050000001</v>
      </c>
      <c r="DA35" s="425">
        <v>21655549.050000001</v>
      </c>
      <c r="DB35" s="426">
        <v>0</v>
      </c>
    </row>
    <row r="36" spans="1:106" ht="12.75" customHeight="1" x14ac:dyDescent="0.25">
      <c r="A36" s="481">
        <v>3</v>
      </c>
      <c r="B36" s="481"/>
      <c r="C36" s="481"/>
      <c r="D36" s="481"/>
      <c r="E36" s="481"/>
      <c r="F36" s="481"/>
      <c r="G36" s="481"/>
      <c r="H36" s="482"/>
      <c r="I36" s="483" t="s">
        <v>733</v>
      </c>
      <c r="J36" s="484"/>
      <c r="K36" s="484"/>
      <c r="L36" s="484"/>
      <c r="M36" s="484"/>
      <c r="N36" s="484"/>
      <c r="O36" s="484"/>
      <c r="P36" s="484"/>
      <c r="Q36" s="484"/>
      <c r="R36" s="484"/>
      <c r="S36" s="484"/>
      <c r="T36" s="484"/>
      <c r="U36" s="484"/>
      <c r="V36" s="484"/>
      <c r="W36" s="484"/>
      <c r="X36" s="484"/>
      <c r="Y36" s="484"/>
      <c r="Z36" s="484"/>
      <c r="AA36" s="484"/>
      <c r="AB36" s="484"/>
      <c r="AC36" s="484"/>
      <c r="AD36" s="484"/>
      <c r="AE36" s="484"/>
      <c r="AF36" s="484"/>
      <c r="AG36" s="484"/>
      <c r="AH36" s="484"/>
      <c r="AI36" s="484"/>
      <c r="AJ36" s="484"/>
      <c r="AK36" s="484"/>
      <c r="AL36" s="484"/>
      <c r="AM36" s="484"/>
      <c r="AN36" s="484"/>
      <c r="AO36" s="484"/>
      <c r="AP36" s="484"/>
      <c r="AQ36" s="484"/>
      <c r="AR36" s="484"/>
      <c r="AS36" s="484"/>
      <c r="AT36" s="484"/>
      <c r="AU36" s="484"/>
      <c r="AV36" s="484"/>
      <c r="AW36" s="484"/>
      <c r="AX36" s="484"/>
      <c r="AY36" s="484"/>
      <c r="AZ36" s="484"/>
      <c r="BA36" s="484"/>
      <c r="BB36" s="484"/>
      <c r="BC36" s="484"/>
      <c r="BD36" s="484"/>
      <c r="BE36" s="484"/>
      <c r="BF36" s="484"/>
      <c r="BG36" s="484"/>
      <c r="BH36" s="484"/>
      <c r="BI36" s="484"/>
      <c r="BJ36" s="484"/>
      <c r="BK36" s="484"/>
      <c r="BL36" s="484"/>
      <c r="BM36" s="484"/>
      <c r="BN36" s="484"/>
      <c r="BO36" s="484"/>
      <c r="BP36" s="484"/>
      <c r="BQ36" s="484"/>
      <c r="BR36" s="484"/>
      <c r="BS36" s="484"/>
      <c r="BT36" s="484"/>
      <c r="BU36" s="484"/>
      <c r="BV36" s="484"/>
      <c r="BW36" s="484"/>
      <c r="BX36" s="484"/>
      <c r="BY36" s="484"/>
      <c r="BZ36" s="484"/>
      <c r="CA36" s="484"/>
      <c r="CB36" s="484"/>
      <c r="CC36" s="484"/>
      <c r="CD36" s="484"/>
      <c r="CE36" s="484"/>
      <c r="CF36" s="484"/>
      <c r="CG36" s="484"/>
      <c r="CH36" s="484"/>
      <c r="CI36" s="484"/>
      <c r="CJ36" s="484"/>
      <c r="CK36" s="484"/>
      <c r="CL36" s="484"/>
      <c r="CM36" s="484"/>
      <c r="CN36" s="485" t="s">
        <v>734</v>
      </c>
      <c r="CO36" s="486"/>
      <c r="CP36" s="486"/>
      <c r="CQ36" s="486"/>
      <c r="CR36" s="486"/>
      <c r="CS36" s="486"/>
      <c r="CT36" s="486"/>
      <c r="CU36" s="487"/>
      <c r="CV36" s="420" t="s">
        <v>661</v>
      </c>
      <c r="CW36" s="420" t="s">
        <v>448</v>
      </c>
      <c r="CX36" s="420" t="s">
        <v>448</v>
      </c>
      <c r="CY36" s="421">
        <v>0</v>
      </c>
      <c r="CZ36" s="421">
        <v>0</v>
      </c>
      <c r="DA36" s="421">
        <v>0</v>
      </c>
      <c r="DB36" s="422">
        <v>0</v>
      </c>
    </row>
    <row r="37" spans="1:106" ht="24" customHeight="1" x14ac:dyDescent="0.25">
      <c r="A37" s="488" t="s">
        <v>11</v>
      </c>
      <c r="B37" s="488"/>
      <c r="C37" s="488"/>
      <c r="D37" s="488"/>
      <c r="E37" s="488"/>
      <c r="F37" s="488"/>
      <c r="G37" s="488"/>
      <c r="H37" s="489"/>
      <c r="I37" s="493" t="s">
        <v>731</v>
      </c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491"/>
      <c r="Z37" s="491"/>
      <c r="AA37" s="491"/>
      <c r="AB37" s="491"/>
      <c r="AC37" s="491"/>
      <c r="AD37" s="491"/>
      <c r="AE37" s="491"/>
      <c r="AF37" s="491"/>
      <c r="AG37" s="491"/>
      <c r="AH37" s="491"/>
      <c r="AI37" s="491"/>
      <c r="AJ37" s="491"/>
      <c r="AK37" s="491"/>
      <c r="AL37" s="491"/>
      <c r="AM37" s="491"/>
      <c r="AN37" s="491"/>
      <c r="AO37" s="491"/>
      <c r="AP37" s="491"/>
      <c r="AQ37" s="491"/>
      <c r="AR37" s="491"/>
      <c r="AS37" s="491"/>
      <c r="AT37" s="491"/>
      <c r="AU37" s="491"/>
      <c r="AV37" s="491"/>
      <c r="AW37" s="491"/>
      <c r="AX37" s="491"/>
      <c r="AY37" s="491"/>
      <c r="AZ37" s="491"/>
      <c r="BA37" s="491"/>
      <c r="BB37" s="491"/>
      <c r="BC37" s="491"/>
      <c r="BD37" s="491"/>
      <c r="BE37" s="491"/>
      <c r="BF37" s="491"/>
      <c r="BG37" s="491"/>
      <c r="BH37" s="491"/>
      <c r="BI37" s="491"/>
      <c r="BJ37" s="491"/>
      <c r="BK37" s="491"/>
      <c r="BL37" s="491"/>
      <c r="BM37" s="491"/>
      <c r="BN37" s="491"/>
      <c r="BO37" s="491"/>
      <c r="BP37" s="491"/>
      <c r="BQ37" s="491"/>
      <c r="BR37" s="491"/>
      <c r="BS37" s="491"/>
      <c r="BT37" s="491"/>
      <c r="BU37" s="491"/>
      <c r="BV37" s="491"/>
      <c r="BW37" s="491"/>
      <c r="BX37" s="491"/>
      <c r="BY37" s="491"/>
      <c r="BZ37" s="491"/>
      <c r="CA37" s="491"/>
      <c r="CB37" s="491"/>
      <c r="CC37" s="491"/>
      <c r="CD37" s="491"/>
      <c r="CE37" s="491"/>
      <c r="CF37" s="491"/>
      <c r="CG37" s="491"/>
      <c r="CH37" s="491"/>
      <c r="CI37" s="491"/>
      <c r="CJ37" s="491"/>
      <c r="CK37" s="491"/>
      <c r="CL37" s="491"/>
      <c r="CM37" s="491"/>
      <c r="CN37" s="492" t="s">
        <v>735</v>
      </c>
      <c r="CO37" s="488"/>
      <c r="CP37" s="488"/>
      <c r="CQ37" s="488"/>
      <c r="CR37" s="488"/>
      <c r="CS37" s="488"/>
      <c r="CT37" s="488"/>
      <c r="CU37" s="489"/>
      <c r="CV37" s="424" t="s">
        <v>689</v>
      </c>
      <c r="CW37" s="424" t="s">
        <v>448</v>
      </c>
      <c r="CX37" s="424" t="s">
        <v>448</v>
      </c>
      <c r="CY37" s="425">
        <v>0</v>
      </c>
      <c r="CZ37" s="425">
        <v>0</v>
      </c>
      <c r="DA37" s="425">
        <v>0</v>
      </c>
      <c r="DB37" s="426">
        <v>0</v>
      </c>
    </row>
    <row r="38" spans="1:106" ht="15" x14ac:dyDescent="0.25"/>
    <row r="39" spans="1:106" ht="10.15" customHeight="1" x14ac:dyDescent="0.25">
      <c r="I39" s="397" t="s">
        <v>736</v>
      </c>
    </row>
    <row r="40" spans="1:106" ht="10.15" customHeight="1" x14ac:dyDescent="0.25">
      <c r="I40" s="397" t="s">
        <v>737</v>
      </c>
      <c r="AQ40" s="494"/>
      <c r="AR40" s="494"/>
      <c r="AS40" s="494"/>
      <c r="AT40" s="494"/>
      <c r="AU40" s="494"/>
      <c r="AV40" s="494"/>
      <c r="AW40" s="494"/>
      <c r="AX40" s="494"/>
      <c r="AY40" s="494"/>
      <c r="AZ40" s="494"/>
      <c r="BA40" s="494"/>
      <c r="BB40" s="494"/>
      <c r="BC40" s="494"/>
      <c r="BD40" s="494"/>
      <c r="BE40" s="494"/>
      <c r="BF40" s="494"/>
      <c r="BG40" s="494"/>
      <c r="BH40" s="494"/>
      <c r="BK40" s="494"/>
      <c r="BL40" s="494"/>
      <c r="BM40" s="494"/>
      <c r="BN40" s="494"/>
      <c r="BO40" s="494"/>
      <c r="BP40" s="494"/>
      <c r="BQ40" s="494"/>
      <c r="BR40" s="494"/>
      <c r="BS40" s="494"/>
      <c r="BT40" s="494"/>
      <c r="BU40" s="494"/>
      <c r="BV40" s="494"/>
      <c r="BY40" s="494"/>
      <c r="BZ40" s="494"/>
      <c r="CA40" s="494"/>
      <c r="CB40" s="494"/>
      <c r="CC40" s="494"/>
      <c r="CD40" s="494"/>
      <c r="CE40" s="494"/>
      <c r="CF40" s="494"/>
      <c r="CG40" s="494"/>
      <c r="CH40" s="494"/>
      <c r="CI40" s="494"/>
      <c r="CJ40" s="494"/>
      <c r="CK40" s="494"/>
      <c r="CL40" s="494"/>
      <c r="CM40" s="494"/>
      <c r="CN40" s="494"/>
      <c r="CO40" s="494"/>
      <c r="CP40" s="494"/>
      <c r="CQ40" s="494"/>
      <c r="CR40" s="494"/>
    </row>
    <row r="41" spans="1:106" ht="7.9" customHeight="1" x14ac:dyDescent="0.25">
      <c r="AQ41" s="495" t="s">
        <v>738</v>
      </c>
      <c r="AR41" s="495"/>
      <c r="AS41" s="495"/>
      <c r="AT41" s="495"/>
      <c r="AU41" s="495"/>
      <c r="AV41" s="495"/>
      <c r="AW41" s="495"/>
      <c r="AX41" s="495"/>
      <c r="AY41" s="495"/>
      <c r="AZ41" s="495"/>
      <c r="BA41" s="495"/>
      <c r="BB41" s="495"/>
      <c r="BC41" s="495"/>
      <c r="BD41" s="495"/>
      <c r="BE41" s="495"/>
      <c r="BF41" s="495"/>
      <c r="BG41" s="495"/>
      <c r="BH41" s="495"/>
      <c r="BK41" s="495" t="s">
        <v>739</v>
      </c>
      <c r="BL41" s="495"/>
      <c r="BM41" s="495"/>
      <c r="BN41" s="495"/>
      <c r="BO41" s="495"/>
      <c r="BP41" s="495"/>
      <c r="BQ41" s="495"/>
      <c r="BR41" s="495"/>
      <c r="BS41" s="495"/>
      <c r="BT41" s="495"/>
      <c r="BU41" s="495"/>
      <c r="BV41" s="495"/>
      <c r="BY41" s="495" t="s">
        <v>395</v>
      </c>
      <c r="BZ41" s="495"/>
      <c r="CA41" s="495"/>
      <c r="CB41" s="495"/>
      <c r="CC41" s="495"/>
      <c r="CD41" s="495"/>
      <c r="CE41" s="495"/>
      <c r="CF41" s="495"/>
      <c r="CG41" s="495"/>
      <c r="CH41" s="495"/>
      <c r="CI41" s="495"/>
      <c r="CJ41" s="495"/>
      <c r="CK41" s="495"/>
      <c r="CL41" s="495"/>
      <c r="CM41" s="495"/>
      <c r="CN41" s="495"/>
      <c r="CO41" s="495"/>
      <c r="CP41" s="495"/>
      <c r="CQ41" s="495"/>
      <c r="CR41" s="495"/>
    </row>
    <row r="42" spans="1:106" ht="3" customHeight="1" x14ac:dyDescent="0.25">
      <c r="AQ42" s="496"/>
      <c r="AR42" s="496"/>
      <c r="AS42" s="496"/>
      <c r="AT42" s="496"/>
      <c r="AU42" s="496"/>
      <c r="AV42" s="496"/>
      <c r="AW42" s="496"/>
      <c r="AX42" s="496"/>
      <c r="AY42" s="496"/>
      <c r="AZ42" s="496"/>
      <c r="BA42" s="496"/>
      <c r="BB42" s="496"/>
      <c r="BC42" s="496"/>
      <c r="BD42" s="496"/>
      <c r="BE42" s="496"/>
      <c r="BF42" s="496"/>
      <c r="BG42" s="496"/>
      <c r="BH42" s="496"/>
      <c r="BK42" s="496"/>
      <c r="BL42" s="496"/>
      <c r="BM42" s="496"/>
      <c r="BN42" s="496"/>
      <c r="BO42" s="496"/>
      <c r="BP42" s="496"/>
      <c r="BQ42" s="496"/>
      <c r="BR42" s="496"/>
      <c r="BS42" s="496"/>
      <c r="BT42" s="496"/>
      <c r="BU42" s="496"/>
      <c r="BV42" s="496"/>
      <c r="BY42" s="496"/>
      <c r="BZ42" s="496"/>
      <c r="CA42" s="496"/>
      <c r="CB42" s="496"/>
      <c r="CC42" s="496"/>
      <c r="CD42" s="496"/>
      <c r="CE42" s="496"/>
      <c r="CF42" s="496"/>
      <c r="CG42" s="496"/>
      <c r="CH42" s="496"/>
      <c r="CI42" s="496"/>
      <c r="CJ42" s="496"/>
      <c r="CK42" s="496"/>
      <c r="CL42" s="496"/>
      <c r="CM42" s="496"/>
      <c r="CN42" s="496"/>
      <c r="CO42" s="496"/>
      <c r="CP42" s="496"/>
      <c r="CQ42" s="496"/>
      <c r="CR42" s="496"/>
    </row>
    <row r="43" spans="1:106" ht="10.15" customHeight="1" x14ac:dyDescent="0.25">
      <c r="I43" s="397" t="s">
        <v>740</v>
      </c>
      <c r="AM43" s="494"/>
      <c r="AN43" s="494"/>
      <c r="AO43" s="494"/>
      <c r="AP43" s="494"/>
      <c r="AQ43" s="494"/>
      <c r="AR43" s="494"/>
      <c r="AS43" s="494"/>
      <c r="AT43" s="494"/>
      <c r="AU43" s="494"/>
      <c r="AV43" s="494"/>
      <c r="AW43" s="494"/>
      <c r="AX43" s="494"/>
      <c r="AY43" s="494"/>
      <c r="AZ43" s="494"/>
      <c r="BA43" s="494"/>
      <c r="BB43" s="494"/>
      <c r="BC43" s="494"/>
      <c r="BD43" s="494"/>
      <c r="BG43" s="494"/>
      <c r="BH43" s="494"/>
      <c r="BI43" s="494"/>
      <c r="BJ43" s="494"/>
      <c r="BK43" s="494"/>
      <c r="BL43" s="494"/>
      <c r="BM43" s="494"/>
      <c r="BN43" s="494"/>
      <c r="BO43" s="494"/>
      <c r="BP43" s="494"/>
      <c r="BQ43" s="494"/>
      <c r="BR43" s="494"/>
      <c r="BS43" s="494"/>
      <c r="BT43" s="494"/>
      <c r="BU43" s="494"/>
      <c r="BV43" s="494"/>
      <c r="BW43" s="494"/>
      <c r="BX43" s="494"/>
      <c r="CA43" s="497"/>
      <c r="CB43" s="497"/>
      <c r="CC43" s="497"/>
      <c r="CD43" s="497"/>
      <c r="CE43" s="497"/>
      <c r="CF43" s="497"/>
      <c r="CG43" s="497"/>
      <c r="CH43" s="497"/>
      <c r="CI43" s="497"/>
      <c r="CJ43" s="497"/>
      <c r="CK43" s="497"/>
      <c r="CL43" s="497"/>
      <c r="CM43" s="497"/>
      <c r="CN43" s="497"/>
      <c r="CO43" s="497"/>
      <c r="CP43" s="497"/>
      <c r="CQ43" s="497"/>
      <c r="CR43" s="497"/>
    </row>
    <row r="44" spans="1:106" ht="7.9" customHeight="1" x14ac:dyDescent="0.25">
      <c r="AM44" s="495" t="s">
        <v>738</v>
      </c>
      <c r="AN44" s="495"/>
      <c r="AO44" s="495"/>
      <c r="AP44" s="495"/>
      <c r="AQ44" s="495"/>
      <c r="AR44" s="495"/>
      <c r="AS44" s="495"/>
      <c r="AT44" s="495"/>
      <c r="AU44" s="495"/>
      <c r="AV44" s="495"/>
      <c r="AW44" s="495"/>
      <c r="AX44" s="495"/>
      <c r="AY44" s="495"/>
      <c r="AZ44" s="495"/>
      <c r="BA44" s="495"/>
      <c r="BB44" s="495"/>
      <c r="BC44" s="495"/>
      <c r="BD44" s="495"/>
      <c r="BG44" s="495" t="s">
        <v>741</v>
      </c>
      <c r="BH44" s="495"/>
      <c r="BI44" s="495"/>
      <c r="BJ44" s="495"/>
      <c r="BK44" s="495"/>
      <c r="BL44" s="495"/>
      <c r="BM44" s="495"/>
      <c r="BN44" s="495"/>
      <c r="BO44" s="495"/>
      <c r="BP44" s="495"/>
      <c r="BQ44" s="495"/>
      <c r="BR44" s="495"/>
      <c r="BS44" s="495"/>
      <c r="BT44" s="495"/>
      <c r="BU44" s="495"/>
      <c r="BV44" s="495"/>
      <c r="BW44" s="495"/>
      <c r="BX44" s="495"/>
      <c r="CA44" s="495" t="s">
        <v>742</v>
      </c>
      <c r="CB44" s="495"/>
      <c r="CC44" s="495"/>
      <c r="CD44" s="495"/>
      <c r="CE44" s="495"/>
      <c r="CF44" s="495"/>
      <c r="CG44" s="495"/>
      <c r="CH44" s="495"/>
      <c r="CI44" s="495"/>
      <c r="CJ44" s="495"/>
      <c r="CK44" s="495"/>
      <c r="CL44" s="495"/>
      <c r="CM44" s="495"/>
      <c r="CN44" s="495"/>
      <c r="CO44" s="495"/>
      <c r="CP44" s="495"/>
      <c r="CQ44" s="495"/>
      <c r="CR44" s="495"/>
    </row>
    <row r="45" spans="1:106" ht="3" customHeight="1" x14ac:dyDescent="0.25">
      <c r="AM45" s="496"/>
      <c r="AN45" s="496"/>
      <c r="AO45" s="496"/>
      <c r="AP45" s="496"/>
      <c r="AQ45" s="496"/>
      <c r="AR45" s="496"/>
      <c r="AS45" s="496"/>
      <c r="AT45" s="496"/>
      <c r="AU45" s="496"/>
      <c r="AV45" s="496"/>
      <c r="AW45" s="496"/>
      <c r="AX45" s="496"/>
      <c r="AY45" s="496"/>
      <c r="AZ45" s="496"/>
      <c r="BA45" s="496"/>
      <c r="BB45" s="496"/>
      <c r="BC45" s="496"/>
      <c r="BD45" s="496"/>
      <c r="BG45" s="496"/>
      <c r="BH45" s="496"/>
      <c r="BI45" s="496"/>
      <c r="BJ45" s="496"/>
      <c r="BK45" s="496"/>
      <c r="BL45" s="496"/>
      <c r="BM45" s="496"/>
      <c r="BN45" s="496"/>
      <c r="BO45" s="496"/>
      <c r="BP45" s="496"/>
      <c r="BQ45" s="496"/>
      <c r="BR45" s="496"/>
      <c r="BS45" s="496"/>
      <c r="BT45" s="496"/>
      <c r="BU45" s="496"/>
      <c r="BV45" s="496"/>
      <c r="BW45" s="496"/>
      <c r="BX45" s="496"/>
      <c r="CA45" s="496"/>
      <c r="CB45" s="496"/>
      <c r="CC45" s="496"/>
      <c r="CD45" s="496"/>
      <c r="CE45" s="496"/>
      <c r="CF45" s="496"/>
      <c r="CG45" s="496"/>
      <c r="CH45" s="496"/>
      <c r="CI45" s="496"/>
      <c r="CJ45" s="496"/>
      <c r="CK45" s="496"/>
      <c r="CL45" s="496"/>
      <c r="CM45" s="496"/>
      <c r="CN45" s="496"/>
      <c r="CO45" s="496"/>
      <c r="CP45" s="496"/>
      <c r="CQ45" s="496"/>
      <c r="CR45" s="496"/>
    </row>
    <row r="46" spans="1:106" ht="13.15" customHeight="1" x14ac:dyDescent="0.25">
      <c r="I46" s="498" t="s">
        <v>743</v>
      </c>
      <c r="J46" s="498"/>
      <c r="K46" s="497" t="s">
        <v>6</v>
      </c>
      <c r="L46" s="497"/>
      <c r="M46" s="497"/>
      <c r="N46" s="499" t="s">
        <v>743</v>
      </c>
      <c r="O46" s="499"/>
      <c r="Q46" s="497" t="s">
        <v>744</v>
      </c>
      <c r="R46" s="497"/>
      <c r="S46" s="497"/>
      <c r="T46" s="497"/>
      <c r="U46" s="497"/>
      <c r="V46" s="497"/>
      <c r="W46" s="497"/>
      <c r="X46" s="497"/>
      <c r="Y46" s="497"/>
      <c r="Z46" s="497"/>
      <c r="AA46" s="497"/>
      <c r="AB46" s="497"/>
      <c r="AC46" s="497"/>
      <c r="AD46" s="497"/>
      <c r="AE46" s="497"/>
      <c r="AF46" s="395"/>
      <c r="AG46" s="500" t="s">
        <v>689</v>
      </c>
      <c r="AH46" s="501"/>
      <c r="AI46" s="501"/>
      <c r="AJ46" s="501"/>
      <c r="AK46" s="501"/>
      <c r="AL46" s="397" t="s">
        <v>745</v>
      </c>
    </row>
    <row r="47" spans="1:106" ht="10.9" customHeight="1" x14ac:dyDescent="0.25"/>
    <row r="48" spans="1:106" ht="15" x14ac:dyDescent="0.25"/>
    <row r="49" spans="1:2" ht="15" x14ac:dyDescent="0.25"/>
    <row r="50" spans="1:2" ht="15" x14ac:dyDescent="0.25">
      <c r="A50" s="502"/>
      <c r="B50" s="502" t="s">
        <v>746</v>
      </c>
    </row>
    <row r="51" spans="1:2" ht="15" x14ac:dyDescent="0.25">
      <c r="A51" s="503"/>
      <c r="B51" s="503" t="s">
        <v>747</v>
      </c>
    </row>
    <row r="52" spans="1:2" ht="15" x14ac:dyDescent="0.25">
      <c r="A52" s="503"/>
      <c r="B52" s="503" t="s">
        <v>748</v>
      </c>
    </row>
    <row r="53" spans="1:2" ht="15" x14ac:dyDescent="0.25">
      <c r="A53" s="503"/>
      <c r="B53" s="503" t="s">
        <v>749</v>
      </c>
    </row>
    <row r="54" spans="1:2" ht="15" x14ac:dyDescent="0.25">
      <c r="A54" s="503"/>
      <c r="B54" s="503" t="s">
        <v>750</v>
      </c>
    </row>
    <row r="55" spans="1:2" ht="15" x14ac:dyDescent="0.25">
      <c r="A55" s="504"/>
      <c r="B55" s="504"/>
    </row>
    <row r="56" spans="1:2" ht="15" x14ac:dyDescent="0.25">
      <c r="A56" s="502"/>
      <c r="B56" s="502" t="s">
        <v>746</v>
      </c>
    </row>
    <row r="57" spans="1:2" ht="15" x14ac:dyDescent="0.25">
      <c r="A57" s="503"/>
      <c r="B57" s="503" t="s">
        <v>751</v>
      </c>
    </row>
    <row r="58" spans="1:2" ht="15" x14ac:dyDescent="0.25">
      <c r="A58" s="503"/>
      <c r="B58" s="503" t="s">
        <v>752</v>
      </c>
    </row>
    <row r="59" spans="1:2" ht="15" x14ac:dyDescent="0.25">
      <c r="A59" s="503"/>
      <c r="B59" s="503" t="s">
        <v>753</v>
      </c>
    </row>
    <row r="60" spans="1:2" ht="15" x14ac:dyDescent="0.25">
      <c r="A60" s="503"/>
      <c r="B60" s="503" t="s">
        <v>754</v>
      </c>
    </row>
    <row r="61" spans="1:2" ht="15" x14ac:dyDescent="0.25">
      <c r="A61" s="504"/>
      <c r="B61" s="504"/>
    </row>
    <row r="62" spans="1:2" ht="15" x14ac:dyDescent="0.25">
      <c r="A62" s="502"/>
      <c r="B62" s="502" t="s">
        <v>746</v>
      </c>
    </row>
    <row r="63" spans="1:2" ht="15" x14ac:dyDescent="0.25">
      <c r="A63" s="503"/>
      <c r="B63" s="503" t="s">
        <v>747</v>
      </c>
    </row>
    <row r="64" spans="1:2" ht="15" x14ac:dyDescent="0.25">
      <c r="A64" s="503"/>
      <c r="B64" s="503" t="s">
        <v>748</v>
      </c>
    </row>
    <row r="65" spans="1:2" ht="15" x14ac:dyDescent="0.25">
      <c r="A65" s="503"/>
      <c r="B65" s="503" t="s">
        <v>749</v>
      </c>
    </row>
    <row r="66" spans="1:2" ht="15" x14ac:dyDescent="0.25">
      <c r="A66" s="503"/>
      <c r="B66" s="503" t="s">
        <v>750</v>
      </c>
    </row>
    <row r="67" spans="1:2" ht="15" x14ac:dyDescent="0.25">
      <c r="A67" s="504"/>
      <c r="B67" s="504"/>
    </row>
    <row r="68" spans="1:2" ht="15" x14ac:dyDescent="0.25">
      <c r="A68" s="502"/>
      <c r="B68" s="502" t="s">
        <v>746</v>
      </c>
    </row>
    <row r="69" spans="1:2" ht="15" x14ac:dyDescent="0.25">
      <c r="A69" s="503"/>
      <c r="B69" s="503" t="s">
        <v>751</v>
      </c>
    </row>
    <row r="70" spans="1:2" ht="15" x14ac:dyDescent="0.25">
      <c r="A70" s="503"/>
      <c r="B70" s="503" t="s">
        <v>752</v>
      </c>
    </row>
    <row r="71" spans="1:2" ht="15" x14ac:dyDescent="0.25">
      <c r="A71" s="503"/>
      <c r="B71" s="503" t="s">
        <v>753</v>
      </c>
    </row>
    <row r="72" spans="1:2" ht="15" x14ac:dyDescent="0.25">
      <c r="A72" s="503"/>
      <c r="B72" s="503" t="s">
        <v>754</v>
      </c>
    </row>
    <row r="73" spans="1:2" ht="15" x14ac:dyDescent="0.25">
      <c r="A73" s="504"/>
      <c r="B73" s="504"/>
    </row>
  </sheetData>
  <mergeCells count="122">
    <mergeCell ref="I46:J46"/>
    <mergeCell ref="K46:M46"/>
    <mergeCell ref="N46:O46"/>
    <mergeCell ref="Q46:AE46"/>
    <mergeCell ref="AG46:AK46"/>
    <mergeCell ref="AM43:BD43"/>
    <mergeCell ref="BG43:BX43"/>
    <mergeCell ref="CA43:CR43"/>
    <mergeCell ref="AM44:BD44"/>
    <mergeCell ref="BG44:BX44"/>
    <mergeCell ref="CA44:CR44"/>
    <mergeCell ref="AQ40:BH40"/>
    <mergeCell ref="BK40:BV40"/>
    <mergeCell ref="BY40:CR40"/>
    <mergeCell ref="AQ41:BH41"/>
    <mergeCell ref="BK41:BV41"/>
    <mergeCell ref="BY41:CR41"/>
    <mergeCell ref="A36:H36"/>
    <mergeCell ref="I36:CM36"/>
    <mergeCell ref="CN36:CU36"/>
    <mergeCell ref="A37:H37"/>
    <mergeCell ref="I37:CM37"/>
    <mergeCell ref="CN37:CU37"/>
    <mergeCell ref="A34:H34"/>
    <mergeCell ref="I34:CM34"/>
    <mergeCell ref="CN34:CU34"/>
    <mergeCell ref="A35:H35"/>
    <mergeCell ref="I35:CM35"/>
    <mergeCell ref="CN35:CU35"/>
    <mergeCell ref="A32:H32"/>
    <mergeCell ref="I32:CM32"/>
    <mergeCell ref="CN32:CU32"/>
    <mergeCell ref="A33:H33"/>
    <mergeCell ref="I33:CM33"/>
    <mergeCell ref="CN33:CU33"/>
    <mergeCell ref="A30:H30"/>
    <mergeCell ref="I30:CM30"/>
    <mergeCell ref="CN30:CU30"/>
    <mergeCell ref="A31:H31"/>
    <mergeCell ref="I31:CM31"/>
    <mergeCell ref="CN31:CU31"/>
    <mergeCell ref="A28:H28"/>
    <mergeCell ref="I28:CM28"/>
    <mergeCell ref="CN28:CU28"/>
    <mergeCell ref="A29:H29"/>
    <mergeCell ref="I29:CM29"/>
    <mergeCell ref="CN29:CU29"/>
    <mergeCell ref="A26:H26"/>
    <mergeCell ref="I26:CM26"/>
    <mergeCell ref="CN26:CU26"/>
    <mergeCell ref="A27:H27"/>
    <mergeCell ref="I27:CM27"/>
    <mergeCell ref="CN27:CU27"/>
    <mergeCell ref="A24:H24"/>
    <mergeCell ref="I24:CM24"/>
    <mergeCell ref="CN24:CU24"/>
    <mergeCell ref="A25:H25"/>
    <mergeCell ref="I25:CM25"/>
    <mergeCell ref="CN25:CU25"/>
    <mergeCell ref="A22:H22"/>
    <mergeCell ref="I22:CM22"/>
    <mergeCell ref="CN22:CU22"/>
    <mergeCell ref="A23:H23"/>
    <mergeCell ref="I23:CM23"/>
    <mergeCell ref="CN23:CU23"/>
    <mergeCell ref="A20:H20"/>
    <mergeCell ref="I20:CM20"/>
    <mergeCell ref="CN20:CU20"/>
    <mergeCell ref="A21:H21"/>
    <mergeCell ref="I21:CM21"/>
    <mergeCell ref="CN21:CU21"/>
    <mergeCell ref="A18:H18"/>
    <mergeCell ref="I18:CM18"/>
    <mergeCell ref="CN18:CU18"/>
    <mergeCell ref="A19:H19"/>
    <mergeCell ref="I19:CM19"/>
    <mergeCell ref="CN19:CU19"/>
    <mergeCell ref="A16:H16"/>
    <mergeCell ref="I16:CM16"/>
    <mergeCell ref="CN16:CU16"/>
    <mergeCell ref="A17:H17"/>
    <mergeCell ref="I17:CM17"/>
    <mergeCell ref="CN17:CU17"/>
    <mergeCell ref="A14:H14"/>
    <mergeCell ref="I14:CM14"/>
    <mergeCell ref="CN14:CU14"/>
    <mergeCell ref="A15:H15"/>
    <mergeCell ref="I15:CM15"/>
    <mergeCell ref="CN15:CU15"/>
    <mergeCell ref="A12:H12"/>
    <mergeCell ref="I12:CM12"/>
    <mergeCell ref="CN12:CU12"/>
    <mergeCell ref="A13:H13"/>
    <mergeCell ref="I13:CM13"/>
    <mergeCell ref="CN13:CU13"/>
    <mergeCell ref="A10:H10"/>
    <mergeCell ref="I10:CM10"/>
    <mergeCell ref="CN10:CU10"/>
    <mergeCell ref="A11:H11"/>
    <mergeCell ref="I11:CM11"/>
    <mergeCell ref="CN11:CU11"/>
    <mergeCell ref="A8:H8"/>
    <mergeCell ref="I8:CM8"/>
    <mergeCell ref="CN8:CU8"/>
    <mergeCell ref="A9:H9"/>
    <mergeCell ref="I9:CM9"/>
    <mergeCell ref="CN9:CU9"/>
    <mergeCell ref="A6:H6"/>
    <mergeCell ref="I6:CM6"/>
    <mergeCell ref="CN6:CU6"/>
    <mergeCell ref="A7:H7"/>
    <mergeCell ref="I7:CM7"/>
    <mergeCell ref="CN7:CU7"/>
    <mergeCell ref="B1:DB1"/>
    <mergeCell ref="A3:H5"/>
    <mergeCell ref="I3:CM5"/>
    <mergeCell ref="CN3:CU5"/>
    <mergeCell ref="CV3:CV5"/>
    <mergeCell ref="CW3:CW5"/>
    <mergeCell ref="CX3:CX5"/>
    <mergeCell ref="CY3:DB3"/>
    <mergeCell ref="DB4:DB5"/>
  </mergeCells>
  <pageMargins left="0.59055118110236227" right="0.51181102362204722" top="0.78740157480314965" bottom="0.31496062992125984" header="0.19685039370078741" footer="0.19685039370078741"/>
  <pageSetup paperSize="9" scale="7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183" t="s">
        <v>3</v>
      </c>
      <c r="B5" s="184"/>
      <c r="C5" s="184"/>
      <c r="D5" s="184"/>
      <c r="E5" s="184"/>
      <c r="F5" s="185"/>
      <c r="G5" s="183" t="s">
        <v>23</v>
      </c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5"/>
      <c r="AB5" s="183" t="s">
        <v>180</v>
      </c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5"/>
      <c r="AP5" s="183" t="s">
        <v>181</v>
      </c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3" t="s">
        <v>105</v>
      </c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5"/>
      <c r="BR5" s="192" t="s">
        <v>0</v>
      </c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2"/>
      <c r="CL5" s="162"/>
      <c r="CM5" s="162"/>
      <c r="CN5" s="162"/>
      <c r="CO5" s="162"/>
      <c r="CP5" s="162"/>
      <c r="CQ5" s="162"/>
      <c r="CR5" s="162"/>
      <c r="CS5" s="162"/>
      <c r="CT5" s="162"/>
      <c r="CU5" s="162"/>
      <c r="CV5" s="162"/>
      <c r="CW5" s="162"/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3"/>
    </row>
    <row r="6" spans="1:140" s="23" customFormat="1" ht="62.25" customHeight="1" x14ac:dyDescent="0.2">
      <c r="A6" s="186"/>
      <c r="B6" s="187"/>
      <c r="C6" s="187"/>
      <c r="D6" s="187"/>
      <c r="E6" s="187"/>
      <c r="F6" s="188"/>
      <c r="G6" s="186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8"/>
      <c r="AB6" s="186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8"/>
      <c r="AP6" s="186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6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8"/>
      <c r="BR6" s="200" t="s">
        <v>169</v>
      </c>
      <c r="BS6" s="157"/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8"/>
      <c r="CF6" s="200" t="s">
        <v>176</v>
      </c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8"/>
      <c r="CV6" s="200" t="s">
        <v>17</v>
      </c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7"/>
      <c r="DJ6" s="158"/>
      <c r="DK6" s="240" t="s">
        <v>18</v>
      </c>
      <c r="DL6" s="240"/>
      <c r="DM6" s="240"/>
      <c r="DN6" s="240"/>
      <c r="DO6" s="240"/>
      <c r="DP6" s="240"/>
      <c r="DQ6" s="240"/>
      <c r="DR6" s="240"/>
      <c r="DS6" s="240"/>
      <c r="DT6" s="240"/>
      <c r="DU6" s="240"/>
      <c r="DV6" s="240"/>
      <c r="DW6" s="240"/>
      <c r="DX6" s="240"/>
      <c r="DY6" s="240"/>
      <c r="DZ6" s="240"/>
      <c r="EA6" s="240"/>
      <c r="EB6" s="240"/>
      <c r="EC6" s="240"/>
      <c r="ED6" s="240"/>
      <c r="EE6" s="240"/>
      <c r="EF6" s="240"/>
      <c r="EG6" s="240"/>
      <c r="EH6" s="240"/>
      <c r="EI6" s="240"/>
      <c r="EJ6" s="241"/>
    </row>
    <row r="7" spans="1:140" s="23" customFormat="1" ht="42" customHeight="1" x14ac:dyDescent="0.2">
      <c r="A7" s="189"/>
      <c r="B7" s="190"/>
      <c r="C7" s="190"/>
      <c r="D7" s="190"/>
      <c r="E7" s="190"/>
      <c r="F7" s="191"/>
      <c r="G7" s="189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1"/>
      <c r="AB7" s="189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  <c r="AO7" s="191"/>
      <c r="AP7" s="189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89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1"/>
      <c r="BR7" s="159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1"/>
      <c r="CF7" s="159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1"/>
      <c r="CV7" s="159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1"/>
      <c r="DK7" s="192" t="s">
        <v>2</v>
      </c>
      <c r="DL7" s="193"/>
      <c r="DM7" s="193"/>
      <c r="DN7" s="193"/>
      <c r="DO7" s="193"/>
      <c r="DP7" s="193"/>
      <c r="DQ7" s="193"/>
      <c r="DR7" s="193"/>
      <c r="DS7" s="193"/>
      <c r="DT7" s="193"/>
      <c r="DU7" s="193"/>
      <c r="DV7" s="193"/>
      <c r="DW7" s="194"/>
      <c r="DX7" s="192" t="s">
        <v>43</v>
      </c>
      <c r="DY7" s="193"/>
      <c r="DZ7" s="193"/>
      <c r="EA7" s="193"/>
      <c r="EB7" s="193"/>
      <c r="EC7" s="193"/>
      <c r="ED7" s="193"/>
      <c r="EE7" s="193"/>
      <c r="EF7" s="193"/>
      <c r="EG7" s="193"/>
      <c r="EH7" s="193"/>
      <c r="EI7" s="193"/>
      <c r="EJ7" s="194"/>
    </row>
    <row r="8" spans="1:140" s="23" customFormat="1" ht="14.25" customHeight="1" x14ac:dyDescent="0.2">
      <c r="A8" s="195">
        <v>1</v>
      </c>
      <c r="B8" s="196"/>
      <c r="C8" s="196"/>
      <c r="D8" s="196"/>
      <c r="E8" s="196"/>
      <c r="F8" s="197"/>
      <c r="G8" s="195">
        <v>2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7"/>
      <c r="AB8" s="195">
        <v>3</v>
      </c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7"/>
      <c r="AP8" s="195">
        <v>4</v>
      </c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6"/>
      <c r="BD8" s="195">
        <v>5</v>
      </c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6"/>
      <c r="BQ8" s="197"/>
      <c r="BR8" s="195">
        <v>6</v>
      </c>
      <c r="BS8" s="196"/>
      <c r="BT8" s="196"/>
      <c r="BU8" s="196"/>
      <c r="BV8" s="196"/>
      <c r="BW8" s="196"/>
      <c r="BX8" s="196"/>
      <c r="BY8" s="196"/>
      <c r="BZ8" s="196"/>
      <c r="CA8" s="196"/>
      <c r="CB8" s="196"/>
      <c r="CC8" s="196"/>
      <c r="CD8" s="196"/>
      <c r="CE8" s="197"/>
      <c r="CF8" s="195">
        <v>7</v>
      </c>
      <c r="CG8" s="196"/>
      <c r="CH8" s="196"/>
      <c r="CI8" s="196"/>
      <c r="CJ8" s="196"/>
      <c r="CK8" s="196"/>
      <c r="CL8" s="196"/>
      <c r="CM8" s="196"/>
      <c r="CN8" s="196"/>
      <c r="CO8" s="196"/>
      <c r="CP8" s="196"/>
      <c r="CQ8" s="196"/>
      <c r="CR8" s="196"/>
      <c r="CS8" s="196"/>
      <c r="CT8" s="196"/>
      <c r="CU8" s="197"/>
      <c r="CV8" s="195">
        <v>8</v>
      </c>
      <c r="CW8" s="196"/>
      <c r="CX8" s="196"/>
      <c r="CY8" s="196"/>
      <c r="CZ8" s="196"/>
      <c r="DA8" s="196"/>
      <c r="DB8" s="196"/>
      <c r="DC8" s="196"/>
      <c r="DD8" s="196"/>
      <c r="DE8" s="196"/>
      <c r="DF8" s="196"/>
      <c r="DG8" s="196"/>
      <c r="DH8" s="196"/>
      <c r="DI8" s="196"/>
      <c r="DJ8" s="197"/>
      <c r="DK8" s="195">
        <v>9</v>
      </c>
      <c r="DL8" s="196"/>
      <c r="DM8" s="196"/>
      <c r="DN8" s="196"/>
      <c r="DO8" s="196"/>
      <c r="DP8" s="196"/>
      <c r="DQ8" s="196"/>
      <c r="DR8" s="196"/>
      <c r="DS8" s="196"/>
      <c r="DT8" s="196"/>
      <c r="DU8" s="196"/>
      <c r="DV8" s="196"/>
      <c r="DW8" s="197"/>
      <c r="DX8" s="195">
        <v>10</v>
      </c>
      <c r="DY8" s="196"/>
      <c r="DZ8" s="196"/>
      <c r="EA8" s="196"/>
      <c r="EB8" s="196"/>
      <c r="EC8" s="196"/>
      <c r="ED8" s="196"/>
      <c r="EE8" s="196"/>
      <c r="EF8" s="196"/>
      <c r="EG8" s="196"/>
      <c r="EH8" s="196"/>
      <c r="EI8" s="196"/>
      <c r="EJ8" s="197"/>
    </row>
    <row r="9" spans="1:140" s="23" customFormat="1" ht="27.75" customHeight="1" x14ac:dyDescent="0.2">
      <c r="A9" s="232" t="s">
        <v>6</v>
      </c>
      <c r="B9" s="233"/>
      <c r="C9" s="233"/>
      <c r="D9" s="233"/>
      <c r="E9" s="233"/>
      <c r="F9" s="234"/>
      <c r="G9" s="4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1"/>
      <c r="AB9" s="124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6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4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6"/>
      <c r="BR9" s="124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6"/>
      <c r="CF9" s="124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6"/>
      <c r="CV9" s="124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6"/>
      <c r="DK9" s="124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6"/>
      <c r="DX9" s="124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6"/>
    </row>
    <row r="10" spans="1:140" s="23" customFormat="1" ht="23.25" customHeight="1" x14ac:dyDescent="0.2">
      <c r="A10" s="232" t="s">
        <v>7</v>
      </c>
      <c r="B10" s="233"/>
      <c r="C10" s="233"/>
      <c r="D10" s="233"/>
      <c r="E10" s="233"/>
      <c r="F10" s="234"/>
      <c r="G10" s="4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7"/>
      <c r="AB10" s="124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6"/>
      <c r="AP10" s="124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4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6"/>
      <c r="BR10" s="124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6"/>
      <c r="CF10" s="124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6"/>
      <c r="CV10" s="124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6"/>
      <c r="DK10" s="124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6"/>
      <c r="DX10" s="124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5"/>
      <c r="EJ10" s="126"/>
    </row>
    <row r="11" spans="1:140" s="23" customFormat="1" ht="14.25" customHeight="1" x14ac:dyDescent="0.2">
      <c r="A11" s="235"/>
      <c r="B11" s="236"/>
      <c r="C11" s="236"/>
      <c r="D11" s="236"/>
      <c r="E11" s="236"/>
      <c r="F11" s="237"/>
      <c r="G11" s="4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1"/>
      <c r="AB11" s="124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6"/>
      <c r="AP11" s="124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4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6"/>
      <c r="BR11" s="124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6"/>
      <c r="CF11" s="124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6"/>
      <c r="CV11" s="124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6"/>
      <c r="DK11" s="124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6"/>
      <c r="DX11" s="124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6"/>
    </row>
    <row r="12" spans="1:140" s="23" customFormat="1" ht="14.25" customHeight="1" x14ac:dyDescent="0.2">
      <c r="A12" s="231" t="s">
        <v>16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9"/>
      <c r="BD12" s="124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6"/>
      <c r="BR12" s="124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6"/>
      <c r="CF12" s="124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6"/>
      <c r="CV12" s="124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6"/>
      <c r="DK12" s="124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6"/>
      <c r="DX12" s="124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6"/>
    </row>
    <row r="13" spans="1:140" ht="19.5" customHeight="1" x14ac:dyDescent="0.2">
      <c r="A13" s="380" t="s">
        <v>251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239"/>
      <c r="CT13" s="239"/>
      <c r="CU13" s="239"/>
      <c r="CV13" s="239"/>
      <c r="CW13" s="239"/>
      <c r="CX13" s="239"/>
      <c r="CY13" s="239"/>
      <c r="CZ13" s="239"/>
      <c r="DA13" s="239"/>
      <c r="DB13" s="239"/>
      <c r="DC13" s="239"/>
      <c r="DD13" s="239"/>
      <c r="DE13" s="239"/>
      <c r="DF13" s="239"/>
      <c r="DG13" s="239"/>
      <c r="DH13" s="239"/>
      <c r="DI13" s="239"/>
      <c r="DJ13" s="239"/>
      <c r="DK13" s="239"/>
      <c r="DL13" s="239"/>
      <c r="DM13" s="239"/>
      <c r="DN13" s="239"/>
      <c r="DO13" s="239"/>
      <c r="DP13" s="239"/>
      <c r="DQ13" s="239"/>
      <c r="DR13" s="239"/>
      <c r="DS13" s="239"/>
      <c r="DT13" s="239"/>
      <c r="DU13" s="239"/>
      <c r="DV13" s="239"/>
      <c r="DW13" s="239"/>
      <c r="DX13" s="239"/>
      <c r="DY13" s="239"/>
      <c r="DZ13" s="239"/>
      <c r="EA13" s="239"/>
      <c r="EB13" s="239"/>
      <c r="EC13" s="239"/>
      <c r="ED13" s="239"/>
      <c r="EE13" s="239"/>
      <c r="EF13" s="239"/>
      <c r="EG13" s="239"/>
      <c r="EH13" s="239"/>
      <c r="EI13" s="239"/>
      <c r="EJ13" s="239"/>
    </row>
  </sheetData>
  <mergeCells count="60">
    <mergeCell ref="BR5:EJ5"/>
    <mergeCell ref="BR6:CE7"/>
    <mergeCell ref="CF6:CU7"/>
    <mergeCell ref="DK7:DW7"/>
    <mergeCell ref="DX7:EJ7"/>
    <mergeCell ref="A5:F7"/>
    <mergeCell ref="G5:AA7"/>
    <mergeCell ref="AB5:AO7"/>
    <mergeCell ref="AP5:BC7"/>
    <mergeCell ref="BD5:BQ7"/>
    <mergeCell ref="AP8:BC8"/>
    <mergeCell ref="BD8:BQ8"/>
    <mergeCell ref="BR8:CE8"/>
    <mergeCell ref="DK8:DW8"/>
    <mergeCell ref="DX8:EJ8"/>
    <mergeCell ref="DK6:EJ6"/>
    <mergeCell ref="CF8:CU8"/>
    <mergeCell ref="CV8:DJ8"/>
    <mergeCell ref="DK9:DW9"/>
    <mergeCell ref="DX9:EJ9"/>
    <mergeCell ref="CF9:CU9"/>
    <mergeCell ref="CV9:DJ9"/>
    <mergeCell ref="BD10:BQ10"/>
    <mergeCell ref="BR10:CE10"/>
    <mergeCell ref="BD9:BQ9"/>
    <mergeCell ref="BR9:CE9"/>
    <mergeCell ref="CV6:DJ7"/>
    <mergeCell ref="AP9:BC9"/>
    <mergeCell ref="A10:F10"/>
    <mergeCell ref="H10:AA10"/>
    <mergeCell ref="AB10:AO10"/>
    <mergeCell ref="AP10:BC10"/>
    <mergeCell ref="A8:F8"/>
    <mergeCell ref="G8:AA8"/>
    <mergeCell ref="A9:F9"/>
    <mergeCell ref="H9:AA9"/>
    <mergeCell ref="AB9:AO9"/>
    <mergeCell ref="AB8:AO8"/>
    <mergeCell ref="CF10:CU10"/>
    <mergeCell ref="CV10:DJ10"/>
    <mergeCell ref="DK10:DW10"/>
    <mergeCell ref="DX10:EJ10"/>
    <mergeCell ref="CF12:CU12"/>
    <mergeCell ref="CV12:DJ12"/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341"/>
  <sheetViews>
    <sheetView view="pageBreakPreview" zoomScaleNormal="100" zoomScaleSheetLayoutView="100" workbookViewId="0">
      <selection activeCell="CD14" sqref="CD14:CP14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61" t="s">
        <v>153</v>
      </c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</row>
    <row r="2" spans="1:187" ht="14.25" customHeight="1" x14ac:dyDescent="0.25">
      <c r="EY2" s="113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</row>
    <row r="4" spans="1:187" ht="12.75" customHeight="1" x14ac:dyDescent="0.2">
      <c r="A4" s="62" t="s">
        <v>154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</row>
    <row r="5" spans="1:187" ht="12.75" customHeight="1" x14ac:dyDescent="0.2">
      <c r="A5" s="63" t="s">
        <v>201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</row>
    <row r="6" spans="1:187" ht="12.75" customHeight="1" x14ac:dyDescent="0.2">
      <c r="A6" s="64" t="s">
        <v>187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</row>
    <row r="8" spans="1:187" ht="23.25" customHeight="1" x14ac:dyDescent="0.2">
      <c r="A8" s="72" t="s">
        <v>155</v>
      </c>
      <c r="B8" s="73"/>
      <c r="C8" s="73"/>
      <c r="D8" s="73"/>
      <c r="E8" s="74"/>
      <c r="F8" s="89" t="s">
        <v>200</v>
      </c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1"/>
      <c r="AR8" s="72" t="s">
        <v>219</v>
      </c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4"/>
      <c r="BD8" s="72" t="s">
        <v>189</v>
      </c>
      <c r="BE8" s="73"/>
      <c r="BF8" s="73"/>
      <c r="BG8" s="73"/>
      <c r="BH8" s="73"/>
      <c r="BI8" s="73"/>
      <c r="BJ8" s="73"/>
      <c r="BK8" s="73"/>
      <c r="BL8" s="73"/>
      <c r="BM8" s="74"/>
      <c r="BN8" s="72" t="s">
        <v>190</v>
      </c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4"/>
      <c r="CD8" s="72" t="s">
        <v>156</v>
      </c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2" t="s">
        <v>157</v>
      </c>
      <c r="CR8" s="78"/>
      <c r="CS8" s="78"/>
      <c r="CT8" s="78"/>
      <c r="CU8" s="78"/>
      <c r="CV8" s="78"/>
      <c r="CW8" s="78"/>
      <c r="CX8" s="78"/>
      <c r="CY8" s="73"/>
      <c r="CZ8" s="73"/>
      <c r="DA8" s="73"/>
      <c r="DB8" s="53" t="s">
        <v>221</v>
      </c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2" t="s">
        <v>211</v>
      </c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4"/>
      <c r="ED8" s="95" t="s">
        <v>192</v>
      </c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8"/>
    </row>
    <row r="9" spans="1:187" ht="62.25" customHeight="1" x14ac:dyDescent="0.2">
      <c r="A9" s="75"/>
      <c r="B9" s="76"/>
      <c r="C9" s="76"/>
      <c r="D9" s="76"/>
      <c r="E9" s="77"/>
      <c r="F9" s="92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4"/>
      <c r="AR9" s="75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7"/>
      <c r="BD9" s="75"/>
      <c r="BE9" s="76"/>
      <c r="BF9" s="76"/>
      <c r="BG9" s="76"/>
      <c r="BH9" s="76"/>
      <c r="BI9" s="76"/>
      <c r="BJ9" s="76"/>
      <c r="BK9" s="76"/>
      <c r="BL9" s="76"/>
      <c r="BM9" s="77"/>
      <c r="BN9" s="75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7"/>
      <c r="CD9" s="75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9"/>
      <c r="CR9" s="80"/>
      <c r="CS9" s="80"/>
      <c r="CT9" s="80"/>
      <c r="CU9" s="80"/>
      <c r="CV9" s="80"/>
      <c r="CW9" s="80"/>
      <c r="CX9" s="80"/>
      <c r="CY9" s="76"/>
      <c r="CZ9" s="76"/>
      <c r="DA9" s="76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5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7"/>
      <c r="ED9" s="59" t="s">
        <v>193</v>
      </c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9" t="s">
        <v>197</v>
      </c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5"/>
      <c r="FL9" s="60" t="s">
        <v>194</v>
      </c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5"/>
    </row>
    <row r="10" spans="1:187" ht="12" customHeight="1" x14ac:dyDescent="0.2">
      <c r="A10" s="53">
        <v>1</v>
      </c>
      <c r="B10" s="53"/>
      <c r="C10" s="53"/>
      <c r="D10" s="53"/>
      <c r="E10" s="53"/>
      <c r="F10" s="59">
        <v>2</v>
      </c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59">
        <v>3</v>
      </c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59">
        <v>4</v>
      </c>
      <c r="BE10" s="60"/>
      <c r="BF10" s="60"/>
      <c r="BG10" s="60"/>
      <c r="BH10" s="60"/>
      <c r="BI10" s="60"/>
      <c r="BJ10" s="60"/>
      <c r="BK10" s="60"/>
      <c r="BL10" s="60"/>
      <c r="BM10" s="65"/>
      <c r="BN10" s="59">
        <v>5</v>
      </c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5"/>
      <c r="CD10" s="59">
        <v>6</v>
      </c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53">
        <v>7</v>
      </c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60">
        <v>8</v>
      </c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5"/>
      <c r="DN10" s="59">
        <v>9</v>
      </c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5"/>
      <c r="ED10" s="59">
        <v>10</v>
      </c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59">
        <v>11</v>
      </c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5"/>
      <c r="FL10" s="60">
        <v>12</v>
      </c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5"/>
    </row>
    <row r="11" spans="1:187" ht="34.5" customHeight="1" x14ac:dyDescent="0.2">
      <c r="A11" s="53">
        <v>1</v>
      </c>
      <c r="B11" s="53"/>
      <c r="C11" s="53"/>
      <c r="D11" s="53"/>
      <c r="E11" s="53"/>
      <c r="F11" s="54" t="s">
        <v>188</v>
      </c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9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9"/>
      <c r="BE11" s="57"/>
      <c r="BF11" s="57"/>
      <c r="BG11" s="57"/>
      <c r="BH11" s="57"/>
      <c r="BI11" s="57"/>
      <c r="BJ11" s="57"/>
      <c r="BK11" s="57"/>
      <c r="BL11" s="57"/>
      <c r="BM11" s="58"/>
      <c r="BN11" s="59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57"/>
      <c r="CB11" s="57"/>
      <c r="CC11" s="58"/>
      <c r="CD11" s="59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5"/>
      <c r="DN11" s="59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8"/>
      <c r="ED11" s="59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6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8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8"/>
    </row>
    <row r="12" spans="1:187" ht="17.25" customHeight="1" x14ac:dyDescent="0.2">
      <c r="A12" s="53">
        <v>2</v>
      </c>
      <c r="B12" s="53"/>
      <c r="C12" s="53"/>
      <c r="D12" s="53"/>
      <c r="E12" s="53"/>
      <c r="F12" s="54" t="s">
        <v>191</v>
      </c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9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9"/>
      <c r="BE12" s="57"/>
      <c r="BF12" s="57"/>
      <c r="BG12" s="57"/>
      <c r="BH12" s="57"/>
      <c r="BI12" s="57"/>
      <c r="BJ12" s="57"/>
      <c r="BK12" s="57"/>
      <c r="BL12" s="57"/>
      <c r="BM12" s="58"/>
      <c r="BN12" s="59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57"/>
      <c r="CB12" s="57"/>
      <c r="CC12" s="58"/>
      <c r="CD12" s="59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5"/>
      <c r="DN12" s="59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8"/>
      <c r="ED12" s="59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6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8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8"/>
    </row>
    <row r="13" spans="1:187" ht="12.75" customHeight="1" x14ac:dyDescent="0.2">
      <c r="A13" s="53">
        <v>3</v>
      </c>
      <c r="B13" s="53"/>
      <c r="C13" s="53"/>
      <c r="D13" s="53"/>
      <c r="E13" s="53"/>
      <c r="F13" s="54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9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9"/>
      <c r="BE13" s="57"/>
      <c r="BF13" s="57"/>
      <c r="BG13" s="57"/>
      <c r="BH13" s="57"/>
      <c r="BI13" s="57"/>
      <c r="BJ13" s="57"/>
      <c r="BK13" s="57"/>
      <c r="BL13" s="57"/>
      <c r="BM13" s="58"/>
      <c r="BN13" s="59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57"/>
      <c r="CB13" s="57"/>
      <c r="CC13" s="58"/>
      <c r="CD13" s="59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5"/>
      <c r="DN13" s="59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8"/>
      <c r="ED13" s="59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6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8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8"/>
    </row>
    <row r="14" spans="1:187" ht="12.75" customHeight="1" x14ac:dyDescent="0.2">
      <c r="A14" s="99" t="s">
        <v>16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9"/>
      <c r="AR14" s="59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9"/>
      <c r="BE14" s="57"/>
      <c r="BF14" s="57"/>
      <c r="BG14" s="57"/>
      <c r="BH14" s="57"/>
      <c r="BI14" s="57"/>
      <c r="BJ14" s="57"/>
      <c r="BK14" s="57"/>
      <c r="BL14" s="57"/>
      <c r="BM14" s="58"/>
      <c r="BN14" s="59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57"/>
      <c r="CB14" s="57"/>
      <c r="CC14" s="58"/>
      <c r="CD14" s="59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5"/>
      <c r="DN14" s="59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8"/>
      <c r="ED14" s="59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6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8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8"/>
    </row>
    <row r="15" spans="1:187" ht="12.75" customHeight="1" x14ac:dyDescent="0.2">
      <c r="A15" s="110" t="s">
        <v>203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110"/>
      <c r="EB15" s="110"/>
      <c r="EC15" s="110"/>
      <c r="ED15" s="110"/>
      <c r="EE15" s="110"/>
      <c r="EF15" s="110"/>
      <c r="EG15" s="110"/>
      <c r="EH15" s="110"/>
      <c r="EI15" s="110"/>
      <c r="EJ15" s="110"/>
      <c r="EK15" s="110"/>
      <c r="EL15" s="110"/>
      <c r="EM15" s="110"/>
      <c r="EN15" s="110"/>
      <c r="EO15" s="110"/>
      <c r="EP15" s="110"/>
      <c r="EQ15" s="110"/>
      <c r="ER15" s="110"/>
      <c r="ES15" s="110"/>
      <c r="ET15" s="110"/>
      <c r="EU15" s="110"/>
      <c r="EV15" s="110"/>
      <c r="EW15" s="110"/>
      <c r="EX15" s="110"/>
      <c r="EY15" s="110"/>
      <c r="EZ15" s="110"/>
      <c r="FA15" s="110"/>
      <c r="FB15" s="110"/>
      <c r="FC15" s="110"/>
      <c r="FD15" s="110"/>
      <c r="FE15" s="110"/>
      <c r="FF15" s="110"/>
      <c r="FG15" s="110"/>
      <c r="FH15" s="110"/>
      <c r="FI15" s="110"/>
      <c r="FJ15" s="110"/>
      <c r="FK15" s="110"/>
      <c r="FL15" s="110"/>
      <c r="FM15" s="110"/>
      <c r="FN15" s="110"/>
      <c r="FO15" s="110"/>
      <c r="FP15" s="110"/>
      <c r="FQ15" s="110"/>
      <c r="FR15" s="110"/>
      <c r="FS15" s="110"/>
      <c r="FT15" s="110"/>
      <c r="FU15" s="110"/>
      <c r="FV15" s="110"/>
      <c r="FW15" s="110"/>
      <c r="FX15" s="110"/>
      <c r="FY15" s="110"/>
      <c r="FZ15" s="110"/>
      <c r="GA15" s="110"/>
      <c r="GB15" s="110"/>
      <c r="GC15" s="110"/>
      <c r="GD15" s="110"/>
      <c r="GE15" s="13"/>
    </row>
    <row r="16" spans="1:187" x14ac:dyDescent="0.2">
      <c r="A16" s="122" t="s">
        <v>202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2"/>
      <c r="EQ16" s="122"/>
      <c r="ER16" s="122"/>
      <c r="ES16" s="122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  <c r="FF16" s="122"/>
      <c r="FG16" s="122"/>
      <c r="FH16" s="122"/>
      <c r="FI16" s="122"/>
      <c r="FJ16" s="122"/>
      <c r="FK16" s="122"/>
      <c r="FL16" s="122"/>
      <c r="FM16" s="122"/>
      <c r="FN16" s="122"/>
      <c r="FO16" s="122"/>
      <c r="FP16" s="122"/>
      <c r="FQ16" s="122"/>
      <c r="FR16" s="122"/>
      <c r="FS16" s="122"/>
      <c r="FT16" s="122"/>
      <c r="FU16" s="122"/>
      <c r="FV16" s="122"/>
      <c r="FW16" s="122"/>
      <c r="FX16" s="122"/>
      <c r="FY16" s="122"/>
      <c r="FZ16" s="122"/>
      <c r="GA16" s="122"/>
      <c r="GB16" s="122"/>
      <c r="GC16" s="122"/>
      <c r="GD16" s="122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105" t="s">
        <v>198</v>
      </c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5"/>
      <c r="CR18" s="105"/>
      <c r="CS18" s="105"/>
      <c r="CT18" s="105"/>
      <c r="CU18" s="105"/>
      <c r="CV18" s="105"/>
      <c r="CW18" s="105"/>
      <c r="CX18" s="105"/>
      <c r="CY18" s="105"/>
      <c r="CZ18" s="105"/>
      <c r="DA18" s="105"/>
      <c r="DB18" s="105"/>
      <c r="DC18" s="105"/>
      <c r="DD18" s="105"/>
      <c r="DE18" s="105"/>
      <c r="DF18" s="105"/>
      <c r="DG18" s="105"/>
      <c r="DH18" s="105"/>
      <c r="DI18" s="105"/>
      <c r="DJ18" s="105"/>
      <c r="DK18" s="105"/>
      <c r="DL18" s="105"/>
      <c r="DM18" s="105"/>
      <c r="DN18" s="105"/>
      <c r="DO18" s="105"/>
      <c r="DP18" s="105"/>
      <c r="DQ18" s="105"/>
      <c r="DR18" s="105"/>
      <c r="DS18" s="105"/>
      <c r="DT18" s="105"/>
      <c r="DU18" s="105"/>
      <c r="DV18" s="105"/>
      <c r="DW18" s="105"/>
      <c r="DX18" s="105"/>
      <c r="DY18" s="105"/>
      <c r="DZ18" s="105"/>
      <c r="EA18" s="105"/>
      <c r="EB18" s="105"/>
      <c r="EC18" s="105"/>
      <c r="ED18" s="105"/>
      <c r="EE18" s="105"/>
      <c r="EF18" s="105"/>
      <c r="EG18" s="105"/>
      <c r="EH18" s="105"/>
      <c r="EI18" s="105"/>
      <c r="EJ18" s="105"/>
      <c r="EK18" s="105"/>
      <c r="EL18" s="105"/>
      <c r="EM18" s="105"/>
      <c r="EN18" s="105"/>
      <c r="EO18" s="105"/>
      <c r="EP18" s="105"/>
      <c r="EQ18" s="105"/>
      <c r="ER18" s="105"/>
      <c r="ES18" s="105"/>
      <c r="ET18" s="105"/>
      <c r="EU18" s="105"/>
      <c r="EV18" s="105"/>
      <c r="EW18" s="105"/>
      <c r="EX18" s="105"/>
      <c r="EY18" s="105"/>
      <c r="EZ18" s="105"/>
      <c r="FA18" s="105"/>
      <c r="FB18" s="105"/>
      <c r="FC18" s="105"/>
      <c r="FD18" s="105"/>
      <c r="FE18" s="105"/>
      <c r="FF18" s="105"/>
      <c r="FG18" s="105"/>
      <c r="FH18" s="105"/>
      <c r="FI18" s="105"/>
      <c r="FJ18" s="105"/>
      <c r="FK18" s="105"/>
      <c r="FL18" s="105"/>
      <c r="FM18" s="105"/>
      <c r="FN18" s="105"/>
      <c r="FO18" s="105"/>
      <c r="FP18" s="105"/>
      <c r="FQ18" s="105"/>
      <c r="FR18" s="105"/>
      <c r="FS18" s="105"/>
      <c r="FT18" s="105"/>
      <c r="FU18" s="105"/>
      <c r="FV18" s="105"/>
      <c r="FW18" s="105"/>
      <c r="FX18" s="105"/>
      <c r="FY18" s="105"/>
      <c r="FZ18" s="105"/>
      <c r="GA18" s="105"/>
      <c r="GB18" s="105"/>
      <c r="GC18" s="105"/>
      <c r="GD18" s="105"/>
      <c r="GE18" s="105"/>
    </row>
    <row r="19" spans="1:188" ht="11.25" customHeight="1" x14ac:dyDescent="0.2">
      <c r="A19" s="107" t="s">
        <v>159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75" customHeight="1" x14ac:dyDescent="0.2">
      <c r="A21" s="53" t="s">
        <v>155</v>
      </c>
      <c r="B21" s="53"/>
      <c r="C21" s="53"/>
      <c r="D21" s="53"/>
      <c r="E21" s="53"/>
      <c r="F21" s="59" t="s">
        <v>45</v>
      </c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5"/>
      <c r="ES21" s="59" t="s">
        <v>158</v>
      </c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5"/>
    </row>
    <row r="22" spans="1:188" x14ac:dyDescent="0.2">
      <c r="A22" s="53">
        <v>1</v>
      </c>
      <c r="B22" s="53"/>
      <c r="C22" s="53"/>
      <c r="D22" s="53"/>
      <c r="E22" s="53"/>
      <c r="F22" s="59" t="s">
        <v>275</v>
      </c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5"/>
      <c r="ES22" s="66">
        <v>13250000</v>
      </c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8"/>
    </row>
    <row r="23" spans="1:188" x14ac:dyDescent="0.2">
      <c r="A23" s="53">
        <v>2</v>
      </c>
      <c r="B23" s="53"/>
      <c r="C23" s="53"/>
      <c r="D23" s="53"/>
      <c r="E23" s="53"/>
      <c r="F23" s="59" t="s">
        <v>275</v>
      </c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5"/>
      <c r="ES23" s="66">
        <v>10231400</v>
      </c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8"/>
    </row>
    <row r="24" spans="1:188" ht="11.25" customHeight="1" x14ac:dyDescent="0.2">
      <c r="A24" s="99" t="s">
        <v>16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1"/>
      <c r="ES24" s="59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5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07" t="s">
        <v>196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7"/>
      <c r="EL26" s="107"/>
      <c r="EM26" s="107"/>
      <c r="EN26" s="107"/>
      <c r="EO26" s="107"/>
      <c r="EP26" s="107"/>
      <c r="EQ26" s="107"/>
      <c r="ER26" s="107"/>
      <c r="ES26" s="107"/>
      <c r="ET26" s="107"/>
      <c r="EU26" s="107"/>
      <c r="EV26" s="107"/>
      <c r="EW26" s="107"/>
      <c r="EX26" s="107"/>
      <c r="EY26" s="107"/>
      <c r="EZ26" s="107"/>
      <c r="FA26" s="107"/>
      <c r="FB26" s="107"/>
      <c r="FC26" s="107"/>
      <c r="FD26" s="107"/>
      <c r="FE26" s="107"/>
      <c r="FF26" s="107"/>
      <c r="FG26" s="107"/>
      <c r="FH26" s="107"/>
      <c r="FI26" s="107"/>
      <c r="FJ26" s="107"/>
      <c r="FK26" s="107"/>
      <c r="FL26" s="107"/>
      <c r="FM26" s="107"/>
      <c r="FN26" s="107"/>
      <c r="FO26" s="107"/>
      <c r="FP26" s="107"/>
      <c r="FQ26" s="107"/>
      <c r="FR26" s="107"/>
      <c r="FS26" s="107"/>
      <c r="FT26" s="107"/>
      <c r="FU26" s="107"/>
      <c r="FV26" s="107"/>
      <c r="FW26" s="107"/>
      <c r="FX26" s="107"/>
      <c r="FY26" s="107"/>
      <c r="FZ26" s="107"/>
      <c r="GA26" s="107"/>
      <c r="GB26" s="107"/>
      <c r="GC26" s="107"/>
      <c r="GD26" s="107"/>
      <c r="GE26" s="107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72" t="s">
        <v>155</v>
      </c>
      <c r="B28" s="73"/>
      <c r="C28" s="73"/>
      <c r="D28" s="73"/>
      <c r="E28" s="74"/>
      <c r="F28" s="89" t="s">
        <v>223</v>
      </c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1"/>
      <c r="AR28" s="72" t="s">
        <v>219</v>
      </c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4"/>
      <c r="BD28" s="72" t="s">
        <v>189</v>
      </c>
      <c r="BE28" s="73"/>
      <c r="BF28" s="73"/>
      <c r="BG28" s="73"/>
      <c r="BH28" s="73"/>
      <c r="BI28" s="73"/>
      <c r="BJ28" s="73"/>
      <c r="BK28" s="73"/>
      <c r="BL28" s="73"/>
      <c r="BM28" s="74"/>
      <c r="BN28" s="72" t="s">
        <v>190</v>
      </c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4"/>
      <c r="CD28" s="72" t="s">
        <v>195</v>
      </c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2" t="s">
        <v>160</v>
      </c>
      <c r="CR28" s="78"/>
      <c r="CS28" s="78"/>
      <c r="CT28" s="78"/>
      <c r="CU28" s="78"/>
      <c r="CV28" s="78"/>
      <c r="CW28" s="78"/>
      <c r="CX28" s="78"/>
      <c r="CY28" s="73"/>
      <c r="CZ28" s="73"/>
      <c r="DA28" s="73"/>
      <c r="DB28" s="53" t="s">
        <v>221</v>
      </c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2" t="s">
        <v>211</v>
      </c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4"/>
      <c r="ED28" s="95" t="s">
        <v>192</v>
      </c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8"/>
    </row>
    <row r="29" spans="1:188" ht="56.25" customHeight="1" x14ac:dyDescent="0.2">
      <c r="A29" s="75"/>
      <c r="B29" s="76"/>
      <c r="C29" s="76"/>
      <c r="D29" s="76"/>
      <c r="E29" s="77"/>
      <c r="F29" s="92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4"/>
      <c r="AR29" s="75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7"/>
      <c r="BD29" s="75"/>
      <c r="BE29" s="76"/>
      <c r="BF29" s="76"/>
      <c r="BG29" s="76"/>
      <c r="BH29" s="76"/>
      <c r="BI29" s="76"/>
      <c r="BJ29" s="76"/>
      <c r="BK29" s="76"/>
      <c r="BL29" s="76"/>
      <c r="BM29" s="77"/>
      <c r="BN29" s="75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7"/>
      <c r="CD29" s="75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9"/>
      <c r="CR29" s="80"/>
      <c r="CS29" s="80"/>
      <c r="CT29" s="80"/>
      <c r="CU29" s="80"/>
      <c r="CV29" s="80"/>
      <c r="CW29" s="80"/>
      <c r="CX29" s="80"/>
      <c r="CY29" s="76"/>
      <c r="CZ29" s="76"/>
      <c r="DA29" s="76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5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7"/>
      <c r="ED29" s="59" t="s">
        <v>234</v>
      </c>
      <c r="EE29" s="57"/>
      <c r="EF29" s="57"/>
      <c r="EG29" s="57"/>
      <c r="EH29" s="57"/>
      <c r="EI29" s="57"/>
      <c r="EJ29" s="57"/>
      <c r="EK29" s="57"/>
      <c r="EL29" s="57"/>
      <c r="EM29" s="57"/>
      <c r="EN29" s="57"/>
      <c r="EO29" s="57"/>
      <c r="EP29" s="57"/>
      <c r="EQ29" s="57"/>
      <c r="ER29" s="57"/>
      <c r="ES29" s="57"/>
      <c r="ET29" s="57"/>
      <c r="EU29" s="57"/>
      <c r="EV29" s="59" t="s">
        <v>235</v>
      </c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5"/>
      <c r="FL29" s="60" t="s">
        <v>194</v>
      </c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5"/>
    </row>
    <row r="30" spans="1:188" x14ac:dyDescent="0.2">
      <c r="A30" s="53">
        <v>1</v>
      </c>
      <c r="B30" s="53"/>
      <c r="C30" s="53"/>
      <c r="D30" s="53"/>
      <c r="E30" s="53"/>
      <c r="F30" s="59">
        <v>2</v>
      </c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59">
        <v>3</v>
      </c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59">
        <v>4</v>
      </c>
      <c r="BE30" s="60"/>
      <c r="BF30" s="60"/>
      <c r="BG30" s="60"/>
      <c r="BH30" s="60"/>
      <c r="BI30" s="60"/>
      <c r="BJ30" s="60"/>
      <c r="BK30" s="60"/>
      <c r="BL30" s="60"/>
      <c r="BM30" s="65"/>
      <c r="BN30" s="59">
        <v>5</v>
      </c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5"/>
      <c r="CD30" s="59">
        <v>6</v>
      </c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53">
        <v>7</v>
      </c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60">
        <v>8</v>
      </c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5"/>
      <c r="DN30" s="59">
        <v>9</v>
      </c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5"/>
      <c r="ED30" s="59">
        <v>10</v>
      </c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59">
        <v>11</v>
      </c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5"/>
      <c r="FL30" s="60">
        <v>12</v>
      </c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5"/>
    </row>
    <row r="31" spans="1:188" ht="70.5" customHeight="1" x14ac:dyDescent="0.2">
      <c r="A31" s="53">
        <v>1</v>
      </c>
      <c r="B31" s="53"/>
      <c r="C31" s="53"/>
      <c r="D31" s="53"/>
      <c r="E31" s="53"/>
      <c r="F31" s="99" t="s">
        <v>276</v>
      </c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1"/>
      <c r="AR31" s="59">
        <v>131</v>
      </c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66">
        <v>3040990.09</v>
      </c>
      <c r="BE31" s="111"/>
      <c r="BF31" s="111"/>
      <c r="BG31" s="111"/>
      <c r="BH31" s="111"/>
      <c r="BI31" s="111"/>
      <c r="BJ31" s="111"/>
      <c r="BK31" s="111"/>
      <c r="BL31" s="111"/>
      <c r="BM31" s="112"/>
      <c r="BN31" s="59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57"/>
      <c r="CB31" s="57"/>
      <c r="CC31" s="58"/>
      <c r="CD31" s="66">
        <v>15871</v>
      </c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23">
        <f>DB31/CD31</f>
        <v>260.45932833469851</v>
      </c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67">
        <v>4133750</v>
      </c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8"/>
      <c r="DN31" s="66">
        <v>8284299.5700000003</v>
      </c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2"/>
      <c r="ED31" s="66">
        <f>DB31-DN31</f>
        <v>-4150549.5700000003</v>
      </c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5">
        <f>ED31/DN31</f>
        <v>-0.50101394027690871</v>
      </c>
      <c r="EW31" s="116"/>
      <c r="EX31" s="116"/>
      <c r="EY31" s="116"/>
      <c r="EZ31" s="116"/>
      <c r="FA31" s="116"/>
      <c r="FB31" s="116"/>
      <c r="FC31" s="116"/>
      <c r="FD31" s="116"/>
      <c r="FE31" s="116"/>
      <c r="FF31" s="116"/>
      <c r="FG31" s="116"/>
      <c r="FH31" s="116"/>
      <c r="FI31" s="116"/>
      <c r="FJ31" s="116"/>
      <c r="FK31" s="117"/>
      <c r="FL31" s="111" t="s">
        <v>277</v>
      </c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2"/>
      <c r="GF31" s="12">
        <v>4133750</v>
      </c>
    </row>
    <row r="32" spans="1:188" ht="12.75" x14ac:dyDescent="0.2">
      <c r="A32" s="53">
        <v>2</v>
      </c>
      <c r="B32" s="53"/>
      <c r="C32" s="53"/>
      <c r="D32" s="53"/>
      <c r="E32" s="53"/>
      <c r="F32" s="59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59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9"/>
      <c r="BE32" s="57"/>
      <c r="BF32" s="57"/>
      <c r="BG32" s="57"/>
      <c r="BH32" s="57"/>
      <c r="BI32" s="57"/>
      <c r="BJ32" s="57"/>
      <c r="BK32" s="57"/>
      <c r="BL32" s="57"/>
      <c r="BM32" s="58"/>
      <c r="BN32" s="59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57"/>
      <c r="CB32" s="57"/>
      <c r="CC32" s="58"/>
      <c r="CD32" s="59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5"/>
      <c r="DN32" s="59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8"/>
      <c r="ED32" s="59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6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8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8"/>
    </row>
    <row r="33" spans="1:187" ht="12.75" x14ac:dyDescent="0.2">
      <c r="A33" s="53">
        <v>3</v>
      </c>
      <c r="B33" s="53"/>
      <c r="C33" s="53"/>
      <c r="D33" s="53"/>
      <c r="E33" s="53"/>
      <c r="F33" s="59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59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9"/>
      <c r="BE33" s="57"/>
      <c r="BF33" s="57"/>
      <c r="BG33" s="57"/>
      <c r="BH33" s="57"/>
      <c r="BI33" s="57"/>
      <c r="BJ33" s="57"/>
      <c r="BK33" s="57"/>
      <c r="BL33" s="57"/>
      <c r="BM33" s="58"/>
      <c r="BN33" s="59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57"/>
      <c r="CB33" s="57"/>
      <c r="CC33" s="58"/>
      <c r="CD33" s="59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5"/>
      <c r="DN33" s="59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8"/>
      <c r="ED33" s="59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6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8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  <c r="GD33" s="57"/>
      <c r="GE33" s="58"/>
    </row>
    <row r="34" spans="1:187" ht="12.75" customHeight="1" x14ac:dyDescent="0.2">
      <c r="A34" s="59" t="s">
        <v>16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9"/>
      <c r="AR34" s="59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9"/>
      <c r="BE34" s="57"/>
      <c r="BF34" s="57"/>
      <c r="BG34" s="57"/>
      <c r="BH34" s="57"/>
      <c r="BI34" s="57"/>
      <c r="BJ34" s="57"/>
      <c r="BK34" s="57"/>
      <c r="BL34" s="57"/>
      <c r="BM34" s="58"/>
      <c r="BN34" s="59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57"/>
      <c r="CB34" s="57"/>
      <c r="CC34" s="58"/>
      <c r="CD34" s="59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5"/>
      <c r="DN34" s="59"/>
      <c r="DO34" s="57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A34" s="57"/>
      <c r="EB34" s="57"/>
      <c r="EC34" s="58"/>
      <c r="ED34" s="59"/>
      <c r="EE34" s="57"/>
      <c r="EF34" s="57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6"/>
      <c r="EW34" s="57"/>
      <c r="EX34" s="57"/>
      <c r="EY34" s="57"/>
      <c r="EZ34" s="57"/>
      <c r="FA34" s="57"/>
      <c r="FB34" s="57"/>
      <c r="FC34" s="57"/>
      <c r="FD34" s="57"/>
      <c r="FE34" s="57"/>
      <c r="FF34" s="57"/>
      <c r="FG34" s="57"/>
      <c r="FH34" s="57"/>
      <c r="FI34" s="57"/>
      <c r="FJ34" s="57"/>
      <c r="FK34" s="58"/>
      <c r="FL34" s="57"/>
      <c r="FM34" s="57"/>
      <c r="FN34" s="57"/>
      <c r="FO34" s="57"/>
      <c r="FP34" s="57"/>
      <c r="FQ34" s="57"/>
      <c r="FR34" s="57"/>
      <c r="FS34" s="57"/>
      <c r="FT34" s="57"/>
      <c r="FU34" s="57"/>
      <c r="FV34" s="57"/>
      <c r="FW34" s="57"/>
      <c r="FX34" s="57"/>
      <c r="FY34" s="57"/>
      <c r="FZ34" s="57"/>
      <c r="GA34" s="57"/>
      <c r="GB34" s="57"/>
      <c r="GC34" s="57"/>
      <c r="GD34" s="57"/>
      <c r="GE34" s="58"/>
    </row>
    <row r="35" spans="1:187" ht="15.75" customHeight="1" x14ac:dyDescent="0.2">
      <c r="A35" s="69" t="s">
        <v>199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70"/>
      <c r="DQ35" s="70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70"/>
      <c r="EF35" s="70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70"/>
      <c r="EU35" s="70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70"/>
      <c r="FJ35" s="70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70"/>
      <c r="FY35" s="70"/>
      <c r="FZ35" s="70"/>
      <c r="GA35" s="70"/>
      <c r="GB35" s="70"/>
      <c r="GC35" s="70"/>
      <c r="GD35" s="70"/>
      <c r="GE35" s="70"/>
    </row>
    <row r="36" spans="1:187" ht="12.75" x14ac:dyDescent="0.2">
      <c r="A36" s="120"/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</row>
    <row r="37" spans="1:187" ht="14.25" customHeight="1" x14ac:dyDescent="0.2">
      <c r="A37" s="105" t="s">
        <v>212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53" t="s">
        <v>155</v>
      </c>
      <c r="B39" s="53"/>
      <c r="C39" s="53"/>
      <c r="D39" s="53"/>
      <c r="E39" s="53"/>
      <c r="F39" s="53" t="s">
        <v>45</v>
      </c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59" t="s">
        <v>219</v>
      </c>
      <c r="DX39" s="57"/>
      <c r="DY39" s="57"/>
      <c r="DZ39" s="57"/>
      <c r="EA39" s="57"/>
      <c r="EB39" s="57"/>
      <c r="EC39" s="57"/>
      <c r="ED39" s="57"/>
      <c r="EE39" s="57"/>
      <c r="EF39" s="57"/>
      <c r="EG39" s="57"/>
      <c r="EH39" s="57"/>
      <c r="EI39" s="57"/>
      <c r="EJ39" s="57"/>
      <c r="EK39" s="57"/>
      <c r="EL39" s="57"/>
      <c r="EM39" s="57"/>
      <c r="EN39" s="57"/>
      <c r="EO39" s="57"/>
      <c r="EP39" s="57"/>
      <c r="EQ39" s="57"/>
      <c r="ER39" s="58"/>
      <c r="ES39" s="59" t="s">
        <v>158</v>
      </c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5"/>
    </row>
    <row r="40" spans="1:187" ht="12.75" x14ac:dyDescent="0.2">
      <c r="A40" s="53">
        <v>1</v>
      </c>
      <c r="B40" s="53"/>
      <c r="C40" s="53"/>
      <c r="D40" s="53"/>
      <c r="E40" s="53"/>
      <c r="F40" s="53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59"/>
      <c r="DX40" s="57"/>
      <c r="DY40" s="57"/>
      <c r="DZ40" s="57"/>
      <c r="EA40" s="57"/>
      <c r="EB40" s="57"/>
      <c r="EC40" s="57"/>
      <c r="ED40" s="57"/>
      <c r="EE40" s="57"/>
      <c r="EF40" s="57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8"/>
      <c r="ES40" s="59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5"/>
    </row>
    <row r="41" spans="1:187" ht="12.75" x14ac:dyDescent="0.2">
      <c r="A41" s="53">
        <v>2</v>
      </c>
      <c r="B41" s="53"/>
      <c r="C41" s="53"/>
      <c r="D41" s="53"/>
      <c r="E41" s="53"/>
      <c r="F41" s="53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59"/>
      <c r="DX41" s="57"/>
      <c r="DY41" s="57"/>
      <c r="DZ41" s="57"/>
      <c r="EA41" s="57"/>
      <c r="EB41" s="57"/>
      <c r="EC41" s="57"/>
      <c r="ED41" s="57"/>
      <c r="EE41" s="57"/>
      <c r="EF41" s="57"/>
      <c r="EG41" s="57"/>
      <c r="EH41" s="57"/>
      <c r="EI41" s="57"/>
      <c r="EJ41" s="57"/>
      <c r="EK41" s="57"/>
      <c r="EL41" s="57"/>
      <c r="EM41" s="57"/>
      <c r="EN41" s="57"/>
      <c r="EO41" s="57"/>
      <c r="EP41" s="57"/>
      <c r="EQ41" s="57"/>
      <c r="ER41" s="58"/>
      <c r="ES41" s="59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5"/>
    </row>
    <row r="42" spans="1:187" ht="11.25" customHeight="1" x14ac:dyDescent="0.2">
      <c r="A42" s="99" t="s">
        <v>16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  <c r="AZ42" s="100"/>
      <c r="BA42" s="100"/>
      <c r="BB42" s="100"/>
      <c r="BC42" s="100"/>
      <c r="BD42" s="100"/>
      <c r="BE42" s="100"/>
      <c r="BF42" s="100"/>
      <c r="BG42" s="100"/>
      <c r="BH42" s="100"/>
      <c r="BI42" s="100"/>
      <c r="BJ42" s="100"/>
      <c r="BK42" s="100"/>
      <c r="BL42" s="100"/>
      <c r="BM42" s="100"/>
      <c r="BN42" s="100"/>
      <c r="BO42" s="100"/>
      <c r="BP42" s="100"/>
      <c r="BQ42" s="100"/>
      <c r="BR42" s="100"/>
      <c r="BS42" s="100"/>
      <c r="BT42" s="100"/>
      <c r="BU42" s="100"/>
      <c r="BV42" s="100"/>
      <c r="BW42" s="100"/>
      <c r="BX42" s="100"/>
      <c r="BY42" s="100"/>
      <c r="BZ42" s="100"/>
      <c r="CA42" s="100"/>
      <c r="CB42" s="100"/>
      <c r="CC42" s="100"/>
      <c r="CD42" s="100"/>
      <c r="CE42" s="100"/>
      <c r="CF42" s="100"/>
      <c r="CG42" s="100"/>
      <c r="CH42" s="100"/>
      <c r="CI42" s="100"/>
      <c r="CJ42" s="100"/>
      <c r="CK42" s="100"/>
      <c r="CL42" s="100"/>
      <c r="CM42" s="100"/>
      <c r="CN42" s="100"/>
      <c r="CO42" s="100"/>
      <c r="CP42" s="100"/>
      <c r="CQ42" s="100"/>
      <c r="CR42" s="100"/>
      <c r="CS42" s="100"/>
      <c r="CT42" s="100"/>
      <c r="CU42" s="100"/>
      <c r="CV42" s="100"/>
      <c r="CW42" s="100"/>
      <c r="CX42" s="100"/>
      <c r="CY42" s="100"/>
      <c r="CZ42" s="100"/>
      <c r="DA42" s="100"/>
      <c r="DB42" s="100"/>
      <c r="DC42" s="100"/>
      <c r="DD42" s="100"/>
      <c r="DE42" s="100"/>
      <c r="DF42" s="100"/>
      <c r="DG42" s="100"/>
      <c r="DH42" s="100"/>
      <c r="DI42" s="100"/>
      <c r="DJ42" s="100"/>
      <c r="DK42" s="100"/>
      <c r="DL42" s="100"/>
      <c r="DM42" s="100"/>
      <c r="DN42" s="100"/>
      <c r="DO42" s="100"/>
      <c r="DP42" s="100"/>
      <c r="DQ42" s="100"/>
      <c r="DR42" s="100"/>
      <c r="DS42" s="100"/>
      <c r="DT42" s="100"/>
      <c r="DU42" s="100"/>
      <c r="DV42" s="100"/>
      <c r="DW42" s="100"/>
      <c r="DX42" s="100"/>
      <c r="DY42" s="100"/>
      <c r="DZ42" s="100"/>
      <c r="EA42" s="100"/>
      <c r="EB42" s="100"/>
      <c r="EC42" s="100"/>
      <c r="ED42" s="100"/>
      <c r="EE42" s="100"/>
      <c r="EF42" s="100"/>
      <c r="EG42" s="100"/>
      <c r="EH42" s="100"/>
      <c r="EI42" s="100"/>
      <c r="EJ42" s="100"/>
      <c r="EK42" s="100"/>
      <c r="EL42" s="100"/>
      <c r="EM42" s="100"/>
      <c r="EN42" s="100"/>
      <c r="EO42" s="100"/>
      <c r="EP42" s="100"/>
      <c r="EQ42" s="100"/>
      <c r="ER42" s="101"/>
      <c r="ES42" s="59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5"/>
    </row>
    <row r="43" spans="1:187" ht="13.5" customHeight="1" x14ac:dyDescent="0.2">
      <c r="A43" s="102" t="s">
        <v>204</v>
      </c>
      <c r="B43" s="103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3"/>
      <c r="EL43" s="103"/>
      <c r="EM43" s="103"/>
      <c r="EN43" s="103"/>
      <c r="EO43" s="103"/>
      <c r="EP43" s="103"/>
      <c r="EQ43" s="103"/>
      <c r="ER43" s="103"/>
      <c r="ES43" s="103"/>
      <c r="ET43" s="103"/>
      <c r="EU43" s="103"/>
      <c r="EV43" s="103"/>
      <c r="EW43" s="103"/>
      <c r="EX43" s="103"/>
      <c r="EY43" s="103"/>
      <c r="EZ43" s="103"/>
      <c r="FA43" s="103"/>
      <c r="FB43" s="103"/>
      <c r="FC43" s="103"/>
      <c r="FD43" s="103"/>
      <c r="FE43" s="103"/>
      <c r="FF43" s="103"/>
      <c r="FG43" s="103"/>
      <c r="FH43" s="103"/>
      <c r="FI43" s="103"/>
      <c r="FJ43" s="103"/>
      <c r="FK43" s="103"/>
      <c r="FL43" s="103"/>
      <c r="FM43" s="103"/>
      <c r="FN43" s="103"/>
      <c r="FO43" s="103"/>
      <c r="FP43" s="103"/>
      <c r="FQ43" s="103"/>
      <c r="FR43" s="103"/>
      <c r="FS43" s="103"/>
      <c r="FT43" s="103"/>
      <c r="FU43" s="103"/>
      <c r="FV43" s="103"/>
      <c r="FW43" s="103"/>
      <c r="FX43" s="103"/>
      <c r="FY43" s="103"/>
      <c r="FZ43" s="103"/>
      <c r="GA43" s="103"/>
      <c r="GB43" s="103"/>
      <c r="GC43" s="103"/>
      <c r="GD43" s="103"/>
      <c r="GE43" s="103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06" t="s">
        <v>205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06"/>
      <c r="DM45" s="106"/>
      <c r="DN45" s="106"/>
      <c r="DO45" s="106"/>
      <c r="DP45" s="106"/>
      <c r="DQ45" s="106"/>
      <c r="DR45" s="106"/>
      <c r="DS45" s="106"/>
      <c r="DT45" s="106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  <c r="EG45" s="106"/>
      <c r="EH45" s="106"/>
      <c r="EI45" s="106"/>
      <c r="EJ45" s="106"/>
      <c r="EK45" s="106"/>
      <c r="EL45" s="106"/>
      <c r="EM45" s="106"/>
      <c r="EN45" s="106"/>
      <c r="EO45" s="106"/>
      <c r="EP45" s="106"/>
      <c r="EQ45" s="106"/>
      <c r="ER45" s="106"/>
      <c r="ES45" s="106"/>
      <c r="ET45" s="106"/>
      <c r="EU45" s="106"/>
      <c r="EV45" s="106"/>
      <c r="EW45" s="106"/>
      <c r="EX45" s="106"/>
      <c r="EY45" s="106"/>
      <c r="EZ45" s="106"/>
      <c r="FA45" s="106"/>
      <c r="FB45" s="106"/>
      <c r="FC45" s="106"/>
      <c r="FD45" s="106"/>
      <c r="FE45" s="106"/>
      <c r="FF45" s="106"/>
      <c r="FG45" s="106"/>
      <c r="FH45" s="106"/>
      <c r="FI45" s="106"/>
      <c r="FJ45" s="106"/>
      <c r="FK45" s="106"/>
      <c r="FL45" s="106"/>
      <c r="FM45" s="106"/>
      <c r="FN45" s="106"/>
      <c r="FO45" s="106"/>
      <c r="FP45" s="106"/>
      <c r="FQ45" s="106"/>
      <c r="FR45" s="106"/>
      <c r="FS45" s="106"/>
      <c r="FT45" s="106"/>
      <c r="FU45" s="106"/>
      <c r="FV45" s="106"/>
      <c r="FW45" s="106"/>
      <c r="FX45" s="106"/>
      <c r="FY45" s="106"/>
      <c r="FZ45" s="106"/>
      <c r="GA45" s="106"/>
      <c r="GB45" s="106"/>
      <c r="GC45" s="106"/>
      <c r="GD45" s="106"/>
      <c r="GE45" s="106"/>
    </row>
    <row r="46" spans="1:187" ht="11.25" customHeight="1" x14ac:dyDescent="0.2">
      <c r="A46" s="84" t="s">
        <v>161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  <c r="FT46" s="84"/>
      <c r="FU46" s="84"/>
      <c r="FV46" s="84"/>
      <c r="FW46" s="84"/>
      <c r="FX46" s="84"/>
      <c r="FY46" s="84"/>
      <c r="FZ46" s="84"/>
      <c r="GA46" s="84"/>
      <c r="GB46" s="84"/>
      <c r="GC46" s="84"/>
      <c r="GD46" s="84"/>
      <c r="GE46" s="84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88" t="s">
        <v>155</v>
      </c>
      <c r="B48" s="88"/>
      <c r="C48" s="88"/>
      <c r="D48" s="88"/>
      <c r="E48" s="88"/>
      <c r="F48" s="81" t="s">
        <v>45</v>
      </c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2"/>
      <c r="EL48" s="82"/>
      <c r="EM48" s="82"/>
      <c r="EN48" s="82"/>
      <c r="EO48" s="82"/>
      <c r="EP48" s="82"/>
      <c r="EQ48" s="82"/>
      <c r="ER48" s="83"/>
      <c r="ES48" s="81" t="s">
        <v>158</v>
      </c>
      <c r="ET48" s="82"/>
      <c r="EU48" s="82"/>
      <c r="EV48" s="82"/>
      <c r="EW48" s="82"/>
      <c r="EX48" s="82"/>
      <c r="EY48" s="82"/>
      <c r="EZ48" s="82"/>
      <c r="FA48" s="82"/>
      <c r="FB48" s="82"/>
      <c r="FC48" s="82"/>
      <c r="FD48" s="82"/>
      <c r="FE48" s="82"/>
      <c r="FF48" s="82"/>
      <c r="FG48" s="82"/>
      <c r="FH48" s="82"/>
      <c r="FI48" s="82"/>
      <c r="FJ48" s="82"/>
      <c r="FK48" s="82"/>
      <c r="FL48" s="82"/>
      <c r="FM48" s="82"/>
      <c r="FN48" s="82"/>
      <c r="FO48" s="82"/>
      <c r="FP48" s="82"/>
      <c r="FQ48" s="82"/>
      <c r="FR48" s="82"/>
      <c r="FS48" s="82"/>
      <c r="FT48" s="82"/>
      <c r="FU48" s="82"/>
      <c r="FV48" s="82"/>
      <c r="FW48" s="82"/>
      <c r="FX48" s="82"/>
      <c r="FY48" s="82"/>
      <c r="FZ48" s="82"/>
      <c r="GA48" s="82"/>
      <c r="GB48" s="82"/>
      <c r="GC48" s="82"/>
      <c r="GD48" s="82"/>
      <c r="GE48" s="83"/>
    </row>
    <row r="49" spans="1:187" x14ac:dyDescent="0.2">
      <c r="A49" s="88">
        <v>1</v>
      </c>
      <c r="B49" s="88"/>
      <c r="C49" s="88"/>
      <c r="D49" s="88"/>
      <c r="E49" s="88"/>
      <c r="F49" s="81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2"/>
      <c r="EL49" s="82"/>
      <c r="EM49" s="82"/>
      <c r="EN49" s="82"/>
      <c r="EO49" s="82"/>
      <c r="EP49" s="82"/>
      <c r="EQ49" s="82"/>
      <c r="ER49" s="83"/>
      <c r="ES49" s="81"/>
      <c r="ET49" s="82"/>
      <c r="EU49" s="82"/>
      <c r="EV49" s="82"/>
      <c r="EW49" s="82"/>
      <c r="EX49" s="82"/>
      <c r="EY49" s="82"/>
      <c r="EZ49" s="82"/>
      <c r="FA49" s="82"/>
      <c r="FB49" s="82"/>
      <c r="FC49" s="82"/>
      <c r="FD49" s="82"/>
      <c r="FE49" s="82"/>
      <c r="FF49" s="82"/>
      <c r="FG49" s="82"/>
      <c r="FH49" s="82"/>
      <c r="FI49" s="82"/>
      <c r="FJ49" s="82"/>
      <c r="FK49" s="82"/>
      <c r="FL49" s="82"/>
      <c r="FM49" s="82"/>
      <c r="FN49" s="82"/>
      <c r="FO49" s="82"/>
      <c r="FP49" s="82"/>
      <c r="FQ49" s="82"/>
      <c r="FR49" s="82"/>
      <c r="FS49" s="82"/>
      <c r="FT49" s="82"/>
      <c r="FU49" s="82"/>
      <c r="FV49" s="82"/>
      <c r="FW49" s="82"/>
      <c r="FX49" s="82"/>
      <c r="FY49" s="82"/>
      <c r="FZ49" s="82"/>
      <c r="GA49" s="82"/>
      <c r="GB49" s="82"/>
      <c r="GC49" s="82"/>
      <c r="GD49" s="82"/>
      <c r="GE49" s="83"/>
    </row>
    <row r="50" spans="1:187" x14ac:dyDescent="0.2">
      <c r="A50" s="88">
        <v>2</v>
      </c>
      <c r="B50" s="88"/>
      <c r="C50" s="88"/>
      <c r="D50" s="88"/>
      <c r="E50" s="88"/>
      <c r="F50" s="81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2"/>
      <c r="EL50" s="82"/>
      <c r="EM50" s="82"/>
      <c r="EN50" s="82"/>
      <c r="EO50" s="82"/>
      <c r="EP50" s="82"/>
      <c r="EQ50" s="82"/>
      <c r="ER50" s="83"/>
      <c r="ES50" s="81"/>
      <c r="ET50" s="82"/>
      <c r="EU50" s="82"/>
      <c r="EV50" s="82"/>
      <c r="EW50" s="82"/>
      <c r="EX50" s="82"/>
      <c r="EY50" s="82"/>
      <c r="EZ50" s="82"/>
      <c r="FA50" s="82"/>
      <c r="FB50" s="82"/>
      <c r="FC50" s="82"/>
      <c r="FD50" s="82"/>
      <c r="FE50" s="82"/>
      <c r="FF50" s="82"/>
      <c r="FG50" s="82"/>
      <c r="FH50" s="82"/>
      <c r="FI50" s="82"/>
      <c r="FJ50" s="82"/>
      <c r="FK50" s="82"/>
      <c r="FL50" s="82"/>
      <c r="FM50" s="82"/>
      <c r="FN50" s="82"/>
      <c r="FO50" s="82"/>
      <c r="FP50" s="82"/>
      <c r="FQ50" s="82"/>
      <c r="FR50" s="82"/>
      <c r="FS50" s="82"/>
      <c r="FT50" s="82"/>
      <c r="FU50" s="82"/>
      <c r="FV50" s="82"/>
      <c r="FW50" s="82"/>
      <c r="FX50" s="82"/>
      <c r="FY50" s="82"/>
      <c r="FZ50" s="82"/>
      <c r="GA50" s="82"/>
      <c r="GB50" s="82"/>
      <c r="GC50" s="82"/>
      <c r="GD50" s="82"/>
      <c r="GE50" s="83"/>
    </row>
    <row r="51" spans="1:187" ht="11.25" customHeight="1" x14ac:dyDescent="0.2">
      <c r="A51" s="85" t="s">
        <v>16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6"/>
      <c r="CL51" s="86"/>
      <c r="CM51" s="86"/>
      <c r="CN51" s="86"/>
      <c r="CO51" s="86"/>
      <c r="CP51" s="86"/>
      <c r="CQ51" s="86"/>
      <c r="CR51" s="86"/>
      <c r="CS51" s="86"/>
      <c r="CT51" s="86"/>
      <c r="CU51" s="86"/>
      <c r="CV51" s="86"/>
      <c r="CW51" s="86"/>
      <c r="CX51" s="86"/>
      <c r="CY51" s="86"/>
      <c r="CZ51" s="86"/>
      <c r="DA51" s="86"/>
      <c r="DB51" s="86"/>
      <c r="DC51" s="86"/>
      <c r="DD51" s="86"/>
      <c r="DE51" s="86"/>
      <c r="DF51" s="86"/>
      <c r="DG51" s="86"/>
      <c r="DH51" s="86"/>
      <c r="DI51" s="86"/>
      <c r="DJ51" s="86"/>
      <c r="DK51" s="86"/>
      <c r="DL51" s="86"/>
      <c r="DM51" s="86"/>
      <c r="DN51" s="86"/>
      <c r="DO51" s="86"/>
      <c r="DP51" s="86"/>
      <c r="DQ51" s="86"/>
      <c r="DR51" s="86"/>
      <c r="DS51" s="86"/>
      <c r="DT51" s="86"/>
      <c r="DU51" s="86"/>
      <c r="DV51" s="86"/>
      <c r="DW51" s="86"/>
      <c r="DX51" s="86"/>
      <c r="DY51" s="86"/>
      <c r="DZ51" s="86"/>
      <c r="EA51" s="86"/>
      <c r="EB51" s="86"/>
      <c r="EC51" s="86"/>
      <c r="ED51" s="86"/>
      <c r="EE51" s="86"/>
      <c r="EF51" s="86"/>
      <c r="EG51" s="86"/>
      <c r="EH51" s="86"/>
      <c r="EI51" s="86"/>
      <c r="EJ51" s="86"/>
      <c r="EK51" s="86"/>
      <c r="EL51" s="86"/>
      <c r="EM51" s="86"/>
      <c r="EN51" s="86"/>
      <c r="EO51" s="86"/>
      <c r="EP51" s="86"/>
      <c r="EQ51" s="86"/>
      <c r="ER51" s="87"/>
      <c r="ES51" s="81"/>
      <c r="ET51" s="82"/>
      <c r="EU51" s="82"/>
      <c r="EV51" s="82"/>
      <c r="EW51" s="82"/>
      <c r="EX51" s="82"/>
      <c r="EY51" s="82"/>
      <c r="EZ51" s="82"/>
      <c r="FA51" s="82"/>
      <c r="FB51" s="82"/>
      <c r="FC51" s="82"/>
      <c r="FD51" s="82"/>
      <c r="FE51" s="82"/>
      <c r="FF51" s="82"/>
      <c r="FG51" s="82"/>
      <c r="FH51" s="82"/>
      <c r="FI51" s="82"/>
      <c r="FJ51" s="82"/>
      <c r="FK51" s="82"/>
      <c r="FL51" s="82"/>
      <c r="FM51" s="82"/>
      <c r="FN51" s="82"/>
      <c r="FO51" s="82"/>
      <c r="FP51" s="82"/>
      <c r="FQ51" s="82"/>
      <c r="FR51" s="82"/>
      <c r="FS51" s="82"/>
      <c r="FT51" s="82"/>
      <c r="FU51" s="82"/>
      <c r="FV51" s="82"/>
      <c r="FW51" s="82"/>
      <c r="FX51" s="82"/>
      <c r="FY51" s="82"/>
      <c r="FZ51" s="82"/>
      <c r="GA51" s="82"/>
      <c r="GB51" s="82"/>
      <c r="GC51" s="82"/>
      <c r="GD51" s="82"/>
      <c r="GE51" s="83"/>
    </row>
    <row r="52" spans="1:187" x14ac:dyDescent="0.2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</row>
    <row r="53" spans="1:187" ht="11.25" customHeight="1" x14ac:dyDescent="0.2">
      <c r="A53" s="84" t="s">
        <v>162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  <c r="FT53" s="84"/>
      <c r="FU53" s="84"/>
      <c r="FV53" s="84"/>
      <c r="FW53" s="84"/>
      <c r="FX53" s="84"/>
      <c r="FY53" s="84"/>
      <c r="FZ53" s="84"/>
      <c r="GA53" s="84"/>
      <c r="GB53" s="84"/>
      <c r="GC53" s="84"/>
      <c r="GD53" s="84"/>
      <c r="GE53" s="84"/>
    </row>
    <row r="54" spans="1:187" ht="7.5" customHeight="1" x14ac:dyDescent="0.2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</row>
    <row r="55" spans="1:187" ht="26.25" customHeight="1" x14ac:dyDescent="0.2">
      <c r="A55" s="88" t="s">
        <v>155</v>
      </c>
      <c r="B55" s="88"/>
      <c r="C55" s="88"/>
      <c r="D55" s="88"/>
      <c r="E55" s="88"/>
      <c r="F55" s="81" t="s">
        <v>45</v>
      </c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2"/>
      <c r="EL55" s="82"/>
      <c r="EM55" s="82"/>
      <c r="EN55" s="82"/>
      <c r="EO55" s="82"/>
      <c r="EP55" s="82"/>
      <c r="EQ55" s="82"/>
      <c r="ER55" s="83"/>
      <c r="ES55" s="81" t="s">
        <v>158</v>
      </c>
      <c r="ET55" s="82"/>
      <c r="EU55" s="82"/>
      <c r="EV55" s="82"/>
      <c r="EW55" s="82"/>
      <c r="EX55" s="82"/>
      <c r="EY55" s="82"/>
      <c r="EZ55" s="82"/>
      <c r="FA55" s="82"/>
      <c r="FB55" s="82"/>
      <c r="FC55" s="82"/>
      <c r="FD55" s="82"/>
      <c r="FE55" s="82"/>
      <c r="FF55" s="82"/>
      <c r="FG55" s="82"/>
      <c r="FH55" s="82"/>
      <c r="FI55" s="82"/>
      <c r="FJ55" s="82"/>
      <c r="FK55" s="82"/>
      <c r="FL55" s="82"/>
      <c r="FM55" s="82"/>
      <c r="FN55" s="82"/>
      <c r="FO55" s="82"/>
      <c r="FP55" s="82"/>
      <c r="FQ55" s="82"/>
      <c r="FR55" s="82"/>
      <c r="FS55" s="82"/>
      <c r="FT55" s="82"/>
      <c r="FU55" s="82"/>
      <c r="FV55" s="82"/>
      <c r="FW55" s="82"/>
      <c r="FX55" s="82"/>
      <c r="FY55" s="82"/>
      <c r="FZ55" s="82"/>
      <c r="GA55" s="82"/>
      <c r="GB55" s="82"/>
      <c r="GC55" s="82"/>
      <c r="GD55" s="82"/>
      <c r="GE55" s="83"/>
    </row>
    <row r="56" spans="1:187" x14ac:dyDescent="0.2">
      <c r="A56" s="88">
        <v>1</v>
      </c>
      <c r="B56" s="88"/>
      <c r="C56" s="88"/>
      <c r="D56" s="88"/>
      <c r="E56" s="88"/>
      <c r="F56" s="81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Q56" s="82"/>
      <c r="ER56" s="83"/>
      <c r="ES56" s="81"/>
      <c r="ET56" s="82"/>
      <c r="EU56" s="82"/>
      <c r="EV56" s="82"/>
      <c r="EW56" s="82"/>
      <c r="EX56" s="82"/>
      <c r="EY56" s="82"/>
      <c r="EZ56" s="82"/>
      <c r="FA56" s="82"/>
      <c r="FB56" s="82"/>
      <c r="FC56" s="82"/>
      <c r="FD56" s="82"/>
      <c r="FE56" s="82"/>
      <c r="FF56" s="82"/>
      <c r="FG56" s="82"/>
      <c r="FH56" s="82"/>
      <c r="FI56" s="82"/>
      <c r="FJ56" s="82"/>
      <c r="FK56" s="82"/>
      <c r="FL56" s="82"/>
      <c r="FM56" s="82"/>
      <c r="FN56" s="82"/>
      <c r="FO56" s="82"/>
      <c r="FP56" s="82"/>
      <c r="FQ56" s="82"/>
      <c r="FR56" s="82"/>
      <c r="FS56" s="82"/>
      <c r="FT56" s="82"/>
      <c r="FU56" s="82"/>
      <c r="FV56" s="82"/>
      <c r="FW56" s="82"/>
      <c r="FX56" s="82"/>
      <c r="FY56" s="82"/>
      <c r="FZ56" s="82"/>
      <c r="GA56" s="82"/>
      <c r="GB56" s="82"/>
      <c r="GC56" s="82"/>
      <c r="GD56" s="82"/>
      <c r="GE56" s="83"/>
    </row>
    <row r="57" spans="1:187" x14ac:dyDescent="0.2">
      <c r="A57" s="88">
        <v>2</v>
      </c>
      <c r="B57" s="88"/>
      <c r="C57" s="88"/>
      <c r="D57" s="88"/>
      <c r="E57" s="88"/>
      <c r="F57" s="81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2"/>
      <c r="EL57" s="82"/>
      <c r="EM57" s="82"/>
      <c r="EN57" s="82"/>
      <c r="EO57" s="82"/>
      <c r="EP57" s="82"/>
      <c r="EQ57" s="82"/>
      <c r="ER57" s="83"/>
      <c r="ES57" s="81"/>
      <c r="ET57" s="82"/>
      <c r="EU57" s="82"/>
      <c r="EV57" s="82"/>
      <c r="EW57" s="82"/>
      <c r="EX57" s="82"/>
      <c r="EY57" s="82"/>
      <c r="EZ57" s="82"/>
      <c r="FA57" s="82"/>
      <c r="FB57" s="82"/>
      <c r="FC57" s="82"/>
      <c r="FD57" s="82"/>
      <c r="FE57" s="82"/>
      <c r="FF57" s="82"/>
      <c r="FG57" s="82"/>
      <c r="FH57" s="82"/>
      <c r="FI57" s="82"/>
      <c r="FJ57" s="82"/>
      <c r="FK57" s="82"/>
      <c r="FL57" s="82"/>
      <c r="FM57" s="82"/>
      <c r="FN57" s="82"/>
      <c r="FO57" s="82"/>
      <c r="FP57" s="82"/>
      <c r="FQ57" s="82"/>
      <c r="FR57" s="82"/>
      <c r="FS57" s="82"/>
      <c r="FT57" s="82"/>
      <c r="FU57" s="82"/>
      <c r="FV57" s="82"/>
      <c r="FW57" s="82"/>
      <c r="FX57" s="82"/>
      <c r="FY57" s="82"/>
      <c r="FZ57" s="82"/>
      <c r="GA57" s="82"/>
      <c r="GB57" s="82"/>
      <c r="GC57" s="82"/>
      <c r="GD57" s="82"/>
      <c r="GE57" s="83"/>
    </row>
    <row r="58" spans="1:187" ht="11.25" customHeight="1" x14ac:dyDescent="0.2">
      <c r="A58" s="85" t="s">
        <v>16</v>
      </c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  <c r="BT58" s="86"/>
      <c r="BU58" s="86"/>
      <c r="BV58" s="86"/>
      <c r="BW58" s="86"/>
      <c r="BX58" s="86"/>
      <c r="BY58" s="86"/>
      <c r="BZ58" s="86"/>
      <c r="CA58" s="86"/>
      <c r="CB58" s="86"/>
      <c r="CC58" s="86"/>
      <c r="CD58" s="86"/>
      <c r="CE58" s="86"/>
      <c r="CF58" s="86"/>
      <c r="CG58" s="86"/>
      <c r="CH58" s="86"/>
      <c r="CI58" s="86"/>
      <c r="CJ58" s="86"/>
      <c r="CK58" s="86"/>
      <c r="CL58" s="86"/>
      <c r="CM58" s="86"/>
      <c r="CN58" s="86"/>
      <c r="CO58" s="86"/>
      <c r="CP58" s="86"/>
      <c r="CQ58" s="86"/>
      <c r="CR58" s="86"/>
      <c r="CS58" s="86"/>
      <c r="CT58" s="86"/>
      <c r="CU58" s="86"/>
      <c r="CV58" s="86"/>
      <c r="CW58" s="86"/>
      <c r="CX58" s="86"/>
      <c r="CY58" s="86"/>
      <c r="CZ58" s="86"/>
      <c r="DA58" s="86"/>
      <c r="DB58" s="86"/>
      <c r="DC58" s="86"/>
      <c r="DD58" s="86"/>
      <c r="DE58" s="86"/>
      <c r="DF58" s="86"/>
      <c r="DG58" s="86"/>
      <c r="DH58" s="86"/>
      <c r="DI58" s="86"/>
      <c r="DJ58" s="86"/>
      <c r="DK58" s="86"/>
      <c r="DL58" s="86"/>
      <c r="DM58" s="86"/>
      <c r="DN58" s="86"/>
      <c r="DO58" s="86"/>
      <c r="DP58" s="86"/>
      <c r="DQ58" s="86"/>
      <c r="DR58" s="86"/>
      <c r="DS58" s="86"/>
      <c r="DT58" s="86"/>
      <c r="DU58" s="86"/>
      <c r="DV58" s="86"/>
      <c r="DW58" s="86"/>
      <c r="DX58" s="86"/>
      <c r="DY58" s="86"/>
      <c r="DZ58" s="86"/>
      <c r="EA58" s="86"/>
      <c r="EB58" s="86"/>
      <c r="EC58" s="86"/>
      <c r="ED58" s="86"/>
      <c r="EE58" s="86"/>
      <c r="EF58" s="86"/>
      <c r="EG58" s="86"/>
      <c r="EH58" s="86"/>
      <c r="EI58" s="86"/>
      <c r="EJ58" s="86"/>
      <c r="EK58" s="86"/>
      <c r="EL58" s="86"/>
      <c r="EM58" s="86"/>
      <c r="EN58" s="86"/>
      <c r="EO58" s="86"/>
      <c r="EP58" s="86"/>
      <c r="EQ58" s="86"/>
      <c r="ER58" s="87"/>
      <c r="ES58" s="81"/>
      <c r="ET58" s="82"/>
      <c r="EU58" s="82"/>
      <c r="EV58" s="82"/>
      <c r="EW58" s="82"/>
      <c r="EX58" s="82"/>
      <c r="EY58" s="82"/>
      <c r="EZ58" s="82"/>
      <c r="FA58" s="82"/>
      <c r="FB58" s="82"/>
      <c r="FC58" s="82"/>
      <c r="FD58" s="82"/>
      <c r="FE58" s="82"/>
      <c r="FF58" s="82"/>
      <c r="FG58" s="82"/>
      <c r="FH58" s="82"/>
      <c r="FI58" s="82"/>
      <c r="FJ58" s="82"/>
      <c r="FK58" s="82"/>
      <c r="FL58" s="82"/>
      <c r="FM58" s="82"/>
      <c r="FN58" s="82"/>
      <c r="FO58" s="82"/>
      <c r="FP58" s="82"/>
      <c r="FQ58" s="82"/>
      <c r="FR58" s="82"/>
      <c r="FS58" s="82"/>
      <c r="FT58" s="82"/>
      <c r="FU58" s="82"/>
      <c r="FV58" s="82"/>
      <c r="FW58" s="82"/>
      <c r="FX58" s="82"/>
      <c r="FY58" s="82"/>
      <c r="FZ58" s="82"/>
      <c r="GA58" s="82"/>
      <c r="GB58" s="82"/>
      <c r="GC58" s="82"/>
      <c r="GD58" s="82"/>
      <c r="GE58" s="83"/>
    </row>
    <row r="59" spans="1:187" x14ac:dyDescent="0.2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</row>
    <row r="60" spans="1:187" ht="11.25" customHeight="1" x14ac:dyDescent="0.2">
      <c r="A60" s="84" t="s">
        <v>163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</row>
    <row r="61" spans="1:187" ht="4.5" customHeight="1" x14ac:dyDescent="0.2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</row>
    <row r="62" spans="1:187" ht="21" customHeight="1" x14ac:dyDescent="0.2">
      <c r="A62" s="88" t="s">
        <v>155</v>
      </c>
      <c r="B62" s="88"/>
      <c r="C62" s="88"/>
      <c r="D62" s="88"/>
      <c r="E62" s="88"/>
      <c r="F62" s="81" t="s">
        <v>45</v>
      </c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2"/>
      <c r="EL62" s="82"/>
      <c r="EM62" s="82"/>
      <c r="EN62" s="82"/>
      <c r="EO62" s="82"/>
      <c r="EP62" s="82"/>
      <c r="EQ62" s="82"/>
      <c r="ER62" s="83"/>
      <c r="ES62" s="81" t="s">
        <v>158</v>
      </c>
      <c r="ET62" s="82"/>
      <c r="EU62" s="82"/>
      <c r="EV62" s="82"/>
      <c r="EW62" s="82"/>
      <c r="EX62" s="82"/>
      <c r="EY62" s="82"/>
      <c r="EZ62" s="82"/>
      <c r="FA62" s="82"/>
      <c r="FB62" s="82"/>
      <c r="FC62" s="82"/>
      <c r="FD62" s="82"/>
      <c r="FE62" s="82"/>
      <c r="FF62" s="82"/>
      <c r="FG62" s="82"/>
      <c r="FH62" s="82"/>
      <c r="FI62" s="82"/>
      <c r="FJ62" s="82"/>
      <c r="FK62" s="82"/>
      <c r="FL62" s="82"/>
      <c r="FM62" s="82"/>
      <c r="FN62" s="82"/>
      <c r="FO62" s="82"/>
      <c r="FP62" s="82"/>
      <c r="FQ62" s="82"/>
      <c r="FR62" s="82"/>
      <c r="FS62" s="82"/>
      <c r="FT62" s="82"/>
      <c r="FU62" s="82"/>
      <c r="FV62" s="82"/>
      <c r="FW62" s="82"/>
      <c r="FX62" s="82"/>
      <c r="FY62" s="82"/>
      <c r="FZ62" s="82"/>
      <c r="GA62" s="82"/>
      <c r="GB62" s="82"/>
      <c r="GC62" s="82"/>
      <c r="GD62" s="82"/>
      <c r="GE62" s="83"/>
    </row>
    <row r="63" spans="1:187" x14ac:dyDescent="0.2">
      <c r="A63" s="88">
        <v>1</v>
      </c>
      <c r="B63" s="88"/>
      <c r="C63" s="88"/>
      <c r="D63" s="88"/>
      <c r="E63" s="88"/>
      <c r="F63" s="81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3"/>
      <c r="ES63" s="81"/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  <c r="FK63" s="82"/>
      <c r="FL63" s="82"/>
      <c r="FM63" s="82"/>
      <c r="FN63" s="82"/>
      <c r="FO63" s="82"/>
      <c r="FP63" s="82"/>
      <c r="FQ63" s="82"/>
      <c r="FR63" s="82"/>
      <c r="FS63" s="82"/>
      <c r="FT63" s="82"/>
      <c r="FU63" s="82"/>
      <c r="FV63" s="82"/>
      <c r="FW63" s="82"/>
      <c r="FX63" s="82"/>
      <c r="FY63" s="82"/>
      <c r="FZ63" s="82"/>
      <c r="GA63" s="82"/>
      <c r="GB63" s="82"/>
      <c r="GC63" s="82"/>
      <c r="GD63" s="82"/>
      <c r="GE63" s="83"/>
    </row>
    <row r="64" spans="1:187" x14ac:dyDescent="0.2">
      <c r="A64" s="88">
        <v>2</v>
      </c>
      <c r="B64" s="88"/>
      <c r="C64" s="88"/>
      <c r="D64" s="88"/>
      <c r="E64" s="88"/>
      <c r="F64" s="81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2"/>
      <c r="EL64" s="82"/>
      <c r="EM64" s="82"/>
      <c r="EN64" s="82"/>
      <c r="EO64" s="82"/>
      <c r="EP64" s="82"/>
      <c r="EQ64" s="82"/>
      <c r="ER64" s="83"/>
      <c r="ES64" s="81"/>
      <c r="ET64" s="82"/>
      <c r="EU64" s="82"/>
      <c r="EV64" s="82"/>
      <c r="EW64" s="82"/>
      <c r="EX64" s="82"/>
      <c r="EY64" s="82"/>
      <c r="EZ64" s="82"/>
      <c r="FA64" s="82"/>
      <c r="FB64" s="82"/>
      <c r="FC64" s="82"/>
      <c r="FD64" s="82"/>
      <c r="FE64" s="82"/>
      <c r="FF64" s="82"/>
      <c r="FG64" s="82"/>
      <c r="FH64" s="82"/>
      <c r="FI64" s="82"/>
      <c r="FJ64" s="82"/>
      <c r="FK64" s="82"/>
      <c r="FL64" s="82"/>
      <c r="FM64" s="82"/>
      <c r="FN64" s="82"/>
      <c r="FO64" s="82"/>
      <c r="FP64" s="82"/>
      <c r="FQ64" s="82"/>
      <c r="FR64" s="82"/>
      <c r="FS64" s="82"/>
      <c r="FT64" s="82"/>
      <c r="FU64" s="82"/>
      <c r="FV64" s="82"/>
      <c r="FW64" s="82"/>
      <c r="FX64" s="82"/>
      <c r="FY64" s="82"/>
      <c r="FZ64" s="82"/>
      <c r="GA64" s="82"/>
      <c r="GB64" s="82"/>
      <c r="GC64" s="82"/>
      <c r="GD64" s="82"/>
      <c r="GE64" s="83"/>
    </row>
    <row r="65" spans="1:187" ht="11.25" customHeight="1" x14ac:dyDescent="0.2">
      <c r="A65" s="85" t="s">
        <v>16</v>
      </c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  <c r="BT65" s="86"/>
      <c r="BU65" s="86"/>
      <c r="BV65" s="86"/>
      <c r="BW65" s="86"/>
      <c r="BX65" s="86"/>
      <c r="BY65" s="86"/>
      <c r="BZ65" s="86"/>
      <c r="CA65" s="86"/>
      <c r="CB65" s="86"/>
      <c r="CC65" s="86"/>
      <c r="CD65" s="86"/>
      <c r="CE65" s="86"/>
      <c r="CF65" s="86"/>
      <c r="CG65" s="86"/>
      <c r="CH65" s="86"/>
      <c r="CI65" s="86"/>
      <c r="CJ65" s="86"/>
      <c r="CK65" s="86"/>
      <c r="CL65" s="86"/>
      <c r="CM65" s="86"/>
      <c r="CN65" s="86"/>
      <c r="CO65" s="86"/>
      <c r="CP65" s="86"/>
      <c r="CQ65" s="86"/>
      <c r="CR65" s="86"/>
      <c r="CS65" s="86"/>
      <c r="CT65" s="86"/>
      <c r="CU65" s="86"/>
      <c r="CV65" s="86"/>
      <c r="CW65" s="86"/>
      <c r="CX65" s="86"/>
      <c r="CY65" s="86"/>
      <c r="CZ65" s="86"/>
      <c r="DA65" s="86"/>
      <c r="DB65" s="86"/>
      <c r="DC65" s="86"/>
      <c r="DD65" s="86"/>
      <c r="DE65" s="86"/>
      <c r="DF65" s="86"/>
      <c r="DG65" s="86"/>
      <c r="DH65" s="86"/>
      <c r="DI65" s="86"/>
      <c r="DJ65" s="86"/>
      <c r="DK65" s="86"/>
      <c r="DL65" s="86"/>
      <c r="DM65" s="86"/>
      <c r="DN65" s="86"/>
      <c r="DO65" s="86"/>
      <c r="DP65" s="86"/>
      <c r="DQ65" s="86"/>
      <c r="DR65" s="86"/>
      <c r="DS65" s="86"/>
      <c r="DT65" s="86"/>
      <c r="DU65" s="86"/>
      <c r="DV65" s="86"/>
      <c r="DW65" s="86"/>
      <c r="DX65" s="86"/>
      <c r="DY65" s="86"/>
      <c r="DZ65" s="86"/>
      <c r="EA65" s="86"/>
      <c r="EB65" s="86"/>
      <c r="EC65" s="86"/>
      <c r="ED65" s="86"/>
      <c r="EE65" s="86"/>
      <c r="EF65" s="86"/>
      <c r="EG65" s="86"/>
      <c r="EH65" s="86"/>
      <c r="EI65" s="86"/>
      <c r="EJ65" s="86"/>
      <c r="EK65" s="86"/>
      <c r="EL65" s="86"/>
      <c r="EM65" s="86"/>
      <c r="EN65" s="86"/>
      <c r="EO65" s="86"/>
      <c r="EP65" s="86"/>
      <c r="EQ65" s="86"/>
      <c r="ER65" s="87"/>
      <c r="ES65" s="81"/>
      <c r="ET65" s="82"/>
      <c r="EU65" s="82"/>
      <c r="EV65" s="82"/>
      <c r="EW65" s="82"/>
      <c r="EX65" s="82"/>
      <c r="EY65" s="82"/>
      <c r="EZ65" s="82"/>
      <c r="FA65" s="82"/>
      <c r="FB65" s="82"/>
      <c r="FC65" s="82"/>
      <c r="FD65" s="82"/>
      <c r="FE65" s="82"/>
      <c r="FF65" s="82"/>
      <c r="FG65" s="82"/>
      <c r="FH65" s="82"/>
      <c r="FI65" s="82"/>
      <c r="FJ65" s="82"/>
      <c r="FK65" s="82"/>
      <c r="FL65" s="82"/>
      <c r="FM65" s="82"/>
      <c r="FN65" s="82"/>
      <c r="FO65" s="82"/>
      <c r="FP65" s="82"/>
      <c r="FQ65" s="82"/>
      <c r="FR65" s="82"/>
      <c r="FS65" s="82"/>
      <c r="FT65" s="82"/>
      <c r="FU65" s="82"/>
      <c r="FV65" s="82"/>
      <c r="FW65" s="82"/>
      <c r="FX65" s="82"/>
      <c r="FY65" s="82"/>
      <c r="FZ65" s="82"/>
      <c r="GA65" s="82"/>
      <c r="GB65" s="82"/>
      <c r="GC65" s="82"/>
      <c r="GD65" s="82"/>
      <c r="GE65" s="83"/>
    </row>
    <row r="66" spans="1:187" x14ac:dyDescent="0.2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</row>
    <row r="67" spans="1:187" ht="11.25" customHeight="1" x14ac:dyDescent="0.2">
      <c r="A67" s="84" t="s">
        <v>164</v>
      </c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  <c r="FT67" s="84"/>
      <c r="FU67" s="84"/>
      <c r="FV67" s="84"/>
      <c r="FW67" s="84"/>
      <c r="FX67" s="84"/>
      <c r="FY67" s="84"/>
      <c r="FZ67" s="84"/>
      <c r="GA67" s="84"/>
      <c r="GB67" s="84"/>
      <c r="GC67" s="84"/>
      <c r="GD67" s="84"/>
      <c r="GE67" s="84"/>
    </row>
    <row r="68" spans="1:187" ht="6.75" customHeight="1" x14ac:dyDescent="0.2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</row>
    <row r="69" spans="1:187" ht="22.5" customHeight="1" x14ac:dyDescent="0.2">
      <c r="A69" s="88" t="s">
        <v>155</v>
      </c>
      <c r="B69" s="88"/>
      <c r="C69" s="88"/>
      <c r="D69" s="88"/>
      <c r="E69" s="88"/>
      <c r="F69" s="81" t="s">
        <v>45</v>
      </c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2"/>
      <c r="ER69" s="83"/>
      <c r="ES69" s="81" t="s">
        <v>158</v>
      </c>
      <c r="ET69" s="82"/>
      <c r="EU69" s="82"/>
      <c r="EV69" s="82"/>
      <c r="EW69" s="82"/>
      <c r="EX69" s="82"/>
      <c r="EY69" s="82"/>
      <c r="EZ69" s="82"/>
      <c r="FA69" s="82"/>
      <c r="FB69" s="82"/>
      <c r="FC69" s="82"/>
      <c r="FD69" s="82"/>
      <c r="FE69" s="82"/>
      <c r="FF69" s="82"/>
      <c r="FG69" s="82"/>
      <c r="FH69" s="82"/>
      <c r="FI69" s="82"/>
      <c r="FJ69" s="82"/>
      <c r="FK69" s="82"/>
      <c r="FL69" s="82"/>
      <c r="FM69" s="82"/>
      <c r="FN69" s="82"/>
      <c r="FO69" s="82"/>
      <c r="FP69" s="82"/>
      <c r="FQ69" s="82"/>
      <c r="FR69" s="82"/>
      <c r="FS69" s="82"/>
      <c r="FT69" s="82"/>
      <c r="FU69" s="82"/>
      <c r="FV69" s="82"/>
      <c r="FW69" s="82"/>
      <c r="FX69" s="82"/>
      <c r="FY69" s="82"/>
      <c r="FZ69" s="82"/>
      <c r="GA69" s="82"/>
      <c r="GB69" s="82"/>
      <c r="GC69" s="82"/>
      <c r="GD69" s="82"/>
      <c r="GE69" s="83"/>
    </row>
    <row r="70" spans="1:187" x14ac:dyDescent="0.2">
      <c r="A70" s="88">
        <v>1</v>
      </c>
      <c r="B70" s="88"/>
      <c r="C70" s="88"/>
      <c r="D70" s="88"/>
      <c r="E70" s="88"/>
      <c r="F70" s="81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2"/>
      <c r="ER70" s="83"/>
      <c r="ES70" s="81"/>
      <c r="ET70" s="82"/>
      <c r="EU70" s="82"/>
      <c r="EV70" s="82"/>
      <c r="EW70" s="82"/>
      <c r="EX70" s="82"/>
      <c r="EY70" s="82"/>
      <c r="EZ70" s="82"/>
      <c r="FA70" s="82"/>
      <c r="FB70" s="82"/>
      <c r="FC70" s="82"/>
      <c r="FD70" s="82"/>
      <c r="FE70" s="82"/>
      <c r="FF70" s="82"/>
      <c r="FG70" s="82"/>
      <c r="FH70" s="82"/>
      <c r="FI70" s="82"/>
      <c r="FJ70" s="82"/>
      <c r="FK70" s="82"/>
      <c r="FL70" s="82"/>
      <c r="FM70" s="82"/>
      <c r="FN70" s="82"/>
      <c r="FO70" s="82"/>
      <c r="FP70" s="82"/>
      <c r="FQ70" s="82"/>
      <c r="FR70" s="82"/>
      <c r="FS70" s="82"/>
      <c r="FT70" s="82"/>
      <c r="FU70" s="82"/>
      <c r="FV70" s="82"/>
      <c r="FW70" s="82"/>
      <c r="FX70" s="82"/>
      <c r="FY70" s="82"/>
      <c r="FZ70" s="82"/>
      <c r="GA70" s="82"/>
      <c r="GB70" s="82"/>
      <c r="GC70" s="82"/>
      <c r="GD70" s="82"/>
      <c r="GE70" s="83"/>
    </row>
    <row r="71" spans="1:187" x14ac:dyDescent="0.2">
      <c r="A71" s="88">
        <v>2</v>
      </c>
      <c r="B71" s="88"/>
      <c r="C71" s="88"/>
      <c r="D71" s="88"/>
      <c r="E71" s="88"/>
      <c r="F71" s="81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2"/>
      <c r="EL71" s="82"/>
      <c r="EM71" s="82"/>
      <c r="EN71" s="82"/>
      <c r="EO71" s="82"/>
      <c r="EP71" s="82"/>
      <c r="EQ71" s="82"/>
      <c r="ER71" s="83"/>
      <c r="ES71" s="81"/>
      <c r="ET71" s="82"/>
      <c r="EU71" s="82"/>
      <c r="EV71" s="82"/>
      <c r="EW71" s="82"/>
      <c r="EX71" s="82"/>
      <c r="EY71" s="82"/>
      <c r="EZ71" s="82"/>
      <c r="FA71" s="82"/>
      <c r="FB71" s="82"/>
      <c r="FC71" s="82"/>
      <c r="FD71" s="82"/>
      <c r="FE71" s="82"/>
      <c r="FF71" s="82"/>
      <c r="FG71" s="82"/>
      <c r="FH71" s="82"/>
      <c r="FI71" s="82"/>
      <c r="FJ71" s="82"/>
      <c r="FK71" s="82"/>
      <c r="FL71" s="82"/>
      <c r="FM71" s="82"/>
      <c r="FN71" s="82"/>
      <c r="FO71" s="82"/>
      <c r="FP71" s="82"/>
      <c r="FQ71" s="82"/>
      <c r="FR71" s="82"/>
      <c r="FS71" s="82"/>
      <c r="FT71" s="82"/>
      <c r="FU71" s="82"/>
      <c r="FV71" s="82"/>
      <c r="FW71" s="82"/>
      <c r="FX71" s="82"/>
      <c r="FY71" s="82"/>
      <c r="FZ71" s="82"/>
      <c r="GA71" s="82"/>
      <c r="GB71" s="82"/>
      <c r="GC71" s="82"/>
      <c r="GD71" s="82"/>
      <c r="GE71" s="83"/>
    </row>
    <row r="72" spans="1:187" ht="11.25" customHeight="1" x14ac:dyDescent="0.2">
      <c r="A72" s="85" t="s">
        <v>16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/>
      <c r="BF72" s="86"/>
      <c r="BG72" s="86"/>
      <c r="BH72" s="86"/>
      <c r="BI72" s="86"/>
      <c r="BJ72" s="86"/>
      <c r="BK72" s="86"/>
      <c r="BL72" s="86"/>
      <c r="BM72" s="86"/>
      <c r="BN72" s="86"/>
      <c r="BO72" s="86"/>
      <c r="BP72" s="86"/>
      <c r="BQ72" s="86"/>
      <c r="BR72" s="86"/>
      <c r="BS72" s="86"/>
      <c r="BT72" s="86"/>
      <c r="BU72" s="86"/>
      <c r="BV72" s="86"/>
      <c r="BW72" s="86"/>
      <c r="BX72" s="86"/>
      <c r="BY72" s="86"/>
      <c r="BZ72" s="86"/>
      <c r="CA72" s="86"/>
      <c r="CB72" s="86"/>
      <c r="CC72" s="86"/>
      <c r="CD72" s="86"/>
      <c r="CE72" s="86"/>
      <c r="CF72" s="86"/>
      <c r="CG72" s="86"/>
      <c r="CH72" s="86"/>
      <c r="CI72" s="86"/>
      <c r="CJ72" s="86"/>
      <c r="CK72" s="86"/>
      <c r="CL72" s="86"/>
      <c r="CM72" s="86"/>
      <c r="CN72" s="86"/>
      <c r="CO72" s="86"/>
      <c r="CP72" s="86"/>
      <c r="CQ72" s="86"/>
      <c r="CR72" s="86"/>
      <c r="CS72" s="86"/>
      <c r="CT72" s="86"/>
      <c r="CU72" s="86"/>
      <c r="CV72" s="86"/>
      <c r="CW72" s="86"/>
      <c r="CX72" s="86"/>
      <c r="CY72" s="86"/>
      <c r="CZ72" s="86"/>
      <c r="DA72" s="86"/>
      <c r="DB72" s="86"/>
      <c r="DC72" s="86"/>
      <c r="DD72" s="86"/>
      <c r="DE72" s="86"/>
      <c r="DF72" s="86"/>
      <c r="DG72" s="86"/>
      <c r="DH72" s="86"/>
      <c r="DI72" s="86"/>
      <c r="DJ72" s="86"/>
      <c r="DK72" s="86"/>
      <c r="DL72" s="86"/>
      <c r="DM72" s="86"/>
      <c r="DN72" s="86"/>
      <c r="DO72" s="86"/>
      <c r="DP72" s="86"/>
      <c r="DQ72" s="86"/>
      <c r="DR72" s="86"/>
      <c r="DS72" s="86"/>
      <c r="DT72" s="86"/>
      <c r="DU72" s="86"/>
      <c r="DV72" s="86"/>
      <c r="DW72" s="86"/>
      <c r="DX72" s="86"/>
      <c r="DY72" s="86"/>
      <c r="DZ72" s="86"/>
      <c r="EA72" s="86"/>
      <c r="EB72" s="86"/>
      <c r="EC72" s="86"/>
      <c r="ED72" s="86"/>
      <c r="EE72" s="86"/>
      <c r="EF72" s="86"/>
      <c r="EG72" s="86"/>
      <c r="EH72" s="86"/>
      <c r="EI72" s="86"/>
      <c r="EJ72" s="86"/>
      <c r="EK72" s="86"/>
      <c r="EL72" s="86"/>
      <c r="EM72" s="86"/>
      <c r="EN72" s="86"/>
      <c r="EO72" s="86"/>
      <c r="EP72" s="86"/>
      <c r="EQ72" s="86"/>
      <c r="ER72" s="87"/>
      <c r="ES72" s="81"/>
      <c r="ET72" s="82"/>
      <c r="EU72" s="82"/>
      <c r="EV72" s="82"/>
      <c r="EW72" s="82"/>
      <c r="EX72" s="82"/>
      <c r="EY72" s="82"/>
      <c r="EZ72" s="82"/>
      <c r="FA72" s="82"/>
      <c r="FB72" s="82"/>
      <c r="FC72" s="82"/>
      <c r="FD72" s="82"/>
      <c r="FE72" s="82"/>
      <c r="FF72" s="82"/>
      <c r="FG72" s="82"/>
      <c r="FH72" s="82"/>
      <c r="FI72" s="82"/>
      <c r="FJ72" s="82"/>
      <c r="FK72" s="82"/>
      <c r="FL72" s="82"/>
      <c r="FM72" s="82"/>
      <c r="FN72" s="82"/>
      <c r="FO72" s="82"/>
      <c r="FP72" s="82"/>
      <c r="FQ72" s="82"/>
      <c r="FR72" s="82"/>
      <c r="FS72" s="82"/>
      <c r="FT72" s="82"/>
      <c r="FU72" s="82"/>
      <c r="FV72" s="82"/>
      <c r="FW72" s="82"/>
      <c r="FX72" s="82"/>
      <c r="FY72" s="82"/>
      <c r="FZ72" s="82"/>
      <c r="GA72" s="82"/>
      <c r="GB72" s="82"/>
      <c r="GC72" s="82"/>
      <c r="GD72" s="82"/>
      <c r="GE72" s="83"/>
    </row>
    <row r="73" spans="1:187" x14ac:dyDescent="0.2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</row>
    <row r="74" spans="1:187" x14ac:dyDescent="0.2">
      <c r="A74" s="104" t="s">
        <v>207</v>
      </c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  <c r="DJ74" s="104"/>
      <c r="DK74" s="104"/>
      <c r="DL74" s="104"/>
      <c r="DM74" s="104"/>
      <c r="DN74" s="104"/>
      <c r="DO74" s="104"/>
      <c r="DP74" s="104"/>
      <c r="DQ74" s="104"/>
      <c r="DR74" s="104"/>
      <c r="DS74" s="104"/>
      <c r="DT74" s="104"/>
      <c r="DU74" s="104"/>
      <c r="DV74" s="104"/>
      <c r="DW74" s="104"/>
      <c r="DX74" s="104"/>
      <c r="DY74" s="104"/>
      <c r="DZ74" s="104"/>
      <c r="EA74" s="104"/>
      <c r="EB74" s="104"/>
      <c r="EC74" s="104"/>
      <c r="ED74" s="104"/>
      <c r="EE74" s="104"/>
      <c r="EF74" s="104"/>
      <c r="EG74" s="104"/>
      <c r="EH74" s="104"/>
      <c r="EI74" s="104"/>
      <c r="EJ74" s="104"/>
      <c r="EK74" s="104"/>
      <c r="EL74" s="104"/>
      <c r="EM74" s="104"/>
      <c r="EN74" s="104"/>
      <c r="EO74" s="104"/>
      <c r="EP74" s="104"/>
      <c r="EQ74" s="104"/>
      <c r="ER74" s="104"/>
      <c r="ES74" s="104"/>
      <c r="ET74" s="104"/>
      <c r="EU74" s="104"/>
      <c r="EV74" s="104"/>
      <c r="EW74" s="104"/>
      <c r="EX74" s="104"/>
      <c r="EY74" s="104"/>
      <c r="EZ74" s="104"/>
      <c r="FA74" s="104"/>
      <c r="FB74" s="104"/>
      <c r="FC74" s="104"/>
      <c r="FD74" s="104"/>
      <c r="FE74" s="104"/>
      <c r="FF74" s="104"/>
      <c r="FG74" s="104"/>
      <c r="FH74" s="104"/>
      <c r="FI74" s="104"/>
      <c r="FJ74" s="104"/>
      <c r="FK74" s="104"/>
      <c r="FL74" s="104"/>
      <c r="FM74" s="104"/>
      <c r="FN74" s="104"/>
      <c r="FO74" s="104"/>
      <c r="FP74" s="104"/>
      <c r="FQ74" s="104"/>
      <c r="FR74" s="104"/>
      <c r="FS74" s="104"/>
      <c r="FT74" s="104"/>
      <c r="FU74" s="104"/>
      <c r="FV74" s="104"/>
      <c r="FW74" s="104"/>
      <c r="FX74" s="104"/>
      <c r="FY74" s="104"/>
      <c r="FZ74" s="104"/>
      <c r="GA74" s="104"/>
      <c r="GB74" s="104"/>
      <c r="GC74" s="104"/>
      <c r="GD74" s="104"/>
      <c r="GE74" s="104"/>
    </row>
    <row r="75" spans="1:187" ht="6" customHeight="1" x14ac:dyDescent="0.2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</row>
    <row r="76" spans="1:187" ht="21" customHeight="1" x14ac:dyDescent="0.2">
      <c r="A76" s="53" t="s">
        <v>155</v>
      </c>
      <c r="B76" s="53"/>
      <c r="C76" s="53"/>
      <c r="D76" s="53"/>
      <c r="E76" s="53"/>
      <c r="F76" s="53" t="s">
        <v>45</v>
      </c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59" t="s">
        <v>219</v>
      </c>
      <c r="DX76" s="57"/>
      <c r="DY76" s="57"/>
      <c r="DZ76" s="57"/>
      <c r="EA76" s="57"/>
      <c r="EB76" s="57"/>
      <c r="EC76" s="57"/>
      <c r="ED76" s="57"/>
      <c r="EE76" s="57"/>
      <c r="EF76" s="57"/>
      <c r="EG76" s="57"/>
      <c r="EH76" s="57"/>
      <c r="EI76" s="57"/>
      <c r="EJ76" s="57"/>
      <c r="EK76" s="57"/>
      <c r="EL76" s="57"/>
      <c r="EM76" s="57"/>
      <c r="EN76" s="57"/>
      <c r="EO76" s="57"/>
      <c r="EP76" s="57"/>
      <c r="EQ76" s="57"/>
      <c r="ER76" s="58"/>
      <c r="ES76" s="59" t="s">
        <v>158</v>
      </c>
      <c r="ET76" s="60"/>
      <c r="EU76" s="60"/>
      <c r="EV76" s="60"/>
      <c r="EW76" s="60"/>
      <c r="EX76" s="60"/>
      <c r="EY76" s="60"/>
      <c r="EZ76" s="60"/>
      <c r="FA76" s="60"/>
      <c r="FB76" s="60"/>
      <c r="FC76" s="60"/>
      <c r="FD76" s="60"/>
      <c r="FE76" s="60"/>
      <c r="FF76" s="60"/>
      <c r="FG76" s="60"/>
      <c r="FH76" s="60"/>
      <c r="FI76" s="60"/>
      <c r="FJ76" s="60"/>
      <c r="FK76" s="60"/>
      <c r="FL76" s="60"/>
      <c r="FM76" s="60"/>
      <c r="FN76" s="60"/>
      <c r="FO76" s="60"/>
      <c r="FP76" s="60"/>
      <c r="FQ76" s="60"/>
      <c r="FR76" s="60"/>
      <c r="FS76" s="60"/>
      <c r="FT76" s="60"/>
      <c r="FU76" s="60"/>
      <c r="FV76" s="60"/>
      <c r="FW76" s="60"/>
      <c r="FX76" s="60"/>
      <c r="FY76" s="60"/>
      <c r="FZ76" s="60"/>
      <c r="GA76" s="60"/>
      <c r="GB76" s="60"/>
      <c r="GC76" s="60"/>
      <c r="GD76" s="60"/>
      <c r="GE76" s="65"/>
    </row>
    <row r="77" spans="1:187" ht="12.75" x14ac:dyDescent="0.2">
      <c r="A77" s="53">
        <v>1</v>
      </c>
      <c r="B77" s="53"/>
      <c r="C77" s="53"/>
      <c r="D77" s="53"/>
      <c r="E77" s="53"/>
      <c r="F77" s="53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59"/>
      <c r="DX77" s="57"/>
      <c r="DY77" s="57"/>
      <c r="DZ77" s="57"/>
      <c r="EA77" s="57"/>
      <c r="EB77" s="57"/>
      <c r="EC77" s="57"/>
      <c r="ED77" s="57"/>
      <c r="EE77" s="57"/>
      <c r="EF77" s="57"/>
      <c r="EG77" s="57"/>
      <c r="EH77" s="57"/>
      <c r="EI77" s="57"/>
      <c r="EJ77" s="57"/>
      <c r="EK77" s="57"/>
      <c r="EL77" s="57"/>
      <c r="EM77" s="57"/>
      <c r="EN77" s="57"/>
      <c r="EO77" s="57"/>
      <c r="EP77" s="57"/>
      <c r="EQ77" s="57"/>
      <c r="ER77" s="58"/>
      <c r="ES77" s="59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5"/>
    </row>
    <row r="78" spans="1:187" ht="12.75" x14ac:dyDescent="0.2">
      <c r="A78" s="53">
        <v>2</v>
      </c>
      <c r="B78" s="53"/>
      <c r="C78" s="53"/>
      <c r="D78" s="53"/>
      <c r="E78" s="53"/>
      <c r="F78" s="53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59"/>
      <c r="DX78" s="57"/>
      <c r="DY78" s="57"/>
      <c r="DZ78" s="57"/>
      <c r="EA78" s="57"/>
      <c r="EB78" s="57"/>
      <c r="EC78" s="57"/>
      <c r="ED78" s="57"/>
      <c r="EE78" s="57"/>
      <c r="EF78" s="57"/>
      <c r="EG78" s="57"/>
      <c r="EH78" s="57"/>
      <c r="EI78" s="57"/>
      <c r="EJ78" s="57"/>
      <c r="EK78" s="57"/>
      <c r="EL78" s="57"/>
      <c r="EM78" s="57"/>
      <c r="EN78" s="57"/>
      <c r="EO78" s="57"/>
      <c r="EP78" s="57"/>
      <c r="EQ78" s="57"/>
      <c r="ER78" s="58"/>
      <c r="ES78" s="59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0"/>
      <c r="GC78" s="60"/>
      <c r="GD78" s="60"/>
      <c r="GE78" s="65"/>
    </row>
    <row r="79" spans="1:187" ht="11.25" customHeight="1" x14ac:dyDescent="0.2">
      <c r="A79" s="59" t="s">
        <v>16</v>
      </c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5"/>
      <c r="ES79" s="59"/>
      <c r="ET79" s="60"/>
      <c r="EU79" s="60"/>
      <c r="EV79" s="60"/>
      <c r="EW79" s="60"/>
      <c r="EX79" s="60"/>
      <c r="EY79" s="60"/>
      <c r="EZ79" s="60"/>
      <c r="FA79" s="60"/>
      <c r="FB79" s="60"/>
      <c r="FC79" s="60"/>
      <c r="FD79" s="60"/>
      <c r="FE79" s="60"/>
      <c r="FF79" s="60"/>
      <c r="FG79" s="60"/>
      <c r="FH79" s="60"/>
      <c r="FI79" s="60"/>
      <c r="FJ79" s="60"/>
      <c r="FK79" s="60"/>
      <c r="FL79" s="60"/>
      <c r="FM79" s="60"/>
      <c r="FN79" s="60"/>
      <c r="FO79" s="60"/>
      <c r="FP79" s="60"/>
      <c r="FQ79" s="60"/>
      <c r="FR79" s="60"/>
      <c r="FS79" s="60"/>
      <c r="FT79" s="60"/>
      <c r="FU79" s="60"/>
      <c r="FV79" s="60"/>
      <c r="FW79" s="60"/>
      <c r="FX79" s="60"/>
      <c r="FY79" s="60"/>
      <c r="FZ79" s="60"/>
      <c r="GA79" s="60"/>
      <c r="GB79" s="60"/>
      <c r="GC79" s="60"/>
      <c r="GD79" s="60"/>
      <c r="GE79" s="65"/>
    </row>
    <row r="80" spans="1:187" ht="16.5" customHeight="1" x14ac:dyDescent="0.2">
      <c r="A80" s="102" t="s">
        <v>206</v>
      </c>
      <c r="B80" s="103"/>
      <c r="C80" s="103"/>
      <c r="D80" s="103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/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/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  <c r="FL80" s="103"/>
      <c r="FM80" s="103"/>
      <c r="FN80" s="103"/>
      <c r="FO80" s="103"/>
      <c r="FP80" s="103"/>
      <c r="FQ80" s="103"/>
      <c r="FR80" s="103"/>
      <c r="FS80" s="103"/>
      <c r="FT80" s="103"/>
      <c r="FU80" s="103"/>
      <c r="FV80" s="103"/>
      <c r="FW80" s="103"/>
      <c r="FX80" s="103"/>
      <c r="FY80" s="103"/>
      <c r="FZ80" s="103"/>
      <c r="GA80" s="103"/>
      <c r="GB80" s="103"/>
      <c r="GC80" s="103"/>
      <c r="GD80" s="103"/>
      <c r="GE80" s="103"/>
    </row>
    <row r="82" spans="1:195" ht="12" x14ac:dyDescent="0.2">
      <c r="A82" s="105" t="s">
        <v>209</v>
      </c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  <c r="BT82" s="105"/>
      <c r="BU82" s="105"/>
      <c r="BV82" s="105"/>
      <c r="BW82" s="105"/>
      <c r="BX82" s="105"/>
      <c r="BY82" s="105"/>
      <c r="BZ82" s="105"/>
      <c r="CA82" s="105"/>
      <c r="CB82" s="105"/>
      <c r="CC82" s="105"/>
      <c r="CD82" s="105"/>
      <c r="CE82" s="105"/>
      <c r="CF82" s="105"/>
      <c r="CG82" s="105"/>
      <c r="CH82" s="105"/>
      <c r="CI82" s="105"/>
      <c r="CJ82" s="105"/>
      <c r="CK82" s="105"/>
      <c r="CL82" s="105"/>
      <c r="CM82" s="105"/>
      <c r="CN82" s="105"/>
      <c r="CO82" s="105"/>
      <c r="CP82" s="105"/>
      <c r="CQ82" s="105"/>
      <c r="CR82" s="105"/>
      <c r="CS82" s="105"/>
      <c r="CT82" s="105"/>
      <c r="CU82" s="105"/>
      <c r="CV82" s="105"/>
      <c r="CW82" s="105"/>
      <c r="CX82" s="105"/>
      <c r="CY82" s="105"/>
      <c r="CZ82" s="105"/>
      <c r="DA82" s="105"/>
      <c r="DB82" s="105"/>
      <c r="DC82" s="105"/>
      <c r="DD82" s="105"/>
      <c r="DE82" s="105"/>
      <c r="DF82" s="105"/>
      <c r="DG82" s="105"/>
      <c r="DH82" s="105"/>
      <c r="DI82" s="105"/>
      <c r="DJ82" s="105"/>
      <c r="DK82" s="105"/>
      <c r="DL82" s="105"/>
      <c r="DM82" s="105"/>
      <c r="DN82" s="105"/>
      <c r="DO82" s="105"/>
      <c r="DP82" s="105"/>
      <c r="DQ82" s="105"/>
      <c r="DR82" s="105"/>
      <c r="DS82" s="105"/>
      <c r="DT82" s="105"/>
      <c r="DU82" s="105"/>
      <c r="DV82" s="105"/>
      <c r="DW82" s="105"/>
      <c r="DX82" s="105"/>
      <c r="DY82" s="105"/>
      <c r="DZ82" s="105"/>
      <c r="EA82" s="105"/>
      <c r="EB82" s="105"/>
      <c r="EC82" s="105"/>
      <c r="ED82" s="105"/>
      <c r="EE82" s="105"/>
      <c r="EF82" s="105"/>
      <c r="EG82" s="105"/>
      <c r="EH82" s="105"/>
      <c r="EI82" s="105"/>
      <c r="EJ82" s="105"/>
      <c r="EK82" s="105"/>
      <c r="EL82" s="105"/>
      <c r="EM82" s="105"/>
      <c r="EN82" s="105"/>
      <c r="EO82" s="105"/>
      <c r="EP82" s="105"/>
      <c r="EQ82" s="105"/>
      <c r="ER82" s="105"/>
      <c r="ES82" s="105"/>
      <c r="ET82" s="105"/>
      <c r="EU82" s="105"/>
      <c r="EV82" s="105"/>
      <c r="EW82" s="105"/>
      <c r="EX82" s="105"/>
      <c r="EY82" s="105"/>
      <c r="EZ82" s="105"/>
      <c r="FA82" s="105"/>
      <c r="FB82" s="105"/>
      <c r="FC82" s="105"/>
      <c r="FD82" s="105"/>
      <c r="FE82" s="105"/>
      <c r="FF82" s="105"/>
      <c r="FG82" s="105"/>
      <c r="FH82" s="105"/>
      <c r="FI82" s="105"/>
      <c r="FJ82" s="105"/>
      <c r="FK82" s="105"/>
      <c r="FL82" s="105"/>
      <c r="FM82" s="105"/>
      <c r="FN82" s="105"/>
      <c r="FO82" s="105"/>
      <c r="FP82" s="105"/>
      <c r="FQ82" s="105"/>
      <c r="FR82" s="105"/>
      <c r="FS82" s="105"/>
      <c r="FT82" s="105"/>
      <c r="FU82" s="105"/>
      <c r="FV82" s="105"/>
      <c r="FW82" s="105"/>
      <c r="FX82" s="105"/>
      <c r="FY82" s="105"/>
      <c r="FZ82" s="105"/>
      <c r="GA82" s="105"/>
      <c r="GB82" s="105"/>
      <c r="GC82" s="105"/>
      <c r="GD82" s="105"/>
      <c r="GE82" s="105"/>
    </row>
    <row r="83" spans="1:195" ht="6.7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</row>
    <row r="84" spans="1:195" ht="32.25" customHeight="1" x14ac:dyDescent="0.2">
      <c r="A84" s="53" t="s">
        <v>155</v>
      </c>
      <c r="B84" s="53"/>
      <c r="C84" s="53"/>
      <c r="D84" s="53"/>
      <c r="E84" s="53"/>
      <c r="F84" s="53" t="s">
        <v>45</v>
      </c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59" t="s">
        <v>219</v>
      </c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8"/>
      <c r="ES84" s="59" t="s">
        <v>158</v>
      </c>
      <c r="ET84" s="60"/>
      <c r="EU84" s="60"/>
      <c r="EV84" s="60"/>
      <c r="EW84" s="60"/>
      <c r="EX84" s="60"/>
      <c r="EY84" s="60"/>
      <c r="EZ84" s="60"/>
      <c r="FA84" s="60"/>
      <c r="FB84" s="60"/>
      <c r="FC84" s="60"/>
      <c r="FD84" s="60"/>
      <c r="FE84" s="60"/>
      <c r="FF84" s="60"/>
      <c r="FG84" s="60"/>
      <c r="FH84" s="60"/>
      <c r="FI84" s="60"/>
      <c r="FJ84" s="60"/>
      <c r="FK84" s="60"/>
      <c r="FL84" s="60"/>
      <c r="FM84" s="60"/>
      <c r="FN84" s="60"/>
      <c r="FO84" s="60"/>
      <c r="FP84" s="60"/>
      <c r="FQ84" s="60"/>
      <c r="FR84" s="60"/>
      <c r="FS84" s="60"/>
      <c r="FT84" s="60"/>
      <c r="FU84" s="60"/>
      <c r="FV84" s="60"/>
      <c r="FW84" s="60"/>
      <c r="FX84" s="60"/>
      <c r="FY84" s="60"/>
      <c r="FZ84" s="60"/>
      <c r="GA84" s="60"/>
      <c r="GB84" s="60"/>
      <c r="GC84" s="60"/>
      <c r="GD84" s="60"/>
      <c r="GE84" s="65"/>
    </row>
    <row r="85" spans="1:195" ht="14.25" customHeight="1" x14ac:dyDescent="0.2">
      <c r="A85" s="53">
        <v>1</v>
      </c>
      <c r="B85" s="53"/>
      <c r="C85" s="53"/>
      <c r="D85" s="53"/>
      <c r="E85" s="53"/>
      <c r="F85" s="53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59"/>
      <c r="DX85" s="57"/>
      <c r="DY85" s="57"/>
      <c r="DZ85" s="57"/>
      <c r="EA85" s="57"/>
      <c r="EB85" s="57"/>
      <c r="EC85" s="57"/>
      <c r="ED85" s="57"/>
      <c r="EE85" s="57"/>
      <c r="EF85" s="57"/>
      <c r="EG85" s="57"/>
      <c r="EH85" s="57"/>
      <c r="EI85" s="57"/>
      <c r="EJ85" s="57"/>
      <c r="EK85" s="57"/>
      <c r="EL85" s="57"/>
      <c r="EM85" s="57"/>
      <c r="EN85" s="57"/>
      <c r="EO85" s="57"/>
      <c r="EP85" s="57"/>
      <c r="EQ85" s="57"/>
      <c r="ER85" s="58"/>
      <c r="ES85" s="59"/>
      <c r="ET85" s="60"/>
      <c r="EU85" s="60"/>
      <c r="EV85" s="60"/>
      <c r="EW85" s="60"/>
      <c r="EX85" s="60"/>
      <c r="EY85" s="60"/>
      <c r="EZ85" s="60"/>
      <c r="FA85" s="60"/>
      <c r="FB85" s="60"/>
      <c r="FC85" s="60"/>
      <c r="FD85" s="60"/>
      <c r="FE85" s="60"/>
      <c r="FF85" s="60"/>
      <c r="FG85" s="60"/>
      <c r="FH85" s="60"/>
      <c r="FI85" s="60"/>
      <c r="FJ85" s="60"/>
      <c r="FK85" s="60"/>
      <c r="FL85" s="60"/>
      <c r="FM85" s="60"/>
      <c r="FN85" s="60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0"/>
      <c r="GC85" s="60"/>
      <c r="GD85" s="60"/>
      <c r="GE85" s="65"/>
    </row>
    <row r="86" spans="1:195" ht="12.75" x14ac:dyDescent="0.2">
      <c r="A86" s="53">
        <v>2</v>
      </c>
      <c r="B86" s="53"/>
      <c r="C86" s="53"/>
      <c r="D86" s="53"/>
      <c r="E86" s="53"/>
      <c r="F86" s="53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59"/>
      <c r="DX86" s="57"/>
      <c r="DY86" s="57"/>
      <c r="DZ86" s="57"/>
      <c r="EA86" s="57"/>
      <c r="EB86" s="57"/>
      <c r="EC86" s="57"/>
      <c r="ED86" s="57"/>
      <c r="EE86" s="57"/>
      <c r="EF86" s="57"/>
      <c r="EG86" s="57"/>
      <c r="EH86" s="57"/>
      <c r="EI86" s="57"/>
      <c r="EJ86" s="57"/>
      <c r="EK86" s="57"/>
      <c r="EL86" s="57"/>
      <c r="EM86" s="57"/>
      <c r="EN86" s="57"/>
      <c r="EO86" s="57"/>
      <c r="EP86" s="57"/>
      <c r="EQ86" s="57"/>
      <c r="ER86" s="58"/>
      <c r="ES86" s="59"/>
      <c r="ET86" s="60"/>
      <c r="EU86" s="60"/>
      <c r="EV86" s="60"/>
      <c r="EW86" s="60"/>
      <c r="EX86" s="60"/>
      <c r="EY86" s="60"/>
      <c r="EZ86" s="60"/>
      <c r="FA86" s="60"/>
      <c r="FB86" s="60"/>
      <c r="FC86" s="60"/>
      <c r="FD86" s="60"/>
      <c r="FE86" s="60"/>
      <c r="FF86" s="60"/>
      <c r="FG86" s="60"/>
      <c r="FH86" s="60"/>
      <c r="FI86" s="60"/>
      <c r="FJ86" s="60"/>
      <c r="FK86" s="60"/>
      <c r="FL86" s="60"/>
      <c r="FM86" s="60"/>
      <c r="FN86" s="60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5"/>
    </row>
    <row r="87" spans="1:195" ht="11.25" customHeight="1" x14ac:dyDescent="0.2">
      <c r="A87" s="99" t="s">
        <v>16</v>
      </c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0"/>
      <c r="AR87" s="100"/>
      <c r="AS87" s="100"/>
      <c r="AT87" s="100"/>
      <c r="AU87" s="100"/>
      <c r="AV87" s="100"/>
      <c r="AW87" s="100"/>
      <c r="AX87" s="100"/>
      <c r="AY87" s="100"/>
      <c r="AZ87" s="100"/>
      <c r="BA87" s="100"/>
      <c r="BB87" s="100"/>
      <c r="BC87" s="100"/>
      <c r="BD87" s="100"/>
      <c r="BE87" s="100"/>
      <c r="BF87" s="100"/>
      <c r="BG87" s="100"/>
      <c r="BH87" s="100"/>
      <c r="BI87" s="100"/>
      <c r="BJ87" s="100"/>
      <c r="BK87" s="100"/>
      <c r="BL87" s="100"/>
      <c r="BM87" s="100"/>
      <c r="BN87" s="100"/>
      <c r="BO87" s="100"/>
      <c r="BP87" s="100"/>
      <c r="BQ87" s="100"/>
      <c r="BR87" s="100"/>
      <c r="BS87" s="100"/>
      <c r="BT87" s="100"/>
      <c r="BU87" s="100"/>
      <c r="BV87" s="100"/>
      <c r="BW87" s="100"/>
      <c r="BX87" s="100"/>
      <c r="BY87" s="100"/>
      <c r="BZ87" s="100"/>
      <c r="CA87" s="100"/>
      <c r="CB87" s="100"/>
      <c r="CC87" s="100"/>
      <c r="CD87" s="100"/>
      <c r="CE87" s="100"/>
      <c r="CF87" s="100"/>
      <c r="CG87" s="100"/>
      <c r="CH87" s="100"/>
      <c r="CI87" s="100"/>
      <c r="CJ87" s="100"/>
      <c r="CK87" s="100"/>
      <c r="CL87" s="100"/>
      <c r="CM87" s="100"/>
      <c r="CN87" s="100"/>
      <c r="CO87" s="100"/>
      <c r="CP87" s="100"/>
      <c r="CQ87" s="100"/>
      <c r="CR87" s="100"/>
      <c r="CS87" s="100"/>
      <c r="CT87" s="100"/>
      <c r="CU87" s="100"/>
      <c r="CV87" s="100"/>
      <c r="CW87" s="100"/>
      <c r="CX87" s="100"/>
      <c r="CY87" s="100"/>
      <c r="CZ87" s="100"/>
      <c r="DA87" s="100"/>
      <c r="DB87" s="100"/>
      <c r="DC87" s="100"/>
      <c r="DD87" s="100"/>
      <c r="DE87" s="100"/>
      <c r="DF87" s="100"/>
      <c r="DG87" s="100"/>
      <c r="DH87" s="100"/>
      <c r="DI87" s="100"/>
      <c r="DJ87" s="100"/>
      <c r="DK87" s="100"/>
      <c r="DL87" s="100"/>
      <c r="DM87" s="100"/>
      <c r="DN87" s="100"/>
      <c r="DO87" s="100"/>
      <c r="DP87" s="100"/>
      <c r="DQ87" s="100"/>
      <c r="DR87" s="100"/>
      <c r="DS87" s="100"/>
      <c r="DT87" s="100"/>
      <c r="DU87" s="100"/>
      <c r="DV87" s="100"/>
      <c r="DW87" s="100"/>
      <c r="DX87" s="100"/>
      <c r="DY87" s="100"/>
      <c r="DZ87" s="100"/>
      <c r="EA87" s="100"/>
      <c r="EB87" s="100"/>
      <c r="EC87" s="100"/>
      <c r="ED87" s="100"/>
      <c r="EE87" s="100"/>
      <c r="EF87" s="100"/>
      <c r="EG87" s="100"/>
      <c r="EH87" s="100"/>
      <c r="EI87" s="100"/>
      <c r="EJ87" s="100"/>
      <c r="EK87" s="100"/>
      <c r="EL87" s="100"/>
      <c r="EM87" s="100"/>
      <c r="EN87" s="100"/>
      <c r="EO87" s="100"/>
      <c r="EP87" s="100"/>
      <c r="EQ87" s="100"/>
      <c r="ER87" s="101"/>
      <c r="ES87" s="59"/>
      <c r="ET87" s="60"/>
      <c r="EU87" s="60"/>
      <c r="EV87" s="60"/>
      <c r="EW87" s="60"/>
      <c r="EX87" s="60"/>
      <c r="EY87" s="60"/>
      <c r="EZ87" s="60"/>
      <c r="FA87" s="60"/>
      <c r="FB87" s="60"/>
      <c r="FC87" s="60"/>
      <c r="FD87" s="60"/>
      <c r="FE87" s="60"/>
      <c r="FF87" s="60"/>
      <c r="FG87" s="60"/>
      <c r="FH87" s="60"/>
      <c r="FI87" s="60"/>
      <c r="FJ87" s="60"/>
      <c r="FK87" s="60"/>
      <c r="FL87" s="60"/>
      <c r="FM87" s="60"/>
      <c r="FN87" s="60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5"/>
    </row>
    <row r="88" spans="1:195" ht="17.25" customHeight="1" x14ac:dyDescent="0.2">
      <c r="A88" s="102" t="s">
        <v>208</v>
      </c>
      <c r="B88" s="103"/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  <c r="BU88" s="103"/>
      <c r="BV88" s="103"/>
      <c r="BW88" s="103"/>
      <c r="BX88" s="103"/>
      <c r="BY88" s="103"/>
      <c r="BZ88" s="103"/>
      <c r="CA88" s="103"/>
      <c r="CB88" s="103"/>
      <c r="CC88" s="103"/>
      <c r="CD88" s="103"/>
      <c r="CE88" s="103"/>
      <c r="CF88" s="103"/>
      <c r="CG88" s="103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/>
      <c r="CR88" s="103"/>
      <c r="CS88" s="103"/>
      <c r="CT88" s="103"/>
      <c r="CU88" s="103"/>
      <c r="CV88" s="103"/>
      <c r="CW88" s="103"/>
      <c r="CX88" s="103"/>
      <c r="CY88" s="103"/>
      <c r="CZ88" s="103"/>
      <c r="DA88" s="103"/>
      <c r="DB88" s="103"/>
      <c r="DC88" s="103"/>
      <c r="DD88" s="103"/>
      <c r="DE88" s="103"/>
      <c r="DF88" s="103"/>
      <c r="DG88" s="103"/>
      <c r="DH88" s="103"/>
      <c r="DI88" s="103"/>
      <c r="DJ88" s="103"/>
      <c r="DK88" s="103"/>
      <c r="DL88" s="103"/>
      <c r="DM88" s="103"/>
      <c r="DN88" s="103"/>
      <c r="DO88" s="103"/>
      <c r="DP88" s="103"/>
      <c r="DQ88" s="103"/>
      <c r="DR88" s="103"/>
      <c r="DS88" s="103"/>
      <c r="DT88" s="103"/>
      <c r="DU88" s="103"/>
      <c r="DV88" s="103"/>
      <c r="DW88" s="103"/>
      <c r="DX88" s="103"/>
      <c r="DY88" s="103"/>
      <c r="DZ88" s="103"/>
      <c r="EA88" s="103"/>
      <c r="EB88" s="103"/>
      <c r="EC88" s="103"/>
      <c r="ED88" s="103"/>
      <c r="EE88" s="103"/>
      <c r="EF88" s="103"/>
      <c r="EG88" s="103"/>
      <c r="EH88" s="103"/>
      <c r="EI88" s="103"/>
      <c r="EJ88" s="103"/>
      <c r="EK88" s="103"/>
      <c r="EL88" s="103"/>
      <c r="EM88" s="103"/>
      <c r="EN88" s="103"/>
      <c r="EO88" s="103"/>
      <c r="EP88" s="103"/>
      <c r="EQ88" s="103"/>
      <c r="ER88" s="103"/>
      <c r="ES88" s="103"/>
      <c r="ET88" s="103"/>
      <c r="EU88" s="103"/>
      <c r="EV88" s="103"/>
      <c r="EW88" s="103"/>
      <c r="EX88" s="103"/>
      <c r="EY88" s="103"/>
      <c r="EZ88" s="103"/>
      <c r="FA88" s="103"/>
      <c r="FB88" s="103"/>
      <c r="FC88" s="103"/>
      <c r="FD88" s="103"/>
      <c r="FE88" s="103"/>
      <c r="FF88" s="103"/>
      <c r="FG88" s="103"/>
      <c r="FH88" s="103"/>
      <c r="FI88" s="103"/>
      <c r="FJ88" s="103"/>
      <c r="FK88" s="103"/>
      <c r="FL88" s="103"/>
      <c r="FM88" s="103"/>
      <c r="FN88" s="103"/>
      <c r="FO88" s="103"/>
      <c r="FP88" s="103"/>
      <c r="FQ88" s="103"/>
      <c r="FR88" s="103"/>
      <c r="FS88" s="103"/>
      <c r="FT88" s="103"/>
      <c r="FU88" s="103"/>
      <c r="FV88" s="103"/>
      <c r="FW88" s="103"/>
      <c r="FX88" s="103"/>
      <c r="FY88" s="103"/>
      <c r="FZ88" s="103"/>
      <c r="GA88" s="103"/>
      <c r="GB88" s="103"/>
      <c r="GC88" s="103"/>
      <c r="GD88" s="103"/>
      <c r="GE88" s="103"/>
    </row>
    <row r="89" spans="1:195" x14ac:dyDescent="0.2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  <c r="EH89" s="14"/>
      <c r="EI89" s="14"/>
      <c r="EJ89" s="14"/>
      <c r="EK89" s="14"/>
      <c r="EL89" s="14"/>
      <c r="EM89" s="14"/>
      <c r="EN89" s="14"/>
      <c r="EO89" s="14"/>
      <c r="EP89" s="14"/>
      <c r="EQ89" s="14"/>
      <c r="ER89" s="14"/>
      <c r="ES89" s="14"/>
      <c r="ET89" s="14"/>
      <c r="EU89" s="14"/>
      <c r="EV89" s="14"/>
      <c r="EW89" s="14"/>
      <c r="EX89" s="14"/>
      <c r="EY89" s="14"/>
      <c r="EZ89" s="14"/>
      <c r="FA89" s="14"/>
      <c r="FB89" s="14"/>
      <c r="FC89" s="14"/>
      <c r="FD89" s="14"/>
      <c r="FE89" s="14"/>
      <c r="FF89" s="14"/>
      <c r="FG89" s="14"/>
      <c r="FH89" s="14"/>
      <c r="FI89" s="14"/>
      <c r="FJ89" s="14"/>
      <c r="FK89" s="14"/>
      <c r="FL89" s="14"/>
      <c r="FM89" s="14"/>
      <c r="FN89" s="14"/>
      <c r="FO89" s="14"/>
      <c r="FP89" s="14"/>
      <c r="FQ89" s="14"/>
      <c r="FR89" s="14"/>
      <c r="FS89" s="14"/>
      <c r="FT89" s="14"/>
      <c r="FU89" s="14"/>
      <c r="FV89" s="14"/>
      <c r="FW89" s="14"/>
      <c r="FX89" s="14"/>
      <c r="FY89" s="14"/>
      <c r="FZ89" s="14"/>
      <c r="GA89" s="14"/>
      <c r="GB89" s="14"/>
      <c r="GC89" s="14"/>
      <c r="GD89" s="14"/>
      <c r="GE89" s="14"/>
      <c r="GF89" s="14"/>
      <c r="GG89" s="14"/>
      <c r="GH89" s="14"/>
      <c r="GI89" s="14"/>
      <c r="GJ89" s="14"/>
      <c r="GK89" s="14"/>
      <c r="GL89" s="14"/>
      <c r="GM89" s="14"/>
    </row>
    <row r="90" spans="1:195" ht="12" x14ac:dyDescent="0.2">
      <c r="A90" s="63" t="s">
        <v>210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63"/>
      <c r="CB90" s="63"/>
      <c r="CC90" s="63"/>
      <c r="CD90" s="63"/>
      <c r="CE90" s="63"/>
      <c r="CF90" s="63"/>
      <c r="CG90" s="63"/>
      <c r="CH90" s="63"/>
      <c r="CI90" s="63"/>
      <c r="CJ90" s="63"/>
      <c r="CK90" s="63"/>
      <c r="CL90" s="63"/>
      <c r="CM90" s="63"/>
      <c r="CN90" s="63"/>
      <c r="CO90" s="63"/>
      <c r="CP90" s="63"/>
      <c r="CQ90" s="63"/>
      <c r="CR90" s="63"/>
      <c r="CS90" s="63"/>
      <c r="CT90" s="63"/>
      <c r="CU90" s="63"/>
      <c r="CV90" s="63"/>
      <c r="CW90" s="63"/>
      <c r="CX90" s="63"/>
      <c r="CY90" s="63"/>
      <c r="CZ90" s="63"/>
      <c r="DA90" s="63"/>
      <c r="DB90" s="63"/>
      <c r="DC90" s="63"/>
      <c r="DD90" s="63"/>
      <c r="DE90" s="63"/>
      <c r="DF90" s="63"/>
      <c r="DG90" s="63"/>
      <c r="DH90" s="63"/>
      <c r="DI90" s="63"/>
      <c r="DJ90" s="63"/>
      <c r="DK90" s="63"/>
      <c r="DL90" s="63"/>
      <c r="DM90" s="63"/>
      <c r="DN90" s="63"/>
      <c r="DO90" s="63"/>
      <c r="DP90" s="63"/>
      <c r="DQ90" s="63"/>
      <c r="DR90" s="63"/>
      <c r="DS90" s="63"/>
      <c r="DT90" s="63"/>
      <c r="DU90" s="63"/>
      <c r="DV90" s="63"/>
      <c r="DW90" s="63"/>
      <c r="DX90" s="63"/>
      <c r="DY90" s="63"/>
      <c r="DZ90" s="63"/>
      <c r="EA90" s="63"/>
      <c r="EB90" s="63"/>
      <c r="EC90" s="63"/>
      <c r="ED90" s="63"/>
      <c r="EE90" s="63"/>
      <c r="EF90" s="63"/>
      <c r="EG90" s="63"/>
      <c r="EH90" s="63"/>
      <c r="EI90" s="63"/>
      <c r="EJ90" s="63"/>
      <c r="EK90" s="63"/>
      <c r="EL90" s="63"/>
      <c r="EM90" s="63"/>
      <c r="EN90" s="63"/>
      <c r="EO90" s="63"/>
      <c r="EP90" s="63"/>
      <c r="EQ90" s="63"/>
      <c r="ER90" s="63"/>
      <c r="ES90" s="63"/>
      <c r="ET90" s="63"/>
      <c r="EU90" s="63"/>
      <c r="EV90" s="63"/>
      <c r="EW90" s="63"/>
      <c r="EX90" s="63"/>
      <c r="EY90" s="63"/>
      <c r="EZ90" s="63"/>
      <c r="FA90" s="63"/>
      <c r="FB90" s="63"/>
      <c r="FC90" s="63"/>
      <c r="FD90" s="63"/>
      <c r="FE90" s="63"/>
      <c r="FF90" s="63"/>
      <c r="FG90" s="63"/>
      <c r="FH90" s="63"/>
      <c r="FI90" s="63"/>
      <c r="FJ90" s="63"/>
      <c r="FK90" s="63"/>
      <c r="FL90" s="63"/>
      <c r="FM90" s="63"/>
      <c r="FN90" s="63"/>
      <c r="FO90" s="63"/>
      <c r="FP90" s="63"/>
      <c r="FQ90" s="63"/>
      <c r="FR90" s="63"/>
      <c r="FS90" s="63"/>
      <c r="FT90" s="63"/>
      <c r="FU90" s="63"/>
      <c r="FV90" s="63"/>
      <c r="FW90" s="63"/>
      <c r="FX90" s="63"/>
      <c r="FY90" s="63"/>
      <c r="FZ90" s="63"/>
      <c r="GA90" s="63"/>
      <c r="GB90" s="63"/>
      <c r="GC90" s="63"/>
      <c r="GD90" s="63"/>
      <c r="GE90" s="63"/>
      <c r="GF90" s="14"/>
      <c r="GG90" s="14"/>
      <c r="GH90" s="14"/>
      <c r="GI90" s="14"/>
      <c r="GJ90" s="14"/>
      <c r="GK90" s="14"/>
      <c r="GL90" s="14"/>
      <c r="GM90" s="14"/>
    </row>
    <row r="91" spans="1:195" ht="6.75" customHeight="1" x14ac:dyDescent="0.2">
      <c r="GF91" s="14"/>
      <c r="GG91" s="14"/>
      <c r="GH91" s="14"/>
      <c r="GI91" s="14"/>
      <c r="GJ91" s="14"/>
      <c r="GK91" s="14"/>
      <c r="GL91" s="14"/>
      <c r="GM91" s="14"/>
    </row>
    <row r="92" spans="1:195" ht="27.75" customHeight="1" x14ac:dyDescent="0.2">
      <c r="A92" s="89" t="s">
        <v>155</v>
      </c>
      <c r="B92" s="90"/>
      <c r="C92" s="90"/>
      <c r="D92" s="90"/>
      <c r="E92" s="91"/>
      <c r="F92" s="89" t="s">
        <v>45</v>
      </c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1"/>
      <c r="AR92" s="72" t="s">
        <v>219</v>
      </c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4"/>
      <c r="BD92" s="72" t="s">
        <v>189</v>
      </c>
      <c r="BE92" s="73"/>
      <c r="BF92" s="73"/>
      <c r="BG92" s="73"/>
      <c r="BH92" s="73"/>
      <c r="BI92" s="73"/>
      <c r="BJ92" s="73"/>
      <c r="BK92" s="73"/>
      <c r="BL92" s="73"/>
      <c r="BM92" s="74"/>
      <c r="BN92" s="72" t="s">
        <v>190</v>
      </c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4"/>
      <c r="CD92" s="72" t="s">
        <v>228</v>
      </c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2" t="s">
        <v>113</v>
      </c>
      <c r="CR92" s="78"/>
      <c r="CS92" s="78"/>
      <c r="CT92" s="78"/>
      <c r="CU92" s="78"/>
      <c r="CV92" s="78"/>
      <c r="CW92" s="78"/>
      <c r="CX92" s="78"/>
      <c r="CY92" s="73"/>
      <c r="CZ92" s="73"/>
      <c r="DA92" s="73"/>
      <c r="DB92" s="53" t="s">
        <v>221</v>
      </c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2" t="s">
        <v>211</v>
      </c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4"/>
      <c r="ED92" s="95" t="s">
        <v>192</v>
      </c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7"/>
      <c r="FM92" s="97"/>
      <c r="FN92" s="97"/>
      <c r="FO92" s="97"/>
      <c r="FP92" s="97"/>
      <c r="FQ92" s="97"/>
      <c r="FR92" s="97"/>
      <c r="FS92" s="97"/>
      <c r="FT92" s="97"/>
      <c r="FU92" s="97"/>
      <c r="FV92" s="97"/>
      <c r="FW92" s="97"/>
      <c r="FX92" s="97"/>
      <c r="FY92" s="97"/>
      <c r="FZ92" s="97"/>
      <c r="GA92" s="97"/>
      <c r="GB92" s="97"/>
      <c r="GC92" s="97"/>
      <c r="GD92" s="97"/>
      <c r="GE92" s="98"/>
      <c r="GF92" s="14"/>
      <c r="GG92" s="14"/>
      <c r="GH92" s="14"/>
      <c r="GI92" s="14"/>
      <c r="GJ92" s="14"/>
      <c r="GK92" s="14"/>
      <c r="GL92" s="14"/>
      <c r="GM92" s="14"/>
    </row>
    <row r="93" spans="1:195" ht="50.25" customHeight="1" x14ac:dyDescent="0.2">
      <c r="A93" s="92"/>
      <c r="B93" s="93"/>
      <c r="C93" s="93"/>
      <c r="D93" s="93"/>
      <c r="E93" s="94"/>
      <c r="F93" s="92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4"/>
      <c r="AR93" s="75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7"/>
      <c r="BD93" s="75"/>
      <c r="BE93" s="76"/>
      <c r="BF93" s="76"/>
      <c r="BG93" s="76"/>
      <c r="BH93" s="76"/>
      <c r="BI93" s="76"/>
      <c r="BJ93" s="76"/>
      <c r="BK93" s="76"/>
      <c r="BL93" s="76"/>
      <c r="BM93" s="77"/>
      <c r="BN93" s="75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7"/>
      <c r="CD93" s="75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76"/>
      <c r="CQ93" s="79"/>
      <c r="CR93" s="80"/>
      <c r="CS93" s="80"/>
      <c r="CT93" s="80"/>
      <c r="CU93" s="80"/>
      <c r="CV93" s="80"/>
      <c r="CW93" s="80"/>
      <c r="CX93" s="80"/>
      <c r="CY93" s="76"/>
      <c r="CZ93" s="76"/>
      <c r="DA93" s="76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5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7"/>
      <c r="ED93" s="59" t="s">
        <v>234</v>
      </c>
      <c r="EE93" s="57"/>
      <c r="EF93" s="57"/>
      <c r="EG93" s="57"/>
      <c r="EH93" s="57"/>
      <c r="EI93" s="57"/>
      <c r="EJ93" s="57"/>
      <c r="EK93" s="57"/>
      <c r="EL93" s="57"/>
      <c r="EM93" s="57"/>
      <c r="EN93" s="57"/>
      <c r="EO93" s="57"/>
      <c r="EP93" s="57"/>
      <c r="EQ93" s="57"/>
      <c r="ER93" s="57"/>
      <c r="ES93" s="57"/>
      <c r="ET93" s="57"/>
      <c r="EU93" s="57"/>
      <c r="EV93" s="59" t="s">
        <v>235</v>
      </c>
      <c r="EW93" s="60"/>
      <c r="EX93" s="60"/>
      <c r="EY93" s="60"/>
      <c r="EZ93" s="60"/>
      <c r="FA93" s="60"/>
      <c r="FB93" s="60"/>
      <c r="FC93" s="60"/>
      <c r="FD93" s="60"/>
      <c r="FE93" s="60"/>
      <c r="FF93" s="60"/>
      <c r="FG93" s="60"/>
      <c r="FH93" s="60"/>
      <c r="FI93" s="60"/>
      <c r="FJ93" s="60"/>
      <c r="FK93" s="65"/>
      <c r="FL93" s="60" t="s">
        <v>194</v>
      </c>
      <c r="FM93" s="60"/>
      <c r="FN93" s="60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5"/>
      <c r="GF93" s="14"/>
      <c r="GG93" s="14"/>
      <c r="GH93" s="14"/>
      <c r="GI93" s="14"/>
      <c r="GJ93" s="14"/>
      <c r="GK93" s="14"/>
      <c r="GL93" s="14"/>
      <c r="GM93" s="14"/>
    </row>
    <row r="94" spans="1:195" x14ac:dyDescent="0.2">
      <c r="A94" s="53">
        <v>1</v>
      </c>
      <c r="B94" s="53"/>
      <c r="C94" s="53"/>
      <c r="D94" s="53"/>
      <c r="E94" s="53"/>
      <c r="F94" s="59">
        <v>2</v>
      </c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59">
        <v>3</v>
      </c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59">
        <v>4</v>
      </c>
      <c r="BE94" s="60"/>
      <c r="BF94" s="60"/>
      <c r="BG94" s="60"/>
      <c r="BH94" s="60"/>
      <c r="BI94" s="60"/>
      <c r="BJ94" s="60"/>
      <c r="BK94" s="60"/>
      <c r="BL94" s="60"/>
      <c r="BM94" s="65"/>
      <c r="BN94" s="59">
        <v>5</v>
      </c>
      <c r="BO94" s="60"/>
      <c r="BP94" s="60"/>
      <c r="BQ94" s="60"/>
      <c r="BR94" s="60"/>
      <c r="BS94" s="60"/>
      <c r="BT94" s="60"/>
      <c r="BU94" s="60"/>
      <c r="BV94" s="60"/>
      <c r="BW94" s="60"/>
      <c r="BX94" s="60"/>
      <c r="BY94" s="60"/>
      <c r="BZ94" s="60"/>
      <c r="CA94" s="60"/>
      <c r="CB94" s="60"/>
      <c r="CC94" s="65"/>
      <c r="CD94" s="59">
        <v>6</v>
      </c>
      <c r="CE94" s="60"/>
      <c r="CF94" s="60"/>
      <c r="CG94" s="60"/>
      <c r="CH94" s="60"/>
      <c r="CI94" s="60"/>
      <c r="CJ94" s="60"/>
      <c r="CK94" s="60"/>
      <c r="CL94" s="60"/>
      <c r="CM94" s="60"/>
      <c r="CN94" s="60"/>
      <c r="CO94" s="60"/>
      <c r="CP94" s="60"/>
      <c r="CQ94" s="53">
        <v>7</v>
      </c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60">
        <v>8</v>
      </c>
      <c r="DC94" s="60"/>
      <c r="DD94" s="60"/>
      <c r="DE94" s="60"/>
      <c r="DF94" s="60"/>
      <c r="DG94" s="60"/>
      <c r="DH94" s="60"/>
      <c r="DI94" s="60"/>
      <c r="DJ94" s="60"/>
      <c r="DK94" s="60"/>
      <c r="DL94" s="60"/>
      <c r="DM94" s="65"/>
      <c r="DN94" s="59">
        <v>9</v>
      </c>
      <c r="DO94" s="60"/>
      <c r="DP94" s="60"/>
      <c r="DQ94" s="60"/>
      <c r="DR94" s="60"/>
      <c r="DS94" s="60"/>
      <c r="DT94" s="60"/>
      <c r="DU94" s="60"/>
      <c r="DV94" s="60"/>
      <c r="DW94" s="60"/>
      <c r="DX94" s="60"/>
      <c r="DY94" s="60"/>
      <c r="DZ94" s="60"/>
      <c r="EA94" s="60"/>
      <c r="EB94" s="60"/>
      <c r="EC94" s="65"/>
      <c r="ED94" s="59">
        <v>10</v>
      </c>
      <c r="EE94" s="60"/>
      <c r="EF94" s="60"/>
      <c r="EG94" s="60"/>
      <c r="EH94" s="60"/>
      <c r="EI94" s="60"/>
      <c r="EJ94" s="60"/>
      <c r="EK94" s="60"/>
      <c r="EL94" s="60"/>
      <c r="EM94" s="60"/>
      <c r="EN94" s="60"/>
      <c r="EO94" s="60"/>
      <c r="EP94" s="60"/>
      <c r="EQ94" s="60"/>
      <c r="ER94" s="60"/>
      <c r="ES94" s="60"/>
      <c r="ET94" s="60"/>
      <c r="EU94" s="60"/>
      <c r="EV94" s="59">
        <v>11</v>
      </c>
      <c r="EW94" s="60"/>
      <c r="EX94" s="60"/>
      <c r="EY94" s="60"/>
      <c r="EZ94" s="60"/>
      <c r="FA94" s="60"/>
      <c r="FB94" s="60"/>
      <c r="FC94" s="60"/>
      <c r="FD94" s="60"/>
      <c r="FE94" s="60"/>
      <c r="FF94" s="60"/>
      <c r="FG94" s="60"/>
      <c r="FH94" s="60"/>
      <c r="FI94" s="60"/>
      <c r="FJ94" s="60"/>
      <c r="FK94" s="65"/>
      <c r="FL94" s="60">
        <v>12</v>
      </c>
      <c r="FM94" s="60"/>
      <c r="FN94" s="60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0"/>
      <c r="GC94" s="60"/>
      <c r="GD94" s="60"/>
      <c r="GE94" s="65"/>
      <c r="GF94" s="14"/>
      <c r="GG94" s="14"/>
      <c r="GH94" s="14"/>
      <c r="GI94" s="14"/>
      <c r="GJ94" s="14"/>
      <c r="GK94" s="14"/>
      <c r="GL94" s="14"/>
      <c r="GM94" s="14"/>
    </row>
    <row r="95" spans="1:195" ht="12.75" x14ac:dyDescent="0.2">
      <c r="A95" s="53">
        <v>1</v>
      </c>
      <c r="B95" s="53"/>
      <c r="C95" s="53"/>
      <c r="D95" s="53"/>
      <c r="E95" s="53"/>
      <c r="F95" s="59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59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9"/>
      <c r="BE95" s="57"/>
      <c r="BF95" s="57"/>
      <c r="BG95" s="57"/>
      <c r="BH95" s="57"/>
      <c r="BI95" s="57"/>
      <c r="BJ95" s="57"/>
      <c r="BK95" s="57"/>
      <c r="BL95" s="57"/>
      <c r="BM95" s="58"/>
      <c r="BN95" s="59"/>
      <c r="BO95" s="60"/>
      <c r="BP95" s="60"/>
      <c r="BQ95" s="60"/>
      <c r="BR95" s="60"/>
      <c r="BS95" s="60"/>
      <c r="BT95" s="60"/>
      <c r="BU95" s="60"/>
      <c r="BV95" s="60"/>
      <c r="BW95" s="60"/>
      <c r="BX95" s="60"/>
      <c r="BY95" s="60"/>
      <c r="BZ95" s="60"/>
      <c r="CA95" s="57"/>
      <c r="CB95" s="57"/>
      <c r="CC95" s="58"/>
      <c r="CD95" s="59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60"/>
      <c r="DC95" s="60"/>
      <c r="DD95" s="60"/>
      <c r="DE95" s="60"/>
      <c r="DF95" s="60"/>
      <c r="DG95" s="60"/>
      <c r="DH95" s="60"/>
      <c r="DI95" s="60"/>
      <c r="DJ95" s="60"/>
      <c r="DK95" s="60"/>
      <c r="DL95" s="60"/>
      <c r="DM95" s="65"/>
      <c r="DN95" s="59"/>
      <c r="DO95" s="57"/>
      <c r="DP95" s="57"/>
      <c r="DQ95" s="57"/>
      <c r="DR95" s="57"/>
      <c r="DS95" s="57"/>
      <c r="DT95" s="57"/>
      <c r="DU95" s="57"/>
      <c r="DV95" s="57"/>
      <c r="DW95" s="57"/>
      <c r="DX95" s="57"/>
      <c r="DY95" s="57"/>
      <c r="DZ95" s="57"/>
      <c r="EA95" s="57"/>
      <c r="EB95" s="57"/>
      <c r="EC95" s="58"/>
      <c r="ED95" s="59"/>
      <c r="EE95" s="57"/>
      <c r="EF95" s="57"/>
      <c r="EG95" s="57"/>
      <c r="EH95" s="57"/>
      <c r="EI95" s="57"/>
      <c r="EJ95" s="57"/>
      <c r="EK95" s="57"/>
      <c r="EL95" s="57"/>
      <c r="EM95" s="57"/>
      <c r="EN95" s="57"/>
      <c r="EO95" s="57"/>
      <c r="EP95" s="57"/>
      <c r="EQ95" s="57"/>
      <c r="ER95" s="57"/>
      <c r="ES95" s="57"/>
      <c r="ET95" s="57"/>
      <c r="EU95" s="57"/>
      <c r="EV95" s="56"/>
      <c r="EW95" s="57"/>
      <c r="EX95" s="57"/>
      <c r="EY95" s="57"/>
      <c r="EZ95" s="57"/>
      <c r="FA95" s="57"/>
      <c r="FB95" s="57"/>
      <c r="FC95" s="57"/>
      <c r="FD95" s="57"/>
      <c r="FE95" s="57"/>
      <c r="FF95" s="57"/>
      <c r="FG95" s="57"/>
      <c r="FH95" s="57"/>
      <c r="FI95" s="57"/>
      <c r="FJ95" s="57"/>
      <c r="FK95" s="58"/>
      <c r="FL95" s="57"/>
      <c r="FM95" s="57"/>
      <c r="FN95" s="57"/>
      <c r="FO95" s="57"/>
      <c r="FP95" s="57"/>
      <c r="FQ95" s="57"/>
      <c r="FR95" s="57"/>
      <c r="FS95" s="57"/>
      <c r="FT95" s="57"/>
      <c r="FU95" s="57"/>
      <c r="FV95" s="57"/>
      <c r="FW95" s="57"/>
      <c r="FX95" s="57"/>
      <c r="FY95" s="57"/>
      <c r="FZ95" s="57"/>
      <c r="GA95" s="57"/>
      <c r="GB95" s="57"/>
      <c r="GC95" s="57"/>
      <c r="GD95" s="57"/>
      <c r="GE95" s="58"/>
      <c r="GF95" s="14"/>
      <c r="GG95" s="14"/>
      <c r="GH95" s="14"/>
      <c r="GI95" s="14"/>
      <c r="GJ95" s="14"/>
      <c r="GK95" s="14"/>
      <c r="GL95" s="14"/>
      <c r="GM95" s="14"/>
    </row>
    <row r="96" spans="1:195" ht="12.75" x14ac:dyDescent="0.2">
      <c r="A96" s="53">
        <v>2</v>
      </c>
      <c r="B96" s="53"/>
      <c r="C96" s="53"/>
      <c r="D96" s="53"/>
      <c r="E96" s="53"/>
      <c r="F96" s="59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59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9"/>
      <c r="BE96" s="57"/>
      <c r="BF96" s="57"/>
      <c r="BG96" s="57"/>
      <c r="BH96" s="57"/>
      <c r="BI96" s="57"/>
      <c r="BJ96" s="57"/>
      <c r="BK96" s="57"/>
      <c r="BL96" s="57"/>
      <c r="BM96" s="58"/>
      <c r="BN96" s="59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57"/>
      <c r="CB96" s="57"/>
      <c r="CC96" s="58"/>
      <c r="CD96" s="59"/>
      <c r="CE96" s="57"/>
      <c r="CF96" s="57"/>
      <c r="CG96" s="57"/>
      <c r="CH96" s="57"/>
      <c r="CI96" s="57"/>
      <c r="CJ96" s="57"/>
      <c r="CK96" s="57"/>
      <c r="CL96" s="57"/>
      <c r="CM96" s="57"/>
      <c r="CN96" s="57"/>
      <c r="CO96" s="57"/>
      <c r="CP96" s="57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60"/>
      <c r="DC96" s="60"/>
      <c r="DD96" s="60"/>
      <c r="DE96" s="60"/>
      <c r="DF96" s="60"/>
      <c r="DG96" s="60"/>
      <c r="DH96" s="60"/>
      <c r="DI96" s="60"/>
      <c r="DJ96" s="60"/>
      <c r="DK96" s="60"/>
      <c r="DL96" s="60"/>
      <c r="DM96" s="65"/>
      <c r="DN96" s="59"/>
      <c r="DO96" s="57"/>
      <c r="DP96" s="57"/>
      <c r="DQ96" s="57"/>
      <c r="DR96" s="57"/>
      <c r="DS96" s="57"/>
      <c r="DT96" s="57"/>
      <c r="DU96" s="57"/>
      <c r="DV96" s="57"/>
      <c r="DW96" s="57"/>
      <c r="DX96" s="57"/>
      <c r="DY96" s="57"/>
      <c r="DZ96" s="57"/>
      <c r="EA96" s="57"/>
      <c r="EB96" s="57"/>
      <c r="EC96" s="58"/>
      <c r="ED96" s="59"/>
      <c r="EE96" s="57"/>
      <c r="EF96" s="57"/>
      <c r="EG96" s="57"/>
      <c r="EH96" s="57"/>
      <c r="EI96" s="57"/>
      <c r="EJ96" s="57"/>
      <c r="EK96" s="57"/>
      <c r="EL96" s="57"/>
      <c r="EM96" s="57"/>
      <c r="EN96" s="57"/>
      <c r="EO96" s="57"/>
      <c r="EP96" s="57"/>
      <c r="EQ96" s="57"/>
      <c r="ER96" s="57"/>
      <c r="ES96" s="57"/>
      <c r="ET96" s="57"/>
      <c r="EU96" s="57"/>
      <c r="EV96" s="56"/>
      <c r="EW96" s="57"/>
      <c r="EX96" s="57"/>
      <c r="EY96" s="57"/>
      <c r="EZ96" s="57"/>
      <c r="FA96" s="57"/>
      <c r="FB96" s="57"/>
      <c r="FC96" s="57"/>
      <c r="FD96" s="57"/>
      <c r="FE96" s="57"/>
      <c r="FF96" s="57"/>
      <c r="FG96" s="57"/>
      <c r="FH96" s="57"/>
      <c r="FI96" s="57"/>
      <c r="FJ96" s="57"/>
      <c r="FK96" s="58"/>
      <c r="FL96" s="57"/>
      <c r="FM96" s="57"/>
      <c r="FN96" s="57"/>
      <c r="FO96" s="57"/>
      <c r="FP96" s="57"/>
      <c r="FQ96" s="57"/>
      <c r="FR96" s="57"/>
      <c r="FS96" s="57"/>
      <c r="FT96" s="57"/>
      <c r="FU96" s="57"/>
      <c r="FV96" s="57"/>
      <c r="FW96" s="57"/>
      <c r="FX96" s="57"/>
      <c r="FY96" s="57"/>
      <c r="FZ96" s="57"/>
      <c r="GA96" s="57"/>
      <c r="GB96" s="57"/>
      <c r="GC96" s="57"/>
      <c r="GD96" s="57"/>
      <c r="GE96" s="58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53">
        <v>3</v>
      </c>
      <c r="B97" s="53"/>
      <c r="C97" s="53"/>
      <c r="D97" s="53"/>
      <c r="E97" s="53"/>
      <c r="F97" s="59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59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9"/>
      <c r="BE97" s="57"/>
      <c r="BF97" s="57"/>
      <c r="BG97" s="57"/>
      <c r="BH97" s="57"/>
      <c r="BI97" s="57"/>
      <c r="BJ97" s="57"/>
      <c r="BK97" s="57"/>
      <c r="BL97" s="57"/>
      <c r="BM97" s="58"/>
      <c r="BN97" s="59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57"/>
      <c r="CB97" s="57"/>
      <c r="CC97" s="58"/>
      <c r="CD97" s="59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5"/>
      <c r="DN97" s="59"/>
      <c r="DO97" s="57"/>
      <c r="DP97" s="57"/>
      <c r="DQ97" s="57"/>
      <c r="DR97" s="57"/>
      <c r="DS97" s="57"/>
      <c r="DT97" s="57"/>
      <c r="DU97" s="57"/>
      <c r="DV97" s="57"/>
      <c r="DW97" s="57"/>
      <c r="DX97" s="57"/>
      <c r="DY97" s="57"/>
      <c r="DZ97" s="57"/>
      <c r="EA97" s="57"/>
      <c r="EB97" s="57"/>
      <c r="EC97" s="58"/>
      <c r="ED97" s="59"/>
      <c r="EE97" s="57"/>
      <c r="EF97" s="57"/>
      <c r="EG97" s="57"/>
      <c r="EH97" s="57"/>
      <c r="EI97" s="57"/>
      <c r="EJ97" s="57"/>
      <c r="EK97" s="57"/>
      <c r="EL97" s="57"/>
      <c r="EM97" s="57"/>
      <c r="EN97" s="57"/>
      <c r="EO97" s="57"/>
      <c r="EP97" s="57"/>
      <c r="EQ97" s="57"/>
      <c r="ER97" s="57"/>
      <c r="ES97" s="57"/>
      <c r="ET97" s="57"/>
      <c r="EU97" s="57"/>
      <c r="EV97" s="56"/>
      <c r="EW97" s="57"/>
      <c r="EX97" s="57"/>
      <c r="EY97" s="57"/>
      <c r="EZ97" s="57"/>
      <c r="FA97" s="57"/>
      <c r="FB97" s="57"/>
      <c r="FC97" s="57"/>
      <c r="FD97" s="57"/>
      <c r="FE97" s="57"/>
      <c r="FF97" s="57"/>
      <c r="FG97" s="57"/>
      <c r="FH97" s="57"/>
      <c r="FI97" s="57"/>
      <c r="FJ97" s="57"/>
      <c r="FK97" s="58"/>
      <c r="FL97" s="57"/>
      <c r="FM97" s="57"/>
      <c r="FN97" s="57"/>
      <c r="FO97" s="57"/>
      <c r="FP97" s="57"/>
      <c r="FQ97" s="57"/>
      <c r="FR97" s="57"/>
      <c r="FS97" s="57"/>
      <c r="FT97" s="57"/>
      <c r="FU97" s="57"/>
      <c r="FV97" s="57"/>
      <c r="FW97" s="57"/>
      <c r="FX97" s="57"/>
      <c r="FY97" s="57"/>
      <c r="FZ97" s="57"/>
      <c r="GA97" s="57"/>
      <c r="GB97" s="57"/>
      <c r="GC97" s="57"/>
      <c r="GD97" s="57"/>
      <c r="GE97" s="58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53"/>
      <c r="B98" s="53"/>
      <c r="C98" s="53"/>
      <c r="D98" s="53"/>
      <c r="E98" s="53"/>
      <c r="F98" s="54" t="s">
        <v>16</v>
      </c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9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9"/>
      <c r="BE98" s="57"/>
      <c r="BF98" s="57"/>
      <c r="BG98" s="57"/>
      <c r="BH98" s="57"/>
      <c r="BI98" s="57"/>
      <c r="BJ98" s="57"/>
      <c r="BK98" s="57"/>
      <c r="BL98" s="57"/>
      <c r="BM98" s="58"/>
      <c r="BN98" s="59"/>
      <c r="BO98" s="60"/>
      <c r="BP98" s="60"/>
      <c r="BQ98" s="60"/>
      <c r="BR98" s="60"/>
      <c r="BS98" s="60"/>
      <c r="BT98" s="60"/>
      <c r="BU98" s="60"/>
      <c r="BV98" s="60"/>
      <c r="BW98" s="60"/>
      <c r="BX98" s="60"/>
      <c r="BY98" s="60"/>
      <c r="BZ98" s="60"/>
      <c r="CA98" s="57"/>
      <c r="CB98" s="57"/>
      <c r="CC98" s="58"/>
      <c r="CD98" s="59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60"/>
      <c r="DC98" s="60"/>
      <c r="DD98" s="60"/>
      <c r="DE98" s="60"/>
      <c r="DF98" s="60"/>
      <c r="DG98" s="60"/>
      <c r="DH98" s="60"/>
      <c r="DI98" s="60"/>
      <c r="DJ98" s="60"/>
      <c r="DK98" s="60"/>
      <c r="DL98" s="60"/>
      <c r="DM98" s="65"/>
      <c r="DN98" s="59"/>
      <c r="DO98" s="57"/>
      <c r="DP98" s="57"/>
      <c r="DQ98" s="57"/>
      <c r="DR98" s="57"/>
      <c r="DS98" s="57"/>
      <c r="DT98" s="57"/>
      <c r="DU98" s="57"/>
      <c r="DV98" s="57"/>
      <c r="DW98" s="57"/>
      <c r="DX98" s="57"/>
      <c r="DY98" s="57"/>
      <c r="DZ98" s="57"/>
      <c r="EA98" s="57"/>
      <c r="EB98" s="57"/>
      <c r="EC98" s="58"/>
      <c r="ED98" s="59"/>
      <c r="EE98" s="57"/>
      <c r="EF98" s="57"/>
      <c r="EG98" s="57"/>
      <c r="EH98" s="57"/>
      <c r="EI98" s="57"/>
      <c r="EJ98" s="57"/>
      <c r="EK98" s="57"/>
      <c r="EL98" s="57"/>
      <c r="EM98" s="57"/>
      <c r="EN98" s="57"/>
      <c r="EO98" s="57"/>
      <c r="EP98" s="57"/>
      <c r="EQ98" s="57"/>
      <c r="ER98" s="57"/>
      <c r="ES98" s="57"/>
      <c r="ET98" s="57"/>
      <c r="EU98" s="57"/>
      <c r="EV98" s="56"/>
      <c r="EW98" s="57"/>
      <c r="EX98" s="57"/>
      <c r="EY98" s="57"/>
      <c r="EZ98" s="57"/>
      <c r="FA98" s="57"/>
      <c r="FB98" s="57"/>
      <c r="FC98" s="57"/>
      <c r="FD98" s="57"/>
      <c r="FE98" s="57"/>
      <c r="FF98" s="57"/>
      <c r="FG98" s="57"/>
      <c r="FH98" s="57"/>
      <c r="FI98" s="57"/>
      <c r="FJ98" s="57"/>
      <c r="FK98" s="58"/>
      <c r="FL98" s="57"/>
      <c r="FM98" s="57"/>
      <c r="FN98" s="57"/>
      <c r="FO98" s="57"/>
      <c r="FP98" s="57"/>
      <c r="FQ98" s="57"/>
      <c r="FR98" s="57"/>
      <c r="FS98" s="57"/>
      <c r="FT98" s="57"/>
      <c r="FU98" s="57"/>
      <c r="FV98" s="57"/>
      <c r="FW98" s="57"/>
      <c r="FX98" s="57"/>
      <c r="FY98" s="57"/>
      <c r="FZ98" s="57"/>
      <c r="GA98" s="57"/>
      <c r="GB98" s="57"/>
      <c r="GC98" s="57"/>
      <c r="GD98" s="57"/>
      <c r="GE98" s="58"/>
      <c r="GF98" s="14"/>
      <c r="GG98" s="14"/>
      <c r="GH98" s="14"/>
      <c r="GI98" s="14"/>
      <c r="GJ98" s="14"/>
      <c r="GK98" s="14"/>
      <c r="GL98" s="14"/>
      <c r="GM98" s="14"/>
    </row>
    <row r="99" spans="1:195" ht="29.25" customHeight="1" x14ac:dyDescent="0.2">
      <c r="A99" s="102" t="s">
        <v>220</v>
      </c>
      <c r="B99" s="103"/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03"/>
      <c r="BT99" s="103"/>
      <c r="BU99" s="103"/>
      <c r="BV99" s="103"/>
      <c r="BW99" s="103"/>
      <c r="BX99" s="103"/>
      <c r="BY99" s="103"/>
      <c r="BZ99" s="103"/>
      <c r="CA99" s="103"/>
      <c r="CB99" s="103"/>
      <c r="CC99" s="103"/>
      <c r="CD99" s="103"/>
      <c r="CE99" s="103"/>
      <c r="CF99" s="103"/>
      <c r="CG99" s="103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/>
      <c r="CR99" s="103"/>
      <c r="CS99" s="103"/>
      <c r="CT99" s="103"/>
      <c r="CU99" s="103"/>
      <c r="CV99" s="103"/>
      <c r="CW99" s="103"/>
      <c r="CX99" s="103"/>
      <c r="CY99" s="103"/>
      <c r="CZ99" s="103"/>
      <c r="DA99" s="103"/>
      <c r="DB99" s="103"/>
      <c r="DC99" s="103"/>
      <c r="DD99" s="103"/>
      <c r="DE99" s="103"/>
      <c r="DF99" s="103"/>
      <c r="DG99" s="103"/>
      <c r="DH99" s="103"/>
      <c r="DI99" s="103"/>
      <c r="DJ99" s="103"/>
      <c r="DK99" s="103"/>
      <c r="DL99" s="103"/>
      <c r="DM99" s="103"/>
      <c r="DN99" s="103"/>
      <c r="DO99" s="103"/>
      <c r="DP99" s="103"/>
      <c r="DQ99" s="103"/>
      <c r="DR99" s="103"/>
      <c r="DS99" s="103"/>
      <c r="DT99" s="103"/>
      <c r="DU99" s="103"/>
      <c r="DV99" s="103"/>
      <c r="DW99" s="103"/>
      <c r="DX99" s="103"/>
      <c r="DY99" s="103"/>
      <c r="DZ99" s="103"/>
      <c r="EA99" s="103"/>
      <c r="EB99" s="103"/>
      <c r="EC99" s="103"/>
      <c r="ED99" s="103"/>
      <c r="EE99" s="103"/>
      <c r="EF99" s="103"/>
      <c r="EG99" s="103"/>
      <c r="EH99" s="103"/>
      <c r="EI99" s="103"/>
      <c r="EJ99" s="103"/>
      <c r="EK99" s="103"/>
      <c r="EL99" s="103"/>
      <c r="EM99" s="103"/>
      <c r="EN99" s="103"/>
      <c r="EO99" s="103"/>
      <c r="EP99" s="103"/>
      <c r="EQ99" s="103"/>
      <c r="ER99" s="103"/>
      <c r="ES99" s="103"/>
      <c r="ET99" s="103"/>
      <c r="EU99" s="103"/>
      <c r="EV99" s="103"/>
      <c r="EW99" s="103"/>
      <c r="EX99" s="103"/>
      <c r="EY99" s="103"/>
      <c r="EZ99" s="103"/>
      <c r="FA99" s="103"/>
      <c r="FB99" s="103"/>
      <c r="FC99" s="103"/>
      <c r="FD99" s="103"/>
      <c r="FE99" s="103"/>
      <c r="FF99" s="103"/>
      <c r="FG99" s="103"/>
      <c r="FH99" s="103"/>
      <c r="FI99" s="103"/>
      <c r="FJ99" s="103"/>
      <c r="FK99" s="103"/>
      <c r="FL99" s="103"/>
      <c r="FM99" s="103"/>
      <c r="FN99" s="103"/>
      <c r="FO99" s="103"/>
      <c r="FP99" s="103"/>
      <c r="FQ99" s="103"/>
      <c r="FR99" s="103"/>
      <c r="FS99" s="103"/>
      <c r="FT99" s="103"/>
      <c r="FU99" s="103"/>
      <c r="FV99" s="103"/>
      <c r="FW99" s="103"/>
      <c r="FX99" s="103"/>
      <c r="FY99" s="103"/>
      <c r="FZ99" s="103"/>
      <c r="GA99" s="103"/>
      <c r="GB99" s="103"/>
      <c r="GC99" s="103"/>
      <c r="GD99" s="103"/>
      <c r="GE99" s="103"/>
      <c r="GF99" s="14"/>
      <c r="GG99" s="14"/>
      <c r="GH99" s="14"/>
      <c r="GI99" s="14"/>
      <c r="GJ99" s="14"/>
      <c r="GK99" s="14"/>
      <c r="GL99" s="14"/>
      <c r="GM99" s="14"/>
    </row>
    <row r="100" spans="1:195" x14ac:dyDescent="0.2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  <c r="EH100" s="14"/>
      <c r="EI100" s="14"/>
      <c r="EJ100" s="14"/>
      <c r="EK100" s="14"/>
      <c r="EL100" s="14"/>
      <c r="EM100" s="14"/>
      <c r="EN100" s="14"/>
      <c r="EO100" s="14"/>
      <c r="EP100" s="14"/>
      <c r="EQ100" s="14"/>
      <c r="ER100" s="14"/>
      <c r="ES100" s="14"/>
      <c r="ET100" s="14"/>
      <c r="EU100" s="14"/>
      <c r="EV100" s="14"/>
      <c r="EW100" s="14"/>
      <c r="EX100" s="14"/>
      <c r="EY100" s="14"/>
      <c r="EZ100" s="14"/>
      <c r="FA100" s="14"/>
      <c r="FB100" s="14"/>
      <c r="FC100" s="14"/>
      <c r="FD100" s="14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  <c r="GB100" s="14"/>
      <c r="GC100" s="14"/>
      <c r="GD100" s="14"/>
      <c r="GE100" s="14"/>
      <c r="GF100" s="14"/>
      <c r="GG100" s="14"/>
      <c r="GH100" s="14"/>
      <c r="GI100" s="14"/>
      <c r="GJ100" s="14"/>
      <c r="GK100" s="14"/>
      <c r="GL100" s="14"/>
      <c r="GM100" s="14"/>
    </row>
    <row r="101" spans="1:195" ht="12" x14ac:dyDescent="0.2">
      <c r="A101" s="63" t="s">
        <v>222</v>
      </c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63"/>
      <c r="CB101" s="63"/>
      <c r="CC101" s="63"/>
      <c r="CD101" s="63"/>
      <c r="CE101" s="63"/>
      <c r="CF101" s="63"/>
      <c r="CG101" s="63"/>
      <c r="CH101" s="63"/>
      <c r="CI101" s="63"/>
      <c r="CJ101" s="63"/>
      <c r="CK101" s="63"/>
      <c r="CL101" s="63"/>
      <c r="CM101" s="63"/>
      <c r="CN101" s="63"/>
      <c r="CO101" s="63"/>
      <c r="CP101" s="63"/>
      <c r="CQ101" s="63"/>
      <c r="CR101" s="63"/>
      <c r="CS101" s="63"/>
      <c r="CT101" s="63"/>
      <c r="CU101" s="63"/>
      <c r="CV101" s="63"/>
      <c r="CW101" s="63"/>
      <c r="CX101" s="63"/>
      <c r="CY101" s="63"/>
      <c r="CZ101" s="63"/>
      <c r="DA101" s="63"/>
      <c r="DB101" s="63"/>
      <c r="DC101" s="63"/>
      <c r="DD101" s="63"/>
      <c r="DE101" s="63"/>
      <c r="DF101" s="63"/>
      <c r="DG101" s="63"/>
      <c r="DH101" s="63"/>
      <c r="DI101" s="63"/>
      <c r="DJ101" s="63"/>
      <c r="DK101" s="63"/>
      <c r="DL101" s="63"/>
      <c r="DM101" s="63"/>
      <c r="DN101" s="63"/>
      <c r="DO101" s="63"/>
      <c r="DP101" s="63"/>
      <c r="DQ101" s="63"/>
      <c r="DR101" s="63"/>
      <c r="DS101" s="63"/>
      <c r="DT101" s="63"/>
      <c r="DU101" s="63"/>
      <c r="DV101" s="63"/>
      <c r="DW101" s="63"/>
      <c r="DX101" s="63"/>
      <c r="DY101" s="63"/>
      <c r="DZ101" s="63"/>
      <c r="EA101" s="63"/>
      <c r="EB101" s="63"/>
      <c r="EC101" s="63"/>
      <c r="ED101" s="63"/>
      <c r="EE101" s="63"/>
      <c r="EF101" s="63"/>
      <c r="EG101" s="63"/>
      <c r="EH101" s="63"/>
      <c r="EI101" s="63"/>
      <c r="EJ101" s="63"/>
      <c r="EK101" s="63"/>
      <c r="EL101" s="63"/>
      <c r="EM101" s="63"/>
      <c r="EN101" s="63"/>
      <c r="EO101" s="63"/>
      <c r="EP101" s="63"/>
      <c r="EQ101" s="63"/>
      <c r="ER101" s="63"/>
      <c r="ES101" s="63"/>
      <c r="ET101" s="63"/>
      <c r="EU101" s="63"/>
      <c r="EV101" s="63"/>
      <c r="EW101" s="63"/>
      <c r="EX101" s="63"/>
      <c r="EY101" s="63"/>
      <c r="EZ101" s="63"/>
      <c r="FA101" s="63"/>
      <c r="FB101" s="63"/>
      <c r="FC101" s="63"/>
      <c r="FD101" s="63"/>
      <c r="FE101" s="63"/>
      <c r="FF101" s="63"/>
      <c r="FG101" s="63"/>
      <c r="FH101" s="63"/>
      <c r="FI101" s="63"/>
      <c r="FJ101" s="63"/>
      <c r="FK101" s="63"/>
      <c r="FL101" s="63"/>
      <c r="FM101" s="63"/>
      <c r="FN101" s="63"/>
      <c r="FO101" s="63"/>
      <c r="FP101" s="63"/>
      <c r="FQ101" s="63"/>
      <c r="FR101" s="63"/>
      <c r="FS101" s="63"/>
      <c r="FT101" s="63"/>
      <c r="FU101" s="63"/>
      <c r="FV101" s="63"/>
      <c r="FW101" s="63"/>
      <c r="FX101" s="63"/>
      <c r="FY101" s="63"/>
      <c r="FZ101" s="63"/>
      <c r="GA101" s="63"/>
      <c r="GB101" s="63"/>
      <c r="GC101" s="63"/>
      <c r="GD101" s="63"/>
      <c r="GE101" s="63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GF102" s="14"/>
      <c r="GG102" s="14"/>
      <c r="GH102" s="14"/>
      <c r="GI102" s="14"/>
      <c r="GJ102" s="14"/>
      <c r="GK102" s="14"/>
      <c r="GL102" s="14"/>
      <c r="GM102" s="14"/>
    </row>
    <row r="103" spans="1:195" ht="27.75" customHeight="1" x14ac:dyDescent="0.2">
      <c r="A103" s="88" t="s">
        <v>155</v>
      </c>
      <c r="B103" s="88"/>
      <c r="C103" s="88"/>
      <c r="D103" s="88"/>
      <c r="E103" s="88"/>
      <c r="F103" s="81" t="s">
        <v>45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  <c r="BC103" s="82"/>
      <c r="BD103" s="82"/>
      <c r="BE103" s="82"/>
      <c r="BF103" s="82"/>
      <c r="BG103" s="82"/>
      <c r="BH103" s="82"/>
      <c r="BI103" s="82"/>
      <c r="BJ103" s="82"/>
      <c r="BK103" s="82"/>
      <c r="BL103" s="82"/>
      <c r="BM103" s="82"/>
      <c r="BN103" s="82"/>
      <c r="BO103" s="82"/>
      <c r="BP103" s="82"/>
      <c r="BQ103" s="82"/>
      <c r="BR103" s="82"/>
      <c r="BS103" s="82"/>
      <c r="BT103" s="82"/>
      <c r="BU103" s="8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2"/>
      <c r="DZ103" s="82"/>
      <c r="EA103" s="82"/>
      <c r="EB103" s="82"/>
      <c r="EC103" s="82"/>
      <c r="ED103" s="82"/>
      <c r="EE103" s="82"/>
      <c r="EF103" s="82"/>
      <c r="EG103" s="82"/>
      <c r="EH103" s="82"/>
      <c r="EI103" s="82"/>
      <c r="EJ103" s="82"/>
      <c r="EK103" s="82"/>
      <c r="EL103" s="82"/>
      <c r="EM103" s="82"/>
      <c r="EN103" s="82"/>
      <c r="EO103" s="82"/>
      <c r="EP103" s="82"/>
      <c r="EQ103" s="82"/>
      <c r="ER103" s="83"/>
      <c r="ES103" s="81" t="s">
        <v>158</v>
      </c>
      <c r="ET103" s="82"/>
      <c r="EU103" s="82"/>
      <c r="EV103" s="82"/>
      <c r="EW103" s="82"/>
      <c r="EX103" s="82"/>
      <c r="EY103" s="82"/>
      <c r="EZ103" s="82"/>
      <c r="FA103" s="82"/>
      <c r="FB103" s="82"/>
      <c r="FC103" s="82"/>
      <c r="FD103" s="82"/>
      <c r="FE103" s="82"/>
      <c r="FF103" s="82"/>
      <c r="FG103" s="82"/>
      <c r="FH103" s="82"/>
      <c r="FI103" s="82"/>
      <c r="FJ103" s="82"/>
      <c r="FK103" s="82"/>
      <c r="FL103" s="82"/>
      <c r="FM103" s="82"/>
      <c r="FN103" s="82"/>
      <c r="FO103" s="82"/>
      <c r="FP103" s="82"/>
      <c r="FQ103" s="82"/>
      <c r="FR103" s="82"/>
      <c r="FS103" s="82"/>
      <c r="FT103" s="82"/>
      <c r="FU103" s="82"/>
      <c r="FV103" s="82"/>
      <c r="FW103" s="82"/>
      <c r="FX103" s="82"/>
      <c r="FY103" s="82"/>
      <c r="FZ103" s="82"/>
      <c r="GA103" s="82"/>
      <c r="GB103" s="82"/>
      <c r="GC103" s="82"/>
      <c r="GD103" s="82"/>
      <c r="GE103" s="83"/>
      <c r="GF103" s="14"/>
      <c r="GG103" s="14"/>
      <c r="GH103" s="14"/>
      <c r="GI103" s="14"/>
      <c r="GJ103" s="14"/>
      <c r="GK103" s="14"/>
      <c r="GL103" s="14"/>
      <c r="GM103" s="14"/>
    </row>
    <row r="104" spans="1:195" ht="12.75" customHeight="1" x14ac:dyDescent="0.2">
      <c r="A104" s="88">
        <v>1</v>
      </c>
      <c r="B104" s="88"/>
      <c r="C104" s="88"/>
      <c r="D104" s="88"/>
      <c r="E104" s="88"/>
      <c r="F104" s="81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82"/>
      <c r="AZ104" s="82"/>
      <c r="BA104" s="82"/>
      <c r="BB104" s="82"/>
      <c r="BC104" s="82"/>
      <c r="BD104" s="82"/>
      <c r="BE104" s="82"/>
      <c r="BF104" s="82"/>
      <c r="BG104" s="82"/>
      <c r="BH104" s="82"/>
      <c r="BI104" s="82"/>
      <c r="BJ104" s="82"/>
      <c r="BK104" s="82"/>
      <c r="BL104" s="82"/>
      <c r="BM104" s="82"/>
      <c r="BN104" s="82"/>
      <c r="BO104" s="82"/>
      <c r="BP104" s="82"/>
      <c r="BQ104" s="82"/>
      <c r="BR104" s="82"/>
      <c r="BS104" s="82"/>
      <c r="BT104" s="82"/>
      <c r="BU104" s="82"/>
      <c r="BV104" s="82"/>
      <c r="BW104" s="82"/>
      <c r="BX104" s="82"/>
      <c r="BY104" s="82"/>
      <c r="BZ104" s="82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  <c r="CQ104" s="82"/>
      <c r="CR104" s="82"/>
      <c r="CS104" s="82"/>
      <c r="CT104" s="82"/>
      <c r="CU104" s="82"/>
      <c r="CV104" s="82"/>
      <c r="CW104" s="82"/>
      <c r="CX104" s="82"/>
      <c r="CY104" s="82"/>
      <c r="CZ104" s="82"/>
      <c r="DA104" s="82"/>
      <c r="DB104" s="82"/>
      <c r="DC104" s="82"/>
      <c r="DD104" s="82"/>
      <c r="DE104" s="82"/>
      <c r="DF104" s="82"/>
      <c r="DG104" s="82"/>
      <c r="DH104" s="82"/>
      <c r="DI104" s="82"/>
      <c r="DJ104" s="82"/>
      <c r="DK104" s="82"/>
      <c r="DL104" s="82"/>
      <c r="DM104" s="82"/>
      <c r="DN104" s="82"/>
      <c r="DO104" s="82"/>
      <c r="DP104" s="82"/>
      <c r="DQ104" s="82"/>
      <c r="DR104" s="82"/>
      <c r="DS104" s="82"/>
      <c r="DT104" s="82"/>
      <c r="DU104" s="82"/>
      <c r="DV104" s="82"/>
      <c r="DW104" s="82"/>
      <c r="DX104" s="82"/>
      <c r="DY104" s="82"/>
      <c r="DZ104" s="82"/>
      <c r="EA104" s="82"/>
      <c r="EB104" s="82"/>
      <c r="EC104" s="82"/>
      <c r="ED104" s="82"/>
      <c r="EE104" s="82"/>
      <c r="EF104" s="82"/>
      <c r="EG104" s="82"/>
      <c r="EH104" s="82"/>
      <c r="EI104" s="82"/>
      <c r="EJ104" s="82"/>
      <c r="EK104" s="82"/>
      <c r="EL104" s="82"/>
      <c r="EM104" s="82"/>
      <c r="EN104" s="82"/>
      <c r="EO104" s="82"/>
      <c r="EP104" s="82"/>
      <c r="EQ104" s="82"/>
      <c r="ER104" s="83"/>
      <c r="ES104" s="81"/>
      <c r="ET104" s="82"/>
      <c r="EU104" s="82"/>
      <c r="EV104" s="82"/>
      <c r="EW104" s="82"/>
      <c r="EX104" s="82"/>
      <c r="EY104" s="82"/>
      <c r="EZ104" s="82"/>
      <c r="FA104" s="82"/>
      <c r="FB104" s="82"/>
      <c r="FC104" s="82"/>
      <c r="FD104" s="82"/>
      <c r="FE104" s="82"/>
      <c r="FF104" s="82"/>
      <c r="FG104" s="82"/>
      <c r="FH104" s="82"/>
      <c r="FI104" s="82"/>
      <c r="FJ104" s="82"/>
      <c r="FK104" s="82"/>
      <c r="FL104" s="82"/>
      <c r="FM104" s="82"/>
      <c r="FN104" s="82"/>
      <c r="FO104" s="82"/>
      <c r="FP104" s="82"/>
      <c r="FQ104" s="82"/>
      <c r="FR104" s="82"/>
      <c r="FS104" s="82"/>
      <c r="FT104" s="82"/>
      <c r="FU104" s="82"/>
      <c r="FV104" s="82"/>
      <c r="FW104" s="82"/>
      <c r="FX104" s="82"/>
      <c r="FY104" s="82"/>
      <c r="FZ104" s="82"/>
      <c r="GA104" s="82"/>
      <c r="GB104" s="82"/>
      <c r="GC104" s="82"/>
      <c r="GD104" s="82"/>
      <c r="GE104" s="83"/>
      <c r="GF104" s="14"/>
      <c r="GG104" s="14"/>
      <c r="GH104" s="14"/>
      <c r="GI104" s="14"/>
      <c r="GJ104" s="14"/>
      <c r="GK104" s="14"/>
      <c r="GL104" s="14"/>
      <c r="GM104" s="14"/>
    </row>
    <row r="105" spans="1:195" x14ac:dyDescent="0.2">
      <c r="A105" s="88">
        <v>2</v>
      </c>
      <c r="B105" s="88"/>
      <c r="C105" s="88"/>
      <c r="D105" s="88"/>
      <c r="E105" s="88"/>
      <c r="F105" s="81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2"/>
      <c r="BO105" s="82"/>
      <c r="BP105" s="82"/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Q105" s="82"/>
      <c r="ER105" s="83"/>
      <c r="ES105" s="81"/>
      <c r="ET105" s="82"/>
      <c r="EU105" s="82"/>
      <c r="EV105" s="82"/>
      <c r="EW105" s="82"/>
      <c r="EX105" s="82"/>
      <c r="EY105" s="82"/>
      <c r="EZ105" s="82"/>
      <c r="FA105" s="82"/>
      <c r="FB105" s="82"/>
      <c r="FC105" s="82"/>
      <c r="FD105" s="82"/>
      <c r="FE105" s="82"/>
      <c r="FF105" s="82"/>
      <c r="FG105" s="82"/>
      <c r="FH105" s="82"/>
      <c r="FI105" s="82"/>
      <c r="FJ105" s="82"/>
      <c r="FK105" s="82"/>
      <c r="FL105" s="82"/>
      <c r="FM105" s="82"/>
      <c r="FN105" s="82"/>
      <c r="FO105" s="82"/>
      <c r="FP105" s="82"/>
      <c r="FQ105" s="82"/>
      <c r="FR105" s="82"/>
      <c r="FS105" s="82"/>
      <c r="FT105" s="82"/>
      <c r="FU105" s="82"/>
      <c r="FV105" s="82"/>
      <c r="FW105" s="82"/>
      <c r="FX105" s="82"/>
      <c r="FY105" s="82"/>
      <c r="FZ105" s="82"/>
      <c r="GA105" s="82"/>
      <c r="GB105" s="82"/>
      <c r="GC105" s="82"/>
      <c r="GD105" s="82"/>
      <c r="GE105" s="83"/>
      <c r="GF105" s="14"/>
      <c r="GG105" s="14"/>
      <c r="GH105" s="14"/>
      <c r="GI105" s="14"/>
      <c r="GJ105" s="14"/>
      <c r="GK105" s="14"/>
      <c r="GL105" s="14"/>
      <c r="GM105" s="14"/>
    </row>
    <row r="106" spans="1:195" x14ac:dyDescent="0.2">
      <c r="A106" s="85" t="s">
        <v>16</v>
      </c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  <c r="BT106" s="86"/>
      <c r="BU106" s="86"/>
      <c r="BV106" s="86"/>
      <c r="BW106" s="86"/>
      <c r="BX106" s="86"/>
      <c r="BY106" s="86"/>
      <c r="BZ106" s="86"/>
      <c r="CA106" s="86"/>
      <c r="CB106" s="86"/>
      <c r="CC106" s="86"/>
      <c r="CD106" s="86"/>
      <c r="CE106" s="86"/>
      <c r="CF106" s="86"/>
      <c r="CG106" s="86"/>
      <c r="CH106" s="86"/>
      <c r="CI106" s="86"/>
      <c r="CJ106" s="86"/>
      <c r="CK106" s="86"/>
      <c r="CL106" s="86"/>
      <c r="CM106" s="86"/>
      <c r="CN106" s="86"/>
      <c r="CO106" s="86"/>
      <c r="CP106" s="86"/>
      <c r="CQ106" s="86"/>
      <c r="CR106" s="86"/>
      <c r="CS106" s="86"/>
      <c r="CT106" s="86"/>
      <c r="CU106" s="86"/>
      <c r="CV106" s="86"/>
      <c r="CW106" s="86"/>
      <c r="CX106" s="86"/>
      <c r="CY106" s="86"/>
      <c r="CZ106" s="86"/>
      <c r="DA106" s="86"/>
      <c r="DB106" s="86"/>
      <c r="DC106" s="86"/>
      <c r="DD106" s="86"/>
      <c r="DE106" s="86"/>
      <c r="DF106" s="86"/>
      <c r="DG106" s="86"/>
      <c r="DH106" s="86"/>
      <c r="DI106" s="86"/>
      <c r="DJ106" s="86"/>
      <c r="DK106" s="86"/>
      <c r="DL106" s="86"/>
      <c r="DM106" s="86"/>
      <c r="DN106" s="86"/>
      <c r="DO106" s="86"/>
      <c r="DP106" s="86"/>
      <c r="DQ106" s="86"/>
      <c r="DR106" s="86"/>
      <c r="DS106" s="86"/>
      <c r="DT106" s="86"/>
      <c r="DU106" s="86"/>
      <c r="DV106" s="86"/>
      <c r="DW106" s="86"/>
      <c r="DX106" s="86"/>
      <c r="DY106" s="86"/>
      <c r="DZ106" s="86"/>
      <c r="EA106" s="86"/>
      <c r="EB106" s="86"/>
      <c r="EC106" s="86"/>
      <c r="ED106" s="86"/>
      <c r="EE106" s="86"/>
      <c r="EF106" s="86"/>
      <c r="EG106" s="86"/>
      <c r="EH106" s="86"/>
      <c r="EI106" s="86"/>
      <c r="EJ106" s="86"/>
      <c r="EK106" s="86"/>
      <c r="EL106" s="86"/>
      <c r="EM106" s="86"/>
      <c r="EN106" s="86"/>
      <c r="EO106" s="86"/>
      <c r="EP106" s="86"/>
      <c r="EQ106" s="86"/>
      <c r="ER106" s="87"/>
      <c r="ES106" s="81"/>
      <c r="ET106" s="82"/>
      <c r="EU106" s="82"/>
      <c r="EV106" s="82"/>
      <c r="EW106" s="82"/>
      <c r="EX106" s="82"/>
      <c r="EY106" s="82"/>
      <c r="EZ106" s="82"/>
      <c r="FA106" s="82"/>
      <c r="FB106" s="82"/>
      <c r="FC106" s="82"/>
      <c r="FD106" s="82"/>
      <c r="FE106" s="82"/>
      <c r="FF106" s="82"/>
      <c r="FG106" s="82"/>
      <c r="FH106" s="82"/>
      <c r="FI106" s="82"/>
      <c r="FJ106" s="82"/>
      <c r="FK106" s="82"/>
      <c r="FL106" s="82"/>
      <c r="FM106" s="82"/>
      <c r="FN106" s="82"/>
      <c r="FO106" s="82"/>
      <c r="FP106" s="82"/>
      <c r="FQ106" s="82"/>
      <c r="FR106" s="82"/>
      <c r="FS106" s="82"/>
      <c r="FT106" s="82"/>
      <c r="FU106" s="82"/>
      <c r="FV106" s="82"/>
      <c r="FW106" s="82"/>
      <c r="FX106" s="82"/>
      <c r="FY106" s="82"/>
      <c r="FZ106" s="82"/>
      <c r="GA106" s="82"/>
      <c r="GB106" s="82"/>
      <c r="GC106" s="82"/>
      <c r="GD106" s="82"/>
      <c r="GE106" s="83"/>
      <c r="GF106" s="14"/>
      <c r="GG106" s="14"/>
      <c r="GH106" s="14"/>
      <c r="GI106" s="14"/>
      <c r="GJ106" s="14"/>
      <c r="GK106" s="14"/>
      <c r="GL106" s="14"/>
      <c r="GM106" s="14"/>
    </row>
    <row r="107" spans="1:195" ht="22.5" customHeight="1" x14ac:dyDescent="0.2">
      <c r="A107" s="102" t="s">
        <v>261</v>
      </c>
      <c r="B107" s="103"/>
      <c r="C107" s="103"/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3"/>
      <c r="AV107" s="103"/>
      <c r="AW107" s="103"/>
      <c r="AX107" s="103"/>
      <c r="AY107" s="103"/>
      <c r="AZ107" s="103"/>
      <c r="BA107" s="103"/>
      <c r="BB107" s="103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3"/>
      <c r="BO107" s="103"/>
      <c r="BP107" s="103"/>
      <c r="BQ107" s="103"/>
      <c r="BR107" s="103"/>
      <c r="BS107" s="103"/>
      <c r="BT107" s="103"/>
      <c r="BU107" s="103"/>
      <c r="BV107" s="103"/>
      <c r="BW107" s="103"/>
      <c r="BX107" s="103"/>
      <c r="BY107" s="103"/>
      <c r="BZ107" s="103"/>
      <c r="CA107" s="103"/>
      <c r="CB107" s="103"/>
      <c r="CC107" s="103"/>
      <c r="CD107" s="103"/>
      <c r="CE107" s="103"/>
      <c r="CF107" s="103"/>
      <c r="CG107" s="103"/>
      <c r="CH107" s="103"/>
      <c r="CI107" s="103"/>
      <c r="CJ107" s="103"/>
      <c r="CK107" s="103"/>
      <c r="CL107" s="103"/>
      <c r="CM107" s="103"/>
      <c r="CN107" s="103"/>
      <c r="CO107" s="103"/>
      <c r="CP107" s="103"/>
      <c r="CQ107" s="103"/>
      <c r="CR107" s="103"/>
      <c r="CS107" s="103"/>
      <c r="CT107" s="103"/>
      <c r="CU107" s="103"/>
      <c r="CV107" s="103"/>
      <c r="CW107" s="103"/>
      <c r="CX107" s="103"/>
      <c r="CY107" s="103"/>
      <c r="CZ107" s="103"/>
      <c r="DA107" s="103"/>
      <c r="DB107" s="103"/>
      <c r="DC107" s="103"/>
      <c r="DD107" s="103"/>
      <c r="DE107" s="103"/>
      <c r="DF107" s="103"/>
      <c r="DG107" s="103"/>
      <c r="DH107" s="103"/>
      <c r="DI107" s="103"/>
      <c r="DJ107" s="103"/>
      <c r="DK107" s="103"/>
      <c r="DL107" s="103"/>
      <c r="DM107" s="103"/>
      <c r="DN107" s="103"/>
      <c r="DO107" s="103"/>
      <c r="DP107" s="103"/>
      <c r="DQ107" s="103"/>
      <c r="DR107" s="103"/>
      <c r="DS107" s="103"/>
      <c r="DT107" s="103"/>
      <c r="DU107" s="103"/>
      <c r="DV107" s="103"/>
      <c r="DW107" s="103"/>
      <c r="DX107" s="103"/>
      <c r="DY107" s="103"/>
      <c r="DZ107" s="103"/>
      <c r="EA107" s="103"/>
      <c r="EB107" s="103"/>
      <c r="EC107" s="103"/>
      <c r="ED107" s="103"/>
      <c r="EE107" s="103"/>
      <c r="EF107" s="103"/>
      <c r="EG107" s="103"/>
      <c r="EH107" s="103"/>
      <c r="EI107" s="103"/>
      <c r="EJ107" s="103"/>
      <c r="EK107" s="103"/>
      <c r="EL107" s="103"/>
      <c r="EM107" s="103"/>
      <c r="EN107" s="103"/>
      <c r="EO107" s="103"/>
      <c r="EP107" s="103"/>
      <c r="EQ107" s="103"/>
      <c r="ER107" s="103"/>
      <c r="ES107" s="103"/>
      <c r="ET107" s="103"/>
      <c r="EU107" s="103"/>
      <c r="EV107" s="103"/>
      <c r="EW107" s="103"/>
      <c r="EX107" s="103"/>
      <c r="EY107" s="103"/>
      <c r="EZ107" s="103"/>
      <c r="FA107" s="103"/>
      <c r="FB107" s="103"/>
      <c r="FC107" s="103"/>
      <c r="FD107" s="103"/>
      <c r="FE107" s="103"/>
      <c r="FF107" s="103"/>
      <c r="FG107" s="103"/>
      <c r="FH107" s="103"/>
      <c r="FI107" s="103"/>
      <c r="FJ107" s="103"/>
      <c r="FK107" s="103"/>
      <c r="FL107" s="103"/>
      <c r="FM107" s="103"/>
      <c r="FN107" s="103"/>
      <c r="FO107" s="103"/>
      <c r="FP107" s="103"/>
      <c r="FQ107" s="103"/>
      <c r="FR107" s="103"/>
      <c r="FS107" s="103"/>
      <c r="FT107" s="103"/>
      <c r="FU107" s="103"/>
      <c r="FV107" s="103"/>
      <c r="FW107" s="103"/>
      <c r="FX107" s="103"/>
      <c r="FY107" s="103"/>
      <c r="FZ107" s="103"/>
      <c r="GA107" s="103"/>
      <c r="GB107" s="103"/>
      <c r="GC107" s="103"/>
      <c r="GD107" s="103"/>
      <c r="GE107" s="103"/>
      <c r="GF107" s="14"/>
      <c r="GG107" s="14"/>
      <c r="GH107" s="14"/>
      <c r="GI107" s="14"/>
      <c r="GJ107" s="14"/>
      <c r="GK107" s="14"/>
      <c r="GL107" s="14"/>
      <c r="GM107" s="14"/>
    </row>
    <row r="108" spans="1:195" ht="12.75" x14ac:dyDescent="0.2">
      <c r="A108" s="120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21"/>
      <c r="AV108" s="121"/>
      <c r="AW108" s="121"/>
      <c r="AX108" s="121"/>
      <c r="AY108" s="121"/>
      <c r="AZ108" s="121"/>
      <c r="BA108" s="121"/>
      <c r="BB108" s="121"/>
      <c r="BC108" s="121"/>
      <c r="BD108" s="121"/>
      <c r="BE108" s="121"/>
      <c r="BF108" s="121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21"/>
      <c r="BS108" s="121"/>
      <c r="BT108" s="121"/>
      <c r="BU108" s="121"/>
      <c r="BV108" s="121"/>
      <c r="BW108" s="121"/>
      <c r="BX108" s="121"/>
      <c r="BY108" s="121"/>
      <c r="BZ108" s="121"/>
      <c r="CA108" s="121"/>
      <c r="CB108" s="121"/>
      <c r="CC108" s="121"/>
      <c r="CD108" s="121"/>
      <c r="CE108" s="121"/>
      <c r="CF108" s="121"/>
      <c r="CG108" s="121"/>
      <c r="CH108" s="121"/>
      <c r="CI108" s="121"/>
      <c r="CJ108" s="121"/>
      <c r="CK108" s="121"/>
      <c r="CL108" s="121"/>
      <c r="CM108" s="121"/>
      <c r="CN108" s="121"/>
      <c r="CO108" s="121"/>
      <c r="CP108" s="121"/>
      <c r="CQ108" s="121"/>
      <c r="CR108" s="121"/>
      <c r="CS108" s="121"/>
      <c r="CT108" s="121"/>
      <c r="CU108" s="121"/>
      <c r="CV108" s="121"/>
      <c r="CW108" s="121"/>
      <c r="CX108" s="121"/>
      <c r="CY108" s="121"/>
      <c r="CZ108" s="121"/>
      <c r="DA108" s="121"/>
      <c r="DB108" s="121"/>
      <c r="DC108" s="121"/>
      <c r="DD108" s="121"/>
      <c r="DE108" s="121"/>
      <c r="DF108" s="121"/>
      <c r="DG108" s="121"/>
      <c r="DH108" s="121"/>
      <c r="DI108" s="121"/>
      <c r="DJ108" s="121"/>
      <c r="DK108" s="121"/>
      <c r="DL108" s="121"/>
      <c r="DM108" s="121"/>
      <c r="DN108" s="121"/>
      <c r="DO108" s="121"/>
      <c r="DP108" s="121"/>
      <c r="DQ108" s="121"/>
      <c r="DR108" s="121"/>
      <c r="DS108" s="121"/>
      <c r="DT108" s="121"/>
      <c r="DU108" s="121"/>
      <c r="DV108" s="121"/>
      <c r="DW108" s="121"/>
      <c r="DX108" s="121"/>
      <c r="DY108" s="121"/>
      <c r="DZ108" s="121"/>
      <c r="EA108" s="121"/>
      <c r="EB108" s="121"/>
      <c r="EC108" s="121"/>
      <c r="ED108" s="121"/>
      <c r="EE108" s="121"/>
      <c r="EF108" s="121"/>
      <c r="EG108" s="121"/>
      <c r="EH108" s="121"/>
      <c r="EI108" s="121"/>
      <c r="EJ108" s="121"/>
      <c r="EK108" s="121"/>
      <c r="EL108" s="121"/>
      <c r="EM108" s="121"/>
      <c r="EN108" s="121"/>
      <c r="EO108" s="121"/>
      <c r="EP108" s="121"/>
      <c r="EQ108" s="121"/>
      <c r="ER108" s="121"/>
      <c r="ES108" s="121"/>
      <c r="ET108" s="121"/>
      <c r="EU108" s="121"/>
      <c r="EV108" s="121"/>
      <c r="EW108" s="121"/>
      <c r="EX108" s="121"/>
      <c r="EY108" s="121"/>
      <c r="EZ108" s="121"/>
      <c r="FA108" s="121"/>
      <c r="FB108" s="121"/>
      <c r="FC108" s="121"/>
      <c r="FD108" s="121"/>
      <c r="FE108" s="121"/>
      <c r="FF108" s="121"/>
      <c r="FG108" s="121"/>
      <c r="FH108" s="121"/>
      <c r="FI108" s="121"/>
      <c r="FJ108" s="121"/>
      <c r="FK108" s="121"/>
      <c r="FL108" s="121"/>
      <c r="FM108" s="121"/>
      <c r="FN108" s="121"/>
      <c r="FO108" s="121"/>
      <c r="FP108" s="121"/>
      <c r="FQ108" s="121"/>
      <c r="FR108" s="121"/>
      <c r="FS108" s="121"/>
      <c r="FT108" s="121"/>
      <c r="FU108" s="121"/>
      <c r="FV108" s="121"/>
      <c r="FW108" s="121"/>
      <c r="FX108" s="121"/>
      <c r="FY108" s="121"/>
      <c r="FZ108" s="121"/>
      <c r="GA108" s="121"/>
      <c r="GB108" s="121"/>
      <c r="GC108" s="121"/>
      <c r="GD108" s="121"/>
      <c r="GE108" s="121"/>
      <c r="GF108" s="14"/>
      <c r="GG108" s="14"/>
      <c r="GH108" s="14"/>
      <c r="GI108" s="14"/>
      <c r="GJ108" s="14"/>
      <c r="GK108" s="14"/>
      <c r="GL108" s="14"/>
      <c r="GM108" s="14"/>
    </row>
    <row r="109" spans="1:195" x14ac:dyDescent="0.2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  <c r="EH109" s="14"/>
      <c r="EI109" s="14"/>
      <c r="EJ109" s="14"/>
      <c r="EK109" s="14"/>
      <c r="EL109" s="14"/>
      <c r="EM109" s="14"/>
      <c r="EN109" s="14"/>
      <c r="EO109" s="14"/>
      <c r="EP109" s="14"/>
      <c r="EQ109" s="14"/>
      <c r="ER109" s="14"/>
      <c r="ES109" s="14"/>
      <c r="ET109" s="14"/>
      <c r="EU109" s="14"/>
      <c r="EV109" s="14"/>
      <c r="EW109" s="14"/>
      <c r="EX109" s="14"/>
      <c r="EY109" s="14"/>
      <c r="EZ109" s="14"/>
      <c r="FA109" s="14"/>
      <c r="FB109" s="14"/>
      <c r="FC109" s="14"/>
      <c r="FD109" s="14"/>
      <c r="FE109" s="14"/>
      <c r="FF109" s="14"/>
      <c r="FG109" s="14"/>
      <c r="FH109" s="14"/>
      <c r="FI109" s="14"/>
      <c r="FJ109" s="14"/>
      <c r="FK109" s="14"/>
      <c r="FL109" s="14"/>
      <c r="FM109" s="14"/>
      <c r="FN109" s="14"/>
      <c r="FO109" s="14"/>
      <c r="FP109" s="14"/>
      <c r="FQ109" s="14"/>
      <c r="FR109" s="14"/>
      <c r="FS109" s="14"/>
      <c r="FT109" s="14"/>
      <c r="FU109" s="14"/>
      <c r="FV109" s="14"/>
      <c r="FW109" s="14"/>
      <c r="FX109" s="14"/>
      <c r="FY109" s="14"/>
      <c r="FZ109" s="14"/>
      <c r="GA109" s="14"/>
      <c r="GB109" s="14"/>
      <c r="GC109" s="14"/>
      <c r="GD109" s="14"/>
      <c r="GE109" s="14"/>
      <c r="GF109" s="14"/>
      <c r="GG109" s="14"/>
      <c r="GH109" s="14"/>
      <c r="GI109" s="14"/>
      <c r="GJ109" s="14"/>
      <c r="GK109" s="14"/>
      <c r="GL109" s="14"/>
      <c r="GM109" s="14"/>
    </row>
    <row r="110" spans="1:195" x14ac:dyDescent="0.2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  <c r="EH110" s="14"/>
      <c r="EI110" s="14"/>
      <c r="EJ110" s="14"/>
      <c r="EK110" s="14"/>
      <c r="EL110" s="14"/>
      <c r="EM110" s="14"/>
      <c r="EN110" s="14"/>
      <c r="EO110" s="14"/>
      <c r="EP110" s="14"/>
      <c r="EQ110" s="14"/>
      <c r="ER110" s="14"/>
      <c r="ES110" s="14"/>
      <c r="ET110" s="14"/>
      <c r="EU110" s="14"/>
      <c r="EV110" s="14"/>
      <c r="EW110" s="14"/>
      <c r="EX110" s="14"/>
      <c r="EY110" s="14"/>
      <c r="EZ110" s="14"/>
      <c r="FA110" s="14"/>
      <c r="FB110" s="14"/>
      <c r="FC110" s="14"/>
      <c r="FD110" s="14"/>
      <c r="FE110" s="14"/>
      <c r="FF110" s="14"/>
      <c r="FG110" s="14"/>
      <c r="FH110" s="14"/>
      <c r="FI110" s="14"/>
      <c r="FJ110" s="14"/>
      <c r="FK110" s="14"/>
      <c r="FL110" s="14"/>
      <c r="FM110" s="14"/>
      <c r="FN110" s="14"/>
      <c r="FO110" s="14"/>
      <c r="FP110" s="14"/>
      <c r="FQ110" s="14"/>
      <c r="FR110" s="14"/>
      <c r="FS110" s="14"/>
      <c r="FT110" s="14"/>
      <c r="FU110" s="14"/>
      <c r="FV110" s="14"/>
      <c r="FW110" s="14"/>
      <c r="FX110" s="14"/>
      <c r="FY110" s="14"/>
      <c r="FZ110" s="14"/>
      <c r="GA110" s="14"/>
      <c r="GB110" s="14"/>
      <c r="GC110" s="14"/>
      <c r="GD110" s="14"/>
      <c r="GE110" s="14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</sheetData>
  <mergeCells count="353">
    <mergeCell ref="A107:GE107"/>
    <mergeCell ref="A108:GE108"/>
    <mergeCell ref="F39:DV39"/>
    <mergeCell ref="DW39:ER39"/>
    <mergeCell ref="F40:DV40"/>
    <mergeCell ref="DW40:ER40"/>
    <mergeCell ref="F41:DV41"/>
    <mergeCell ref="DW41:ER41"/>
    <mergeCell ref="A103:E103"/>
    <mergeCell ref="CD95:CP95"/>
    <mergeCell ref="CQ95:DA95"/>
    <mergeCell ref="DB95:DM95"/>
    <mergeCell ref="A106:ER106"/>
    <mergeCell ref="ES106:GE106"/>
    <mergeCell ref="F105:ER105"/>
    <mergeCell ref="ES105:GE105"/>
    <mergeCell ref="A105:E105"/>
    <mergeCell ref="ES103:GE103"/>
    <mergeCell ref="F103:ER103"/>
    <mergeCell ref="ES104:GE104"/>
    <mergeCell ref="F104:ER104"/>
    <mergeCell ref="CD12:CP12"/>
    <mergeCell ref="DB12:DM12"/>
    <mergeCell ref="CQ11:DA11"/>
    <mergeCell ref="CD94:CP94"/>
    <mergeCell ref="CQ94:DA94"/>
    <mergeCell ref="DB94:DM94"/>
    <mergeCell ref="CQ12:DA12"/>
    <mergeCell ref="CD28:CP29"/>
    <mergeCell ref="CQ28:DA29"/>
    <mergeCell ref="CQ30:DA30"/>
    <mergeCell ref="DB30:DM30"/>
    <mergeCell ref="A26:GE26"/>
    <mergeCell ref="ES24:GE24"/>
    <mergeCell ref="A28:E29"/>
    <mergeCell ref="F28:AQ29"/>
    <mergeCell ref="A24:ER24"/>
    <mergeCell ref="CQ8:DA9"/>
    <mergeCell ref="DB8:DM9"/>
    <mergeCell ref="CQ10:DA10"/>
    <mergeCell ref="DB10:DM10"/>
    <mergeCell ref="DB11:DM11"/>
    <mergeCell ref="CD11:CP11"/>
    <mergeCell ref="CD8:CP9"/>
    <mergeCell ref="CD10:CP10"/>
    <mergeCell ref="DB13:DM13"/>
    <mergeCell ref="EV34:FK34"/>
    <mergeCell ref="FL34:GE34"/>
    <mergeCell ref="F77:DV77"/>
    <mergeCell ref="A99:GE99"/>
    <mergeCell ref="A36:GE36"/>
    <mergeCell ref="A16:GD16"/>
    <mergeCell ref="A43:GE43"/>
    <mergeCell ref="DN98:EC98"/>
    <mergeCell ref="ED98:EU98"/>
    <mergeCell ref="EV98:FK98"/>
    <mergeCell ref="CD32:CP32"/>
    <mergeCell ref="CQ32:DA32"/>
    <mergeCell ref="DB32:DM32"/>
    <mergeCell ref="CD31:CP31"/>
    <mergeCell ref="CQ31:DA31"/>
    <mergeCell ref="DB31:DM31"/>
    <mergeCell ref="F85:DV85"/>
    <mergeCell ref="F86:DV86"/>
    <mergeCell ref="DW84:ER84"/>
    <mergeCell ref="DW85:ER85"/>
    <mergeCell ref="DW86:ER86"/>
    <mergeCell ref="F76:DV76"/>
    <mergeCell ref="DW76:ER76"/>
    <mergeCell ref="CD30:CP30"/>
    <mergeCell ref="FL98:GE98"/>
    <mergeCell ref="CD98:CP98"/>
    <mergeCell ref="CQ98:DA98"/>
    <mergeCell ref="DB98:DM98"/>
    <mergeCell ref="DN97:EC97"/>
    <mergeCell ref="ED97:EU97"/>
    <mergeCell ref="EV97:FK97"/>
    <mergeCell ref="FL97:GE97"/>
    <mergeCell ref="CD97:CP97"/>
    <mergeCell ref="CQ97:DA97"/>
    <mergeCell ref="BN97:CC97"/>
    <mergeCell ref="A98:E98"/>
    <mergeCell ref="F98:AQ98"/>
    <mergeCell ref="AR98:BC98"/>
    <mergeCell ref="BD98:BM98"/>
    <mergeCell ref="BN98:CC98"/>
    <mergeCell ref="DN96:EC96"/>
    <mergeCell ref="CD96:CP96"/>
    <mergeCell ref="CQ96:DA96"/>
    <mergeCell ref="DB96:DM96"/>
    <mergeCell ref="DB97:DM97"/>
    <mergeCell ref="AR32:BC32"/>
    <mergeCell ref="BD32:BM32"/>
    <mergeCell ref="AR34:BC34"/>
    <mergeCell ref="BD34:BM34"/>
    <mergeCell ref="BN34:CC34"/>
    <mergeCell ref="EV94:FK94"/>
    <mergeCell ref="FL94:GE94"/>
    <mergeCell ref="A95:E95"/>
    <mergeCell ref="F95:AQ95"/>
    <mergeCell ref="AR95:BC95"/>
    <mergeCell ref="BD95:BM95"/>
    <mergeCell ref="BN95:CC95"/>
    <mergeCell ref="DN95:EC95"/>
    <mergeCell ref="A94:E94"/>
    <mergeCell ref="ED95:EU95"/>
    <mergeCell ref="EV95:FK95"/>
    <mergeCell ref="FL95:GE95"/>
    <mergeCell ref="A34:AQ34"/>
    <mergeCell ref="A80:GE80"/>
    <mergeCell ref="A82:GE82"/>
    <mergeCell ref="A84:E84"/>
    <mergeCell ref="DW78:ER78"/>
    <mergeCell ref="DN34:EC34"/>
    <mergeCell ref="ED34:EU34"/>
    <mergeCell ref="EY2:GE2"/>
    <mergeCell ref="A101:GE101"/>
    <mergeCell ref="DN31:EC31"/>
    <mergeCell ref="ED31:EU31"/>
    <mergeCell ref="EV31:FK31"/>
    <mergeCell ref="FL31:GE31"/>
    <mergeCell ref="A32:E32"/>
    <mergeCell ref="F32:AQ32"/>
    <mergeCell ref="ES84:GE84"/>
    <mergeCell ref="A85:E85"/>
    <mergeCell ref="ES85:GE85"/>
    <mergeCell ref="A86:E86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AR33:BC33"/>
    <mergeCell ref="BD33:BM33"/>
    <mergeCell ref="BN33:CC33"/>
    <mergeCell ref="A31:E31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30:E30"/>
    <mergeCell ref="AR28:BC29"/>
    <mergeCell ref="BD28:BM29"/>
    <mergeCell ref="DN28:EC29"/>
    <mergeCell ref="ED28:GE28"/>
    <mergeCell ref="ED29:EU29"/>
    <mergeCell ref="EV29:FK29"/>
    <mergeCell ref="FL29:GE29"/>
    <mergeCell ref="DB28:DM29"/>
    <mergeCell ref="DN10:EC10"/>
    <mergeCell ref="F23:ER23"/>
    <mergeCell ref="ES22:GE22"/>
    <mergeCell ref="F22:ER22"/>
    <mergeCell ref="ES21:GE21"/>
    <mergeCell ref="F21:ER21"/>
    <mergeCell ref="A19:GE19"/>
    <mergeCell ref="FL11:GE11"/>
    <mergeCell ref="ED11:EU11"/>
    <mergeCell ref="BD11:BM11"/>
    <mergeCell ref="A10:E10"/>
    <mergeCell ref="F10:AQ10"/>
    <mergeCell ref="AR10:BC10"/>
    <mergeCell ref="BD10:BM10"/>
    <mergeCell ref="BN10:CC10"/>
    <mergeCell ref="BN28:CC29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A55:E55"/>
    <mergeCell ref="A49:E49"/>
    <mergeCell ref="A37:GE37"/>
    <mergeCell ref="A39:E39"/>
    <mergeCell ref="A40:E40"/>
    <mergeCell ref="A104:E104"/>
    <mergeCell ref="ES50:GE50"/>
    <mergeCell ref="F50:ER50"/>
    <mergeCell ref="A45:GE45"/>
    <mergeCell ref="ES42:GE42"/>
    <mergeCell ref="A42:ER42"/>
    <mergeCell ref="ES41:GE41"/>
    <mergeCell ref="A96:E96"/>
    <mergeCell ref="F96:AQ96"/>
    <mergeCell ref="AR96:BC96"/>
    <mergeCell ref="BD96:BM96"/>
    <mergeCell ref="BN96:CC96"/>
    <mergeCell ref="ED96:EU96"/>
    <mergeCell ref="EV96:FK96"/>
    <mergeCell ref="FL96:GE96"/>
    <mergeCell ref="A97:E97"/>
    <mergeCell ref="F97:AQ97"/>
    <mergeCell ref="AR97:BC97"/>
    <mergeCell ref="BD97:BM97"/>
    <mergeCell ref="CD33:CP33"/>
    <mergeCell ref="CQ33:DA33"/>
    <mergeCell ref="DB33:DM33"/>
    <mergeCell ref="CQ34:DA34"/>
    <mergeCell ref="DB34:DM34"/>
    <mergeCell ref="A78:E78"/>
    <mergeCell ref="ES77:GE77"/>
    <mergeCell ref="ES76:GE76"/>
    <mergeCell ref="A74:GE74"/>
    <mergeCell ref="ES72:GE72"/>
    <mergeCell ref="A72:ER72"/>
    <mergeCell ref="A76:E76"/>
    <mergeCell ref="A77:E77"/>
    <mergeCell ref="DW77:ER77"/>
    <mergeCell ref="F78:DV78"/>
    <mergeCell ref="ES71:GE71"/>
    <mergeCell ref="F71:ER71"/>
    <mergeCell ref="ES70:GE70"/>
    <mergeCell ref="F70:ER70"/>
    <mergeCell ref="ES69:GE69"/>
    <mergeCell ref="F69:ER69"/>
    <mergeCell ref="ES62:GE62"/>
    <mergeCell ref="F62:ER62"/>
    <mergeCell ref="A60:GE60"/>
    <mergeCell ref="ES78:GE78"/>
    <mergeCell ref="A79:ER79"/>
    <mergeCell ref="ES79:GE79"/>
    <mergeCell ref="A90:GE90"/>
    <mergeCell ref="A92:E93"/>
    <mergeCell ref="F92:AQ93"/>
    <mergeCell ref="AR92:BC93"/>
    <mergeCell ref="F84:DV84"/>
    <mergeCell ref="CD92:CP93"/>
    <mergeCell ref="ED92:GE92"/>
    <mergeCell ref="BD92:BM93"/>
    <mergeCell ref="ES86:GE86"/>
    <mergeCell ref="A87:ER87"/>
    <mergeCell ref="ES87:GE87"/>
    <mergeCell ref="A88:GE88"/>
    <mergeCell ref="A41:E41"/>
    <mergeCell ref="A71:E71"/>
    <mergeCell ref="A69:E69"/>
    <mergeCell ref="A70:E70"/>
    <mergeCell ref="A64:E64"/>
    <mergeCell ref="A62:E62"/>
    <mergeCell ref="A63:E63"/>
    <mergeCell ref="A50:E50"/>
    <mergeCell ref="A46:GE46"/>
    <mergeCell ref="A48:E48"/>
    <mergeCell ref="ES64:GE64"/>
    <mergeCell ref="ES58:GE58"/>
    <mergeCell ref="A58:ER58"/>
    <mergeCell ref="ES57:GE57"/>
    <mergeCell ref="F57:ER57"/>
    <mergeCell ref="A57:E57"/>
    <mergeCell ref="ES56:GE56"/>
    <mergeCell ref="F56:ER56"/>
    <mergeCell ref="A56:E56"/>
    <mergeCell ref="ES55:GE55"/>
    <mergeCell ref="F55:ER55"/>
    <mergeCell ref="A53:GE53"/>
    <mergeCell ref="ES51:GE51"/>
    <mergeCell ref="A51:ER51"/>
    <mergeCell ref="A35:GE35"/>
    <mergeCell ref="F94:AQ94"/>
    <mergeCell ref="AR94:BC94"/>
    <mergeCell ref="BD94:BM94"/>
    <mergeCell ref="BN94:CC94"/>
    <mergeCell ref="DN94:EC94"/>
    <mergeCell ref="ED94:EU94"/>
    <mergeCell ref="DB92:DM93"/>
    <mergeCell ref="BN92:CC93"/>
    <mergeCell ref="DN92:EC93"/>
    <mergeCell ref="ED93:EU93"/>
    <mergeCell ref="EV93:FK93"/>
    <mergeCell ref="FL93:GE93"/>
    <mergeCell ref="CQ92:DA93"/>
    <mergeCell ref="F48:ER48"/>
    <mergeCell ref="ES48:GE48"/>
    <mergeCell ref="A67:GE67"/>
    <mergeCell ref="ES65:GE65"/>
    <mergeCell ref="A65:ER65"/>
    <mergeCell ref="F49:ER49"/>
    <mergeCell ref="ES49:GE49"/>
    <mergeCell ref="F64:ER64"/>
    <mergeCell ref="ES63:GE63"/>
    <mergeCell ref="F63:ER63"/>
    <mergeCell ref="A23:E23"/>
    <mergeCell ref="A21:E21"/>
    <mergeCell ref="A22:E22"/>
    <mergeCell ref="A12:E12"/>
    <mergeCell ref="ES23:GE23"/>
    <mergeCell ref="AR12:BC12"/>
    <mergeCell ref="BD12:BM12"/>
    <mergeCell ref="BN12:CC12"/>
    <mergeCell ref="DN12:EC12"/>
    <mergeCell ref="ED12:EU12"/>
    <mergeCell ref="A14:AQ14"/>
    <mergeCell ref="A18:GE18"/>
    <mergeCell ref="A15:GD15"/>
    <mergeCell ref="DB14:DM14"/>
    <mergeCell ref="CQ13:DA13"/>
    <mergeCell ref="CQ14:DA14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BD8:BM9"/>
    <mergeCell ref="BN8:CC9"/>
    <mergeCell ref="EV9:FK9"/>
    <mergeCell ref="FL9:GE9"/>
    <mergeCell ref="ED9:EU9"/>
    <mergeCell ref="DN8:EC9"/>
    <mergeCell ref="BN11:CC11"/>
    <mergeCell ref="AR14:BC14"/>
    <mergeCell ref="BD14:BM14"/>
    <mergeCell ref="BN14:CC14"/>
    <mergeCell ref="CD13:CP13"/>
    <mergeCell ref="FL13:GE13"/>
    <mergeCell ref="ED14:EU14"/>
    <mergeCell ref="EV14:FK14"/>
    <mergeCell ref="FL14:GE14"/>
    <mergeCell ref="DN14:EC14"/>
    <mergeCell ref="CD14:CP14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6" max="186" man="1"/>
    <brk id="81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26"/>
  <sheetViews>
    <sheetView view="pageBreakPreview" topLeftCell="A10" zoomScaleNormal="100" zoomScaleSheetLayoutView="100" workbookViewId="0">
      <selection activeCell="ED10" sqref="ED1:EN65536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3.5703125" style="16" customWidth="1"/>
    <col min="97" max="101" width="0.85546875" style="16"/>
    <col min="102" max="102" width="5.42578125" style="16" customWidth="1"/>
    <col min="103" max="121" width="0.85546875" style="16"/>
    <col min="122" max="122" width="6.4257812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52" width="10.28515625" style="16" customWidth="1"/>
    <col min="153" max="16384" width="0.85546875" style="16"/>
  </cols>
  <sheetData>
    <row r="1" spans="1:141" ht="20.25" customHeight="1" x14ac:dyDescent="0.2">
      <c r="CF1" s="168"/>
      <c r="CG1" s="169"/>
      <c r="CH1" s="169"/>
      <c r="CI1" s="169"/>
      <c r="CJ1" s="169"/>
      <c r="CK1" s="169"/>
      <c r="CL1" s="169"/>
      <c r="CM1" s="169"/>
      <c r="CN1" s="169"/>
      <c r="CO1" s="169"/>
      <c r="CP1" s="169"/>
      <c r="CQ1" s="169"/>
      <c r="CR1" s="169"/>
      <c r="CS1" s="169"/>
      <c r="CT1" s="169"/>
      <c r="CU1" s="169"/>
      <c r="CV1" s="169"/>
      <c r="CW1" s="169"/>
      <c r="CX1" s="169"/>
      <c r="CY1" s="169"/>
      <c r="CZ1" s="169"/>
      <c r="DA1" s="169"/>
      <c r="DB1" s="169"/>
      <c r="DC1" s="169"/>
      <c r="DD1" s="169"/>
      <c r="DE1" s="169"/>
      <c r="DF1" s="169"/>
      <c r="DG1" s="169"/>
      <c r="DH1" s="169"/>
      <c r="DI1" s="169"/>
      <c r="DJ1" s="169"/>
      <c r="DK1" s="169"/>
      <c r="DL1" s="169"/>
      <c r="DM1" s="169"/>
      <c r="DN1" s="169"/>
      <c r="DO1" s="169"/>
      <c r="DP1" s="169"/>
      <c r="DQ1" s="169"/>
      <c r="DR1" s="169"/>
      <c r="DS1" s="169"/>
      <c r="DT1" s="169"/>
      <c r="DU1" s="169"/>
      <c r="DV1" s="169"/>
      <c r="DW1" s="169"/>
      <c r="DX1" s="169"/>
      <c r="DY1" s="169"/>
      <c r="DZ1" s="169"/>
      <c r="EA1" s="169"/>
      <c r="EB1" s="169"/>
      <c r="EC1" s="169"/>
      <c r="ED1" s="28"/>
      <c r="EE1" s="28"/>
      <c r="EF1" s="28"/>
      <c r="EG1" s="28"/>
    </row>
    <row r="2" spans="1:141" ht="13.5" customHeight="1" x14ac:dyDescent="0.2">
      <c r="CX2" s="17"/>
    </row>
    <row r="3" spans="1:141" ht="20.25" customHeight="1" x14ac:dyDescent="0.2">
      <c r="A3" s="170" t="s">
        <v>165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29"/>
      <c r="EE3" s="29"/>
      <c r="EF3" s="29"/>
      <c r="EG3" s="29"/>
    </row>
    <row r="4" spans="1:141" s="18" customFormat="1" ht="13.5" customHeight="1" x14ac:dyDescent="0.2"/>
    <row r="5" spans="1:141" s="18" customFormat="1" x14ac:dyDescent="0.2">
      <c r="A5" s="164" t="s">
        <v>4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</row>
    <row r="6" spans="1:141" s="18" customFormat="1" ht="18" customHeight="1" x14ac:dyDescent="0.2">
      <c r="A6" s="18" t="s">
        <v>5</v>
      </c>
    </row>
    <row r="7" spans="1:141" s="18" customFormat="1" x14ac:dyDescent="0.2"/>
    <row r="8" spans="1:141" s="19" customFormat="1" ht="28.5" customHeight="1" x14ac:dyDescent="0.2">
      <c r="A8" s="72" t="s">
        <v>3</v>
      </c>
      <c r="B8" s="78"/>
      <c r="C8" s="78"/>
      <c r="D8" s="78"/>
      <c r="E8" s="78"/>
      <c r="F8" s="151"/>
      <c r="G8" s="72" t="s">
        <v>20</v>
      </c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151"/>
      <c r="Z8" s="72" t="s">
        <v>14</v>
      </c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151"/>
      <c r="AL8" s="53" t="s">
        <v>15</v>
      </c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72" t="s">
        <v>258</v>
      </c>
      <c r="BW8" s="78"/>
      <c r="BX8" s="78"/>
      <c r="BY8" s="78"/>
      <c r="BZ8" s="78"/>
      <c r="CA8" s="78"/>
      <c r="CB8" s="78"/>
      <c r="CC8" s="78"/>
      <c r="CD8" s="78"/>
      <c r="CE8" s="78"/>
      <c r="CF8" s="151"/>
      <c r="CG8" s="72" t="s">
        <v>224</v>
      </c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151"/>
      <c r="CS8" s="81" t="s">
        <v>178</v>
      </c>
      <c r="CT8" s="162"/>
      <c r="CU8" s="162"/>
      <c r="CV8" s="162"/>
      <c r="CW8" s="162"/>
      <c r="CX8" s="162"/>
      <c r="CY8" s="162"/>
      <c r="CZ8" s="162"/>
      <c r="DA8" s="162"/>
      <c r="DB8" s="162"/>
      <c r="DC8" s="162"/>
      <c r="DD8" s="162"/>
      <c r="DE8" s="162"/>
      <c r="DF8" s="162"/>
      <c r="DG8" s="162"/>
      <c r="DH8" s="162"/>
      <c r="DI8" s="162"/>
      <c r="DJ8" s="162"/>
      <c r="DK8" s="162"/>
      <c r="DL8" s="162"/>
      <c r="DM8" s="162"/>
      <c r="DN8" s="162"/>
      <c r="DO8" s="162"/>
      <c r="DP8" s="162"/>
      <c r="DQ8" s="162"/>
      <c r="DR8" s="162"/>
      <c r="DS8" s="162"/>
      <c r="DT8" s="162"/>
      <c r="DU8" s="162"/>
      <c r="DV8" s="162"/>
      <c r="DW8" s="162"/>
      <c r="DX8" s="162"/>
      <c r="DY8" s="162"/>
      <c r="DZ8" s="162"/>
      <c r="EA8" s="162"/>
      <c r="EB8" s="162"/>
      <c r="EC8" s="163"/>
      <c r="ED8" s="30"/>
      <c r="EE8" s="30"/>
      <c r="EF8" s="30"/>
      <c r="EG8" s="30"/>
    </row>
    <row r="9" spans="1:141" s="19" customFormat="1" ht="80.25" customHeight="1" x14ac:dyDescent="0.2">
      <c r="A9" s="152"/>
      <c r="B9" s="153"/>
      <c r="C9" s="153"/>
      <c r="D9" s="153"/>
      <c r="E9" s="153"/>
      <c r="F9" s="154"/>
      <c r="G9" s="152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4"/>
      <c r="Z9" s="152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4"/>
      <c r="AL9" s="53" t="s">
        <v>218</v>
      </c>
      <c r="AM9" s="53"/>
      <c r="AN9" s="53"/>
      <c r="AO9" s="53"/>
      <c r="AP9" s="53"/>
      <c r="AQ9" s="53"/>
      <c r="AR9" s="53"/>
      <c r="AS9" s="53"/>
      <c r="AT9" s="53"/>
      <c r="AU9" s="53" t="s">
        <v>0</v>
      </c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152"/>
      <c r="BW9" s="153"/>
      <c r="BX9" s="153"/>
      <c r="BY9" s="153"/>
      <c r="BZ9" s="153"/>
      <c r="CA9" s="153"/>
      <c r="CB9" s="153"/>
      <c r="CC9" s="153"/>
      <c r="CD9" s="153"/>
      <c r="CE9" s="153"/>
      <c r="CF9" s="154"/>
      <c r="CG9" s="152"/>
      <c r="CH9" s="153"/>
      <c r="CI9" s="153"/>
      <c r="CJ9" s="153"/>
      <c r="CK9" s="153"/>
      <c r="CL9" s="153"/>
      <c r="CM9" s="153"/>
      <c r="CN9" s="153"/>
      <c r="CO9" s="153"/>
      <c r="CP9" s="153"/>
      <c r="CQ9" s="153"/>
      <c r="CR9" s="154"/>
      <c r="CS9" s="156" t="s">
        <v>166</v>
      </c>
      <c r="CT9" s="157"/>
      <c r="CU9" s="157"/>
      <c r="CV9" s="157"/>
      <c r="CW9" s="157"/>
      <c r="CX9" s="157"/>
      <c r="CY9" s="157"/>
      <c r="CZ9" s="157"/>
      <c r="DA9" s="157"/>
      <c r="DB9" s="157"/>
      <c r="DC9" s="158"/>
      <c r="DD9" s="156" t="s">
        <v>176</v>
      </c>
      <c r="DE9" s="157"/>
      <c r="DF9" s="157"/>
      <c r="DG9" s="157"/>
      <c r="DH9" s="157"/>
      <c r="DI9" s="157"/>
      <c r="DJ9" s="157"/>
      <c r="DK9" s="157"/>
      <c r="DL9" s="157"/>
      <c r="DM9" s="157"/>
      <c r="DN9" s="158"/>
      <c r="DO9" s="81" t="s">
        <v>18</v>
      </c>
      <c r="DP9" s="162"/>
      <c r="DQ9" s="162"/>
      <c r="DR9" s="162"/>
      <c r="DS9" s="162"/>
      <c r="DT9" s="162"/>
      <c r="DU9" s="162"/>
      <c r="DV9" s="162"/>
      <c r="DW9" s="162"/>
      <c r="DX9" s="162"/>
      <c r="DY9" s="162"/>
      <c r="DZ9" s="162"/>
      <c r="EA9" s="162"/>
      <c r="EB9" s="162"/>
      <c r="EC9" s="163"/>
      <c r="ED9" s="30"/>
      <c r="EE9" s="30"/>
      <c r="EF9" s="30"/>
      <c r="EG9" s="30"/>
    </row>
    <row r="10" spans="1:141" s="19" customFormat="1" ht="57.75" customHeight="1" x14ac:dyDescent="0.2">
      <c r="A10" s="79"/>
      <c r="B10" s="80"/>
      <c r="C10" s="80"/>
      <c r="D10" s="80"/>
      <c r="E10" s="80"/>
      <c r="F10" s="155"/>
      <c r="G10" s="79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155"/>
      <c r="Z10" s="79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155"/>
      <c r="AL10" s="53"/>
      <c r="AM10" s="53"/>
      <c r="AN10" s="53"/>
      <c r="AO10" s="53"/>
      <c r="AP10" s="53"/>
      <c r="AQ10" s="53"/>
      <c r="AR10" s="53"/>
      <c r="AS10" s="53"/>
      <c r="AT10" s="53"/>
      <c r="AU10" s="53" t="s">
        <v>183</v>
      </c>
      <c r="AV10" s="53"/>
      <c r="AW10" s="53"/>
      <c r="AX10" s="53"/>
      <c r="AY10" s="53"/>
      <c r="AZ10" s="53"/>
      <c r="BA10" s="53"/>
      <c r="BB10" s="53"/>
      <c r="BC10" s="53"/>
      <c r="BD10" s="53" t="s">
        <v>184</v>
      </c>
      <c r="BE10" s="53"/>
      <c r="BF10" s="53"/>
      <c r="BG10" s="53"/>
      <c r="BH10" s="53"/>
      <c r="BI10" s="53"/>
      <c r="BJ10" s="53"/>
      <c r="BK10" s="53"/>
      <c r="BL10" s="53"/>
      <c r="BM10" s="53" t="s">
        <v>185</v>
      </c>
      <c r="BN10" s="53"/>
      <c r="BO10" s="53"/>
      <c r="BP10" s="53"/>
      <c r="BQ10" s="53"/>
      <c r="BR10" s="53"/>
      <c r="BS10" s="53"/>
      <c r="BT10" s="53"/>
      <c r="BU10" s="53"/>
      <c r="BV10" s="79"/>
      <c r="BW10" s="80"/>
      <c r="BX10" s="80"/>
      <c r="BY10" s="80"/>
      <c r="BZ10" s="80"/>
      <c r="CA10" s="80"/>
      <c r="CB10" s="80"/>
      <c r="CC10" s="80"/>
      <c r="CD10" s="80"/>
      <c r="CE10" s="80"/>
      <c r="CF10" s="155"/>
      <c r="CG10" s="79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155"/>
      <c r="CS10" s="159"/>
      <c r="CT10" s="160"/>
      <c r="CU10" s="160"/>
      <c r="CV10" s="160"/>
      <c r="CW10" s="160"/>
      <c r="CX10" s="160"/>
      <c r="CY10" s="160"/>
      <c r="CZ10" s="160"/>
      <c r="DA10" s="160"/>
      <c r="DB10" s="160"/>
      <c r="DC10" s="161"/>
      <c r="DD10" s="159"/>
      <c r="DE10" s="160"/>
      <c r="DF10" s="160"/>
      <c r="DG10" s="160"/>
      <c r="DH10" s="160"/>
      <c r="DI10" s="160"/>
      <c r="DJ10" s="160"/>
      <c r="DK10" s="160"/>
      <c r="DL10" s="160"/>
      <c r="DM10" s="160"/>
      <c r="DN10" s="161"/>
      <c r="DO10" s="81" t="s">
        <v>2</v>
      </c>
      <c r="DP10" s="162"/>
      <c r="DQ10" s="162"/>
      <c r="DR10" s="162"/>
      <c r="DS10" s="162"/>
      <c r="DT10" s="162"/>
      <c r="DU10" s="162"/>
      <c r="DV10" s="163"/>
      <c r="DW10" s="81" t="s">
        <v>19</v>
      </c>
      <c r="DX10" s="162"/>
      <c r="DY10" s="162"/>
      <c r="DZ10" s="162"/>
      <c r="EA10" s="162"/>
      <c r="EB10" s="162"/>
      <c r="EC10" s="163"/>
      <c r="ED10" s="30"/>
      <c r="EE10" s="30"/>
      <c r="EF10" s="30"/>
      <c r="EG10" s="30"/>
    </row>
    <row r="11" spans="1:141" s="20" customFormat="1" ht="12" x14ac:dyDescent="0.2">
      <c r="A11" s="148">
        <v>1</v>
      </c>
      <c r="B11" s="149"/>
      <c r="C11" s="149"/>
      <c r="D11" s="149"/>
      <c r="E11" s="149"/>
      <c r="F11" s="150"/>
      <c r="G11" s="148">
        <v>2</v>
      </c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50"/>
      <c r="Z11" s="148">
        <v>3</v>
      </c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50"/>
      <c r="AL11" s="148">
        <v>4</v>
      </c>
      <c r="AM11" s="149"/>
      <c r="AN11" s="149"/>
      <c r="AO11" s="149"/>
      <c r="AP11" s="149"/>
      <c r="AQ11" s="149"/>
      <c r="AR11" s="149"/>
      <c r="AS11" s="149"/>
      <c r="AT11" s="150"/>
      <c r="AU11" s="148">
        <v>5</v>
      </c>
      <c r="AV11" s="149"/>
      <c r="AW11" s="149"/>
      <c r="AX11" s="149"/>
      <c r="AY11" s="149"/>
      <c r="AZ11" s="149"/>
      <c r="BA11" s="149"/>
      <c r="BB11" s="149"/>
      <c r="BC11" s="150"/>
      <c r="BD11" s="148">
        <v>6</v>
      </c>
      <c r="BE11" s="149"/>
      <c r="BF11" s="149"/>
      <c r="BG11" s="149"/>
      <c r="BH11" s="149"/>
      <c r="BI11" s="149"/>
      <c r="BJ11" s="149"/>
      <c r="BK11" s="149"/>
      <c r="BL11" s="150"/>
      <c r="BM11" s="148">
        <v>7</v>
      </c>
      <c r="BN11" s="149"/>
      <c r="BO11" s="149"/>
      <c r="BP11" s="149"/>
      <c r="BQ11" s="149"/>
      <c r="BR11" s="149"/>
      <c r="BS11" s="149"/>
      <c r="BT11" s="149"/>
      <c r="BU11" s="150"/>
      <c r="BV11" s="148">
        <v>8</v>
      </c>
      <c r="BW11" s="149"/>
      <c r="BX11" s="149"/>
      <c r="BY11" s="149"/>
      <c r="BZ11" s="149"/>
      <c r="CA11" s="149"/>
      <c r="CB11" s="149"/>
      <c r="CC11" s="149"/>
      <c r="CD11" s="149"/>
      <c r="CE11" s="149"/>
      <c r="CF11" s="150"/>
      <c r="CG11" s="148">
        <v>9</v>
      </c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50"/>
      <c r="CS11" s="148">
        <v>10</v>
      </c>
      <c r="CT11" s="149"/>
      <c r="CU11" s="149"/>
      <c r="CV11" s="149"/>
      <c r="CW11" s="149"/>
      <c r="CX11" s="149"/>
      <c r="CY11" s="149"/>
      <c r="CZ11" s="149"/>
      <c r="DA11" s="149"/>
      <c r="DB11" s="149"/>
      <c r="DC11" s="150"/>
      <c r="DD11" s="148">
        <v>11</v>
      </c>
      <c r="DE11" s="149"/>
      <c r="DF11" s="149"/>
      <c r="DG11" s="149"/>
      <c r="DH11" s="149"/>
      <c r="DI11" s="149"/>
      <c r="DJ11" s="149"/>
      <c r="DK11" s="149"/>
      <c r="DL11" s="149"/>
      <c r="DM11" s="149"/>
      <c r="DN11" s="150"/>
      <c r="DO11" s="148">
        <v>12</v>
      </c>
      <c r="DP11" s="149"/>
      <c r="DQ11" s="149"/>
      <c r="DR11" s="149"/>
      <c r="DS11" s="149"/>
      <c r="DT11" s="149"/>
      <c r="DU11" s="149"/>
      <c r="DV11" s="150"/>
      <c r="DW11" s="148">
        <v>13</v>
      </c>
      <c r="DX11" s="149"/>
      <c r="DY11" s="149"/>
      <c r="DZ11" s="149"/>
      <c r="EA11" s="149"/>
      <c r="EB11" s="149"/>
      <c r="EC11" s="150"/>
      <c r="ED11" s="31"/>
      <c r="EE11" s="31"/>
      <c r="EF11" s="31"/>
      <c r="EG11" s="31"/>
    </row>
    <row r="12" spans="1:141" s="20" customFormat="1" ht="55.5" customHeight="1" x14ac:dyDescent="0.2">
      <c r="A12" s="130" t="s">
        <v>6</v>
      </c>
      <c r="B12" s="131"/>
      <c r="C12" s="131"/>
      <c r="D12" s="131"/>
      <c r="E12" s="131"/>
      <c r="F12" s="132"/>
      <c r="G12" s="133" t="s">
        <v>257</v>
      </c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5"/>
      <c r="Z12" s="124" t="s">
        <v>1</v>
      </c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6"/>
      <c r="AL12" s="124" t="s">
        <v>1</v>
      </c>
      <c r="AM12" s="125"/>
      <c r="AN12" s="125"/>
      <c r="AO12" s="125"/>
      <c r="AP12" s="125"/>
      <c r="AQ12" s="125"/>
      <c r="AR12" s="125"/>
      <c r="AS12" s="125"/>
      <c r="AT12" s="126"/>
      <c r="AU12" s="124" t="s">
        <v>1</v>
      </c>
      <c r="AV12" s="125"/>
      <c r="AW12" s="125"/>
      <c r="AX12" s="125"/>
      <c r="AY12" s="125"/>
      <c r="AZ12" s="125"/>
      <c r="BA12" s="125"/>
      <c r="BB12" s="125"/>
      <c r="BC12" s="126"/>
      <c r="BD12" s="124" t="s">
        <v>1</v>
      </c>
      <c r="BE12" s="125"/>
      <c r="BF12" s="125"/>
      <c r="BG12" s="125"/>
      <c r="BH12" s="125"/>
      <c r="BI12" s="125"/>
      <c r="BJ12" s="125"/>
      <c r="BK12" s="125"/>
      <c r="BL12" s="126"/>
      <c r="BM12" s="124" t="s">
        <v>1</v>
      </c>
      <c r="BN12" s="125"/>
      <c r="BO12" s="125"/>
      <c r="BP12" s="125"/>
      <c r="BQ12" s="125"/>
      <c r="BR12" s="125"/>
      <c r="BS12" s="125"/>
      <c r="BT12" s="125"/>
      <c r="BU12" s="126"/>
      <c r="BV12" s="124" t="s">
        <v>1</v>
      </c>
      <c r="BW12" s="125"/>
      <c r="BX12" s="125"/>
      <c r="BY12" s="125"/>
      <c r="BZ12" s="125"/>
      <c r="CA12" s="125"/>
      <c r="CB12" s="125"/>
      <c r="CC12" s="125"/>
      <c r="CD12" s="125"/>
      <c r="CE12" s="125"/>
      <c r="CF12" s="126"/>
      <c r="CG12" s="127">
        <f>CG14+CG13+CG15+CG16+CG18+CG19+CG20+CG21</f>
        <v>5902996.1219999986</v>
      </c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9"/>
      <c r="CS12" s="127">
        <f>CS14+CS18</f>
        <v>4813947.1199999992</v>
      </c>
      <c r="CT12" s="125"/>
      <c r="CU12" s="125"/>
      <c r="CV12" s="125"/>
      <c r="CW12" s="125"/>
      <c r="CX12" s="125"/>
      <c r="CY12" s="125"/>
      <c r="CZ12" s="125"/>
      <c r="DA12" s="125"/>
      <c r="DB12" s="125"/>
      <c r="DC12" s="126"/>
      <c r="DD12" s="124"/>
      <c r="DE12" s="125"/>
      <c r="DF12" s="125"/>
      <c r="DG12" s="125"/>
      <c r="DH12" s="125"/>
      <c r="DI12" s="125"/>
      <c r="DJ12" s="125"/>
      <c r="DK12" s="125"/>
      <c r="DL12" s="125"/>
      <c r="DM12" s="125"/>
      <c r="DN12" s="126"/>
      <c r="DO12" s="127">
        <f>DO13+DO14+DO15+DO16+DO18+DO19+DO21+DO22+DO23+DO20</f>
        <v>1089049.0019999999</v>
      </c>
      <c r="DP12" s="128"/>
      <c r="DQ12" s="128"/>
      <c r="DR12" s="128"/>
      <c r="DS12" s="128"/>
      <c r="DT12" s="128"/>
      <c r="DU12" s="128"/>
      <c r="DV12" s="129"/>
      <c r="DW12" s="124"/>
      <c r="DX12" s="125"/>
      <c r="DY12" s="125"/>
      <c r="DZ12" s="125"/>
      <c r="EA12" s="125"/>
      <c r="EB12" s="125"/>
      <c r="EC12" s="126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</row>
    <row r="13" spans="1:141" s="6" customFormat="1" ht="39" hidden="1" customHeight="1" x14ac:dyDescent="0.2">
      <c r="A13" s="130" t="s">
        <v>25</v>
      </c>
      <c r="B13" s="131"/>
      <c r="C13" s="131"/>
      <c r="D13" s="131"/>
      <c r="E13" s="131"/>
      <c r="F13" s="132"/>
      <c r="G13" s="133" t="s">
        <v>385</v>
      </c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5"/>
      <c r="Z13" s="124">
        <v>4.5</v>
      </c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6"/>
      <c r="AL13" s="142">
        <f>BM13</f>
        <v>0</v>
      </c>
      <c r="AM13" s="143"/>
      <c r="AN13" s="143"/>
      <c r="AO13" s="143"/>
      <c r="AP13" s="143"/>
      <c r="AQ13" s="143"/>
      <c r="AR13" s="143"/>
      <c r="AS13" s="143"/>
      <c r="AT13" s="144"/>
      <c r="AU13" s="124"/>
      <c r="AV13" s="125"/>
      <c r="AW13" s="125"/>
      <c r="AX13" s="125"/>
      <c r="AY13" s="125"/>
      <c r="AZ13" s="125"/>
      <c r="BA13" s="125"/>
      <c r="BB13" s="125"/>
      <c r="BC13" s="126"/>
      <c r="BD13" s="124"/>
      <c r="BE13" s="125"/>
      <c r="BF13" s="125"/>
      <c r="BG13" s="125"/>
      <c r="BH13" s="125"/>
      <c r="BI13" s="125"/>
      <c r="BJ13" s="125"/>
      <c r="BK13" s="125"/>
      <c r="BL13" s="126"/>
      <c r="BM13" s="142"/>
      <c r="BN13" s="143"/>
      <c r="BO13" s="143"/>
      <c r="BP13" s="143"/>
      <c r="BQ13" s="143"/>
      <c r="BR13" s="143"/>
      <c r="BS13" s="143"/>
      <c r="BT13" s="143"/>
      <c r="BU13" s="144"/>
      <c r="BV13" s="124"/>
      <c r="BW13" s="125"/>
      <c r="BX13" s="125"/>
      <c r="BY13" s="125"/>
      <c r="BZ13" s="125"/>
      <c r="CA13" s="125"/>
      <c r="CB13" s="125"/>
      <c r="CC13" s="125"/>
      <c r="CD13" s="125"/>
      <c r="CE13" s="125"/>
      <c r="CF13" s="126"/>
      <c r="CG13" s="127">
        <f>Z13*(AL13+BV13)*3</f>
        <v>0</v>
      </c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9"/>
      <c r="CS13" s="124"/>
      <c r="CT13" s="125"/>
      <c r="CU13" s="125"/>
      <c r="CV13" s="125"/>
      <c r="CW13" s="125"/>
      <c r="CX13" s="125"/>
      <c r="CY13" s="125"/>
      <c r="CZ13" s="125"/>
      <c r="DA13" s="125"/>
      <c r="DB13" s="125"/>
      <c r="DC13" s="126"/>
      <c r="DD13" s="124"/>
      <c r="DE13" s="125"/>
      <c r="DF13" s="125"/>
      <c r="DG13" s="125"/>
      <c r="DH13" s="125"/>
      <c r="DI13" s="125"/>
      <c r="DJ13" s="125"/>
      <c r="DK13" s="125"/>
      <c r="DL13" s="125"/>
      <c r="DM13" s="125"/>
      <c r="DN13" s="126"/>
      <c r="DO13" s="127">
        <f>CG13</f>
        <v>0</v>
      </c>
      <c r="DP13" s="128"/>
      <c r="DQ13" s="128"/>
      <c r="DR13" s="128"/>
      <c r="DS13" s="128"/>
      <c r="DT13" s="128"/>
      <c r="DU13" s="128"/>
      <c r="DV13" s="129"/>
      <c r="DW13" s="124"/>
      <c r="DX13" s="125"/>
      <c r="DY13" s="125"/>
      <c r="DZ13" s="125"/>
      <c r="EA13" s="125"/>
      <c r="EB13" s="125"/>
      <c r="EC13" s="126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</row>
    <row r="14" spans="1:141" s="6" customFormat="1" ht="49.5" customHeight="1" x14ac:dyDescent="0.2">
      <c r="A14" s="130" t="s">
        <v>25</v>
      </c>
      <c r="B14" s="131"/>
      <c r="C14" s="131"/>
      <c r="D14" s="131"/>
      <c r="E14" s="131"/>
      <c r="F14" s="132"/>
      <c r="G14" s="133" t="s">
        <v>262</v>
      </c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8"/>
      <c r="Z14" s="124">
        <v>5</v>
      </c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6"/>
      <c r="AL14" s="142">
        <f>AU14+BM14</f>
        <v>55821.84</v>
      </c>
      <c r="AM14" s="143"/>
      <c r="AN14" s="143"/>
      <c r="AO14" s="143"/>
      <c r="AP14" s="143"/>
      <c r="AQ14" s="143"/>
      <c r="AR14" s="143"/>
      <c r="AS14" s="143"/>
      <c r="AT14" s="144"/>
      <c r="AU14" s="127">
        <v>25851.34</v>
      </c>
      <c r="AV14" s="128"/>
      <c r="AW14" s="128"/>
      <c r="AX14" s="128"/>
      <c r="AY14" s="128"/>
      <c r="AZ14" s="128"/>
      <c r="BA14" s="128"/>
      <c r="BB14" s="128"/>
      <c r="BC14" s="129"/>
      <c r="BD14" s="127"/>
      <c r="BE14" s="128"/>
      <c r="BF14" s="128"/>
      <c r="BG14" s="128"/>
      <c r="BH14" s="128"/>
      <c r="BI14" s="128"/>
      <c r="BJ14" s="128"/>
      <c r="BK14" s="128"/>
      <c r="BL14" s="129"/>
      <c r="BM14" s="142">
        <f>29470.5+500</f>
        <v>29970.5</v>
      </c>
      <c r="BN14" s="143"/>
      <c r="BO14" s="143"/>
      <c r="BP14" s="143"/>
      <c r="BQ14" s="143"/>
      <c r="BR14" s="143"/>
      <c r="BS14" s="143"/>
      <c r="BT14" s="143"/>
      <c r="BU14" s="144"/>
      <c r="BV14" s="127"/>
      <c r="BW14" s="128"/>
      <c r="BX14" s="128"/>
      <c r="BY14" s="128"/>
      <c r="BZ14" s="128"/>
      <c r="CA14" s="128"/>
      <c r="CB14" s="128"/>
      <c r="CC14" s="128"/>
      <c r="CD14" s="128"/>
      <c r="CE14" s="128"/>
      <c r="CF14" s="129"/>
      <c r="CG14" s="127">
        <f>Z14*(AL14+BV14)*12</f>
        <v>3349310.3999999994</v>
      </c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9"/>
      <c r="CS14" s="127">
        <f>CG14-DD14-DO14</f>
        <v>3349310.3999999994</v>
      </c>
      <c r="CT14" s="128"/>
      <c r="CU14" s="128"/>
      <c r="CV14" s="128"/>
      <c r="CW14" s="128"/>
      <c r="CX14" s="128"/>
      <c r="CY14" s="128"/>
      <c r="CZ14" s="128"/>
      <c r="DA14" s="128"/>
      <c r="DB14" s="128"/>
      <c r="DC14" s="129"/>
      <c r="DD14" s="127"/>
      <c r="DE14" s="128"/>
      <c r="DF14" s="128"/>
      <c r="DG14" s="128"/>
      <c r="DH14" s="128"/>
      <c r="DI14" s="128"/>
      <c r="DJ14" s="128"/>
      <c r="DK14" s="128"/>
      <c r="DL14" s="128"/>
      <c r="DM14" s="128"/>
      <c r="DN14" s="129"/>
      <c r="DO14" s="127"/>
      <c r="DP14" s="128"/>
      <c r="DQ14" s="128"/>
      <c r="DR14" s="128"/>
      <c r="DS14" s="128"/>
      <c r="DT14" s="128"/>
      <c r="DU14" s="128"/>
      <c r="DV14" s="129"/>
      <c r="DW14" s="127"/>
      <c r="DX14" s="128"/>
      <c r="DY14" s="128"/>
      <c r="DZ14" s="128"/>
      <c r="EA14" s="128"/>
      <c r="EB14" s="128"/>
      <c r="EC14" s="129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>
        <f>(EJ14+EJ16)/4/12</f>
        <v>14124.875</v>
      </c>
    </row>
    <row r="15" spans="1:141" s="6" customFormat="1" ht="62.25" hidden="1" customHeight="1" x14ac:dyDescent="0.2">
      <c r="A15" s="130" t="s">
        <v>26</v>
      </c>
      <c r="B15" s="131"/>
      <c r="C15" s="131"/>
      <c r="D15" s="131"/>
      <c r="E15" s="131"/>
      <c r="F15" s="132"/>
      <c r="G15" s="133" t="s">
        <v>384</v>
      </c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8"/>
      <c r="Z15" s="124">
        <v>4.5</v>
      </c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6"/>
      <c r="AL15" s="142">
        <f>AU15+BM15</f>
        <v>0</v>
      </c>
      <c r="AM15" s="143"/>
      <c r="AN15" s="143"/>
      <c r="AO15" s="143"/>
      <c r="AP15" s="143"/>
      <c r="AQ15" s="143"/>
      <c r="AR15" s="143"/>
      <c r="AS15" s="143"/>
      <c r="AT15" s="144"/>
      <c r="AU15" s="127"/>
      <c r="AV15" s="128"/>
      <c r="AW15" s="128"/>
      <c r="AX15" s="128"/>
      <c r="AY15" s="128"/>
      <c r="AZ15" s="128"/>
      <c r="BA15" s="128"/>
      <c r="BB15" s="128"/>
      <c r="BC15" s="129"/>
      <c r="BD15" s="127"/>
      <c r="BE15" s="128"/>
      <c r="BF15" s="128"/>
      <c r="BG15" s="128"/>
      <c r="BH15" s="128"/>
      <c r="BI15" s="128"/>
      <c r="BJ15" s="128"/>
      <c r="BK15" s="128"/>
      <c r="BL15" s="129"/>
      <c r="BM15" s="142"/>
      <c r="BN15" s="143"/>
      <c r="BO15" s="143"/>
      <c r="BP15" s="143"/>
      <c r="BQ15" s="143"/>
      <c r="BR15" s="143"/>
      <c r="BS15" s="143"/>
      <c r="BT15" s="143"/>
      <c r="BU15" s="144"/>
      <c r="BV15" s="127"/>
      <c r="BW15" s="128"/>
      <c r="BX15" s="128"/>
      <c r="BY15" s="128"/>
      <c r="BZ15" s="128"/>
      <c r="CA15" s="128"/>
      <c r="CB15" s="128"/>
      <c r="CC15" s="128"/>
      <c r="CD15" s="128"/>
      <c r="CE15" s="128"/>
      <c r="CF15" s="129"/>
      <c r="CG15" s="171">
        <f>Z15*(AL15+BV15)*3</f>
        <v>0</v>
      </c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3"/>
      <c r="CS15" s="127"/>
      <c r="CT15" s="128"/>
      <c r="CU15" s="128"/>
      <c r="CV15" s="128"/>
      <c r="CW15" s="128"/>
      <c r="CX15" s="128"/>
      <c r="CY15" s="128"/>
      <c r="CZ15" s="128"/>
      <c r="DA15" s="128"/>
      <c r="DB15" s="128"/>
      <c r="DC15" s="129"/>
      <c r="DD15" s="127"/>
      <c r="DE15" s="128"/>
      <c r="DF15" s="128"/>
      <c r="DG15" s="128"/>
      <c r="DH15" s="128"/>
      <c r="DI15" s="128"/>
      <c r="DJ15" s="128"/>
      <c r="DK15" s="128"/>
      <c r="DL15" s="128"/>
      <c r="DM15" s="128"/>
      <c r="DN15" s="129"/>
      <c r="DO15" s="127">
        <f>CG15</f>
        <v>0</v>
      </c>
      <c r="DP15" s="128"/>
      <c r="DQ15" s="128"/>
      <c r="DR15" s="128"/>
      <c r="DS15" s="128"/>
      <c r="DT15" s="128"/>
      <c r="DU15" s="128"/>
      <c r="DV15" s="129"/>
      <c r="DW15" s="127"/>
      <c r="DX15" s="128"/>
      <c r="DY15" s="128"/>
      <c r="DZ15" s="128"/>
      <c r="EA15" s="128"/>
      <c r="EB15" s="128"/>
      <c r="EC15" s="129"/>
      <c r="ED15" s="44">
        <f>ED14-DO12</f>
        <v>-1.999999862164259E-3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</row>
    <row r="16" spans="1:141" s="6" customFormat="1" ht="51.75" customHeight="1" x14ac:dyDescent="0.2">
      <c r="A16" s="130" t="s">
        <v>26</v>
      </c>
      <c r="B16" s="131"/>
      <c r="C16" s="131"/>
      <c r="D16" s="131"/>
      <c r="E16" s="131"/>
      <c r="F16" s="132"/>
      <c r="G16" s="133" t="s">
        <v>387</v>
      </c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8"/>
      <c r="Z16" s="124">
        <v>41</v>
      </c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6"/>
      <c r="AL16" s="142">
        <f>AU16+BM16</f>
        <v>4200</v>
      </c>
      <c r="AM16" s="143"/>
      <c r="AN16" s="143"/>
      <c r="AO16" s="143"/>
      <c r="AP16" s="143"/>
      <c r="AQ16" s="143"/>
      <c r="AR16" s="143"/>
      <c r="AS16" s="143"/>
      <c r="AT16" s="144"/>
      <c r="AU16" s="127"/>
      <c r="AV16" s="128"/>
      <c r="AW16" s="128"/>
      <c r="AX16" s="128"/>
      <c r="AY16" s="128"/>
      <c r="AZ16" s="128"/>
      <c r="BA16" s="128"/>
      <c r="BB16" s="128"/>
      <c r="BC16" s="129"/>
      <c r="BD16" s="127"/>
      <c r="BE16" s="128"/>
      <c r="BF16" s="128"/>
      <c r="BG16" s="128"/>
      <c r="BH16" s="128"/>
      <c r="BI16" s="128"/>
      <c r="BJ16" s="128"/>
      <c r="BK16" s="128"/>
      <c r="BL16" s="129"/>
      <c r="BM16" s="142">
        <v>4200</v>
      </c>
      <c r="BN16" s="143"/>
      <c r="BO16" s="143"/>
      <c r="BP16" s="143"/>
      <c r="BQ16" s="143"/>
      <c r="BR16" s="143"/>
      <c r="BS16" s="143"/>
      <c r="BT16" s="143"/>
      <c r="BU16" s="144"/>
      <c r="BV16" s="145"/>
      <c r="BW16" s="146"/>
      <c r="BX16" s="146"/>
      <c r="BY16" s="146"/>
      <c r="BZ16" s="146"/>
      <c r="CA16" s="146"/>
      <c r="CB16" s="146"/>
      <c r="CC16" s="146"/>
      <c r="CD16" s="146"/>
      <c r="CE16" s="146"/>
      <c r="CF16" s="147"/>
      <c r="CG16" s="127">
        <f>Z16*(AL16+BV16)*3</f>
        <v>516600</v>
      </c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9"/>
      <c r="CS16" s="127"/>
      <c r="CT16" s="128"/>
      <c r="CU16" s="128"/>
      <c r="CV16" s="128"/>
      <c r="CW16" s="128"/>
      <c r="CX16" s="128"/>
      <c r="CY16" s="128"/>
      <c r="CZ16" s="128"/>
      <c r="DA16" s="128"/>
      <c r="DB16" s="128"/>
      <c r="DC16" s="129"/>
      <c r="DD16" s="127"/>
      <c r="DE16" s="128"/>
      <c r="DF16" s="128"/>
      <c r="DG16" s="128"/>
      <c r="DH16" s="128"/>
      <c r="DI16" s="128"/>
      <c r="DJ16" s="128"/>
      <c r="DK16" s="128"/>
      <c r="DL16" s="128"/>
      <c r="DM16" s="128"/>
      <c r="DN16" s="129"/>
      <c r="DO16" s="127">
        <f>CG16</f>
        <v>516600</v>
      </c>
      <c r="DP16" s="128"/>
      <c r="DQ16" s="128"/>
      <c r="DR16" s="128"/>
      <c r="DS16" s="128"/>
      <c r="DT16" s="128"/>
      <c r="DU16" s="128"/>
      <c r="DV16" s="129"/>
      <c r="DW16" s="127"/>
      <c r="DX16" s="128"/>
      <c r="DY16" s="128"/>
      <c r="DZ16" s="128"/>
      <c r="EA16" s="128"/>
      <c r="EB16" s="128"/>
      <c r="EC16" s="129"/>
      <c r="ED16" s="45">
        <f>ED15/3/0.5</f>
        <v>-1.3333332414428394E-3</v>
      </c>
      <c r="EE16" s="32">
        <v>8</v>
      </c>
      <c r="EF16" s="32">
        <v>4</v>
      </c>
      <c r="EG16" s="32">
        <v>3</v>
      </c>
      <c r="EH16" s="35">
        <v>11292.75</v>
      </c>
      <c r="EI16" s="35">
        <v>12311.25</v>
      </c>
      <c r="EJ16" s="34">
        <f>(EH16*EE16+EI16*EF16)*EG16</f>
        <v>418761</v>
      </c>
      <c r="EK16" s="35"/>
    </row>
    <row r="17" spans="1:141" s="6" customFormat="1" ht="51.75" hidden="1" customHeight="1" x14ac:dyDescent="0.2">
      <c r="A17" s="130" t="s">
        <v>28</v>
      </c>
      <c r="B17" s="131"/>
      <c r="C17" s="131"/>
      <c r="D17" s="131"/>
      <c r="E17" s="131"/>
      <c r="F17" s="132"/>
      <c r="G17" s="133" t="s">
        <v>387</v>
      </c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8"/>
      <c r="Z17" s="124">
        <v>20</v>
      </c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6"/>
      <c r="AL17" s="142">
        <f>AU17+BM17</f>
        <v>0</v>
      </c>
      <c r="AM17" s="143"/>
      <c r="AN17" s="143"/>
      <c r="AO17" s="143"/>
      <c r="AP17" s="143"/>
      <c r="AQ17" s="143"/>
      <c r="AR17" s="143"/>
      <c r="AS17" s="143"/>
      <c r="AT17" s="144"/>
      <c r="AU17" s="127"/>
      <c r="AV17" s="128"/>
      <c r="AW17" s="128"/>
      <c r="AX17" s="128"/>
      <c r="AY17" s="128"/>
      <c r="AZ17" s="128"/>
      <c r="BA17" s="128"/>
      <c r="BB17" s="128"/>
      <c r="BC17" s="129"/>
      <c r="BD17" s="127"/>
      <c r="BE17" s="128"/>
      <c r="BF17" s="128"/>
      <c r="BG17" s="128"/>
      <c r="BH17" s="128"/>
      <c r="BI17" s="128"/>
      <c r="BJ17" s="128"/>
      <c r="BK17" s="128"/>
      <c r="BL17" s="129"/>
      <c r="BM17" s="142"/>
      <c r="BN17" s="143"/>
      <c r="BO17" s="143"/>
      <c r="BP17" s="143"/>
      <c r="BQ17" s="143"/>
      <c r="BR17" s="143"/>
      <c r="BS17" s="143"/>
      <c r="BT17" s="143"/>
      <c r="BU17" s="144"/>
      <c r="BV17" s="145"/>
      <c r="BW17" s="146"/>
      <c r="BX17" s="146"/>
      <c r="BY17" s="146"/>
      <c r="BZ17" s="146"/>
      <c r="CA17" s="146"/>
      <c r="CB17" s="146"/>
      <c r="CC17" s="146"/>
      <c r="CD17" s="146"/>
      <c r="CE17" s="146"/>
      <c r="CF17" s="147"/>
      <c r="CG17" s="171">
        <f>Z17*(AL17+BV17)*3</f>
        <v>0</v>
      </c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3"/>
      <c r="CS17" s="127"/>
      <c r="CT17" s="128"/>
      <c r="CU17" s="128"/>
      <c r="CV17" s="128"/>
      <c r="CW17" s="128"/>
      <c r="CX17" s="128"/>
      <c r="CY17" s="128"/>
      <c r="CZ17" s="128"/>
      <c r="DA17" s="128"/>
      <c r="DB17" s="128"/>
      <c r="DC17" s="129"/>
      <c r="DD17" s="127"/>
      <c r="DE17" s="128"/>
      <c r="DF17" s="128"/>
      <c r="DG17" s="128"/>
      <c r="DH17" s="128"/>
      <c r="DI17" s="128"/>
      <c r="DJ17" s="128"/>
      <c r="DK17" s="128"/>
      <c r="DL17" s="128"/>
      <c r="DM17" s="128"/>
      <c r="DN17" s="129"/>
      <c r="DO17" s="127">
        <f>CG17</f>
        <v>0</v>
      </c>
      <c r="DP17" s="128"/>
      <c r="DQ17" s="128"/>
      <c r="DR17" s="128"/>
      <c r="DS17" s="128"/>
      <c r="DT17" s="128"/>
      <c r="DU17" s="128"/>
      <c r="DV17" s="129"/>
      <c r="DW17" s="127"/>
      <c r="DX17" s="128"/>
      <c r="DY17" s="128"/>
      <c r="DZ17" s="128"/>
      <c r="EA17" s="128"/>
      <c r="EB17" s="128"/>
      <c r="EC17" s="129"/>
      <c r="ED17" s="45">
        <f>ED16/3</f>
        <v>-4.4444441381427977E-4</v>
      </c>
      <c r="EE17" s="32">
        <v>8</v>
      </c>
      <c r="EF17" s="32">
        <v>4</v>
      </c>
      <c r="EG17" s="32">
        <v>3</v>
      </c>
      <c r="EH17" s="35">
        <v>11292.75</v>
      </c>
      <c r="EI17" s="35">
        <v>12311.25</v>
      </c>
      <c r="EJ17" s="34">
        <f>(EH17*EE17+EI17*EF17)*EG17</f>
        <v>418761</v>
      </c>
      <c r="EK17" s="35"/>
    </row>
    <row r="18" spans="1:141" s="6" customFormat="1" ht="27" customHeight="1" x14ac:dyDescent="0.2">
      <c r="A18" s="130" t="s">
        <v>28</v>
      </c>
      <c r="B18" s="131"/>
      <c r="C18" s="131"/>
      <c r="D18" s="131"/>
      <c r="E18" s="131"/>
      <c r="F18" s="132"/>
      <c r="G18" s="133" t="s">
        <v>263</v>
      </c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8"/>
      <c r="Z18" s="124">
        <v>4</v>
      </c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6"/>
      <c r="AL18" s="142">
        <f>AU18+BM18</f>
        <v>30513.264999999999</v>
      </c>
      <c r="AM18" s="143"/>
      <c r="AN18" s="143"/>
      <c r="AO18" s="143"/>
      <c r="AP18" s="143"/>
      <c r="AQ18" s="143"/>
      <c r="AR18" s="143"/>
      <c r="AS18" s="143"/>
      <c r="AT18" s="144"/>
      <c r="AU18" s="127">
        <f>14124.89+285.19</f>
        <v>14410.08</v>
      </c>
      <c r="AV18" s="128"/>
      <c r="AW18" s="128"/>
      <c r="AX18" s="128"/>
      <c r="AY18" s="128"/>
      <c r="AZ18" s="128"/>
      <c r="BA18" s="128"/>
      <c r="BB18" s="128"/>
      <c r="BC18" s="129"/>
      <c r="BD18" s="127"/>
      <c r="BE18" s="128"/>
      <c r="BF18" s="128"/>
      <c r="BG18" s="128"/>
      <c r="BH18" s="128"/>
      <c r="BI18" s="128"/>
      <c r="BJ18" s="128"/>
      <c r="BK18" s="128"/>
      <c r="BL18" s="129"/>
      <c r="BM18" s="142">
        <f>16103.18+0.005</f>
        <v>16103.184999999999</v>
      </c>
      <c r="BN18" s="143"/>
      <c r="BO18" s="143"/>
      <c r="BP18" s="143"/>
      <c r="BQ18" s="143"/>
      <c r="BR18" s="143"/>
      <c r="BS18" s="143"/>
      <c r="BT18" s="143"/>
      <c r="BU18" s="144"/>
      <c r="BV18" s="145"/>
      <c r="BW18" s="146"/>
      <c r="BX18" s="146"/>
      <c r="BY18" s="146"/>
      <c r="BZ18" s="146"/>
      <c r="CA18" s="146"/>
      <c r="CB18" s="146"/>
      <c r="CC18" s="146"/>
      <c r="CD18" s="146"/>
      <c r="CE18" s="146"/>
      <c r="CF18" s="147"/>
      <c r="CG18" s="127">
        <f>Z18*(AL18+BV18)*12</f>
        <v>1464636.72</v>
      </c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9"/>
      <c r="CS18" s="127">
        <f>CG18</f>
        <v>1464636.72</v>
      </c>
      <c r="CT18" s="128"/>
      <c r="CU18" s="128"/>
      <c r="CV18" s="128"/>
      <c r="CW18" s="128"/>
      <c r="CX18" s="128"/>
      <c r="CY18" s="128"/>
      <c r="CZ18" s="128"/>
      <c r="DA18" s="128"/>
      <c r="DB18" s="128"/>
      <c r="DC18" s="129"/>
      <c r="DD18" s="127"/>
      <c r="DE18" s="128"/>
      <c r="DF18" s="128"/>
      <c r="DG18" s="128"/>
      <c r="DH18" s="128"/>
      <c r="DI18" s="128"/>
      <c r="DJ18" s="128"/>
      <c r="DK18" s="128"/>
      <c r="DL18" s="128"/>
      <c r="DM18" s="128"/>
      <c r="DN18" s="129"/>
      <c r="DO18" s="127"/>
      <c r="DP18" s="128"/>
      <c r="DQ18" s="128"/>
      <c r="DR18" s="128"/>
      <c r="DS18" s="128"/>
      <c r="DT18" s="128"/>
      <c r="DU18" s="128"/>
      <c r="DV18" s="129"/>
      <c r="DW18" s="127"/>
      <c r="DX18" s="128"/>
      <c r="DY18" s="128"/>
      <c r="DZ18" s="128"/>
      <c r="EA18" s="128"/>
      <c r="EB18" s="128"/>
      <c r="EC18" s="129"/>
      <c r="ED18" s="45">
        <f>ED14/3</f>
        <v>363016.33333333331</v>
      </c>
      <c r="EE18" s="32"/>
      <c r="EF18" s="32"/>
      <c r="EG18" s="32"/>
    </row>
    <row r="19" spans="1:141" s="6" customFormat="1" ht="27" customHeight="1" x14ac:dyDescent="0.2">
      <c r="A19" s="130" t="s">
        <v>122</v>
      </c>
      <c r="B19" s="131"/>
      <c r="C19" s="131"/>
      <c r="D19" s="131"/>
      <c r="E19" s="131"/>
      <c r="F19" s="132"/>
      <c r="G19" s="133" t="s">
        <v>386</v>
      </c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8"/>
      <c r="Z19" s="124">
        <v>44</v>
      </c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6"/>
      <c r="AL19" s="142">
        <f>BM19+AU19+BD19</f>
        <v>4270</v>
      </c>
      <c r="AM19" s="143"/>
      <c r="AN19" s="143"/>
      <c r="AO19" s="143"/>
      <c r="AP19" s="143"/>
      <c r="AQ19" s="143"/>
      <c r="AR19" s="143"/>
      <c r="AS19" s="143"/>
      <c r="AT19" s="144"/>
      <c r="AU19" s="127"/>
      <c r="AV19" s="128"/>
      <c r="AW19" s="128"/>
      <c r="AX19" s="128"/>
      <c r="AY19" s="128"/>
      <c r="AZ19" s="128"/>
      <c r="BA19" s="128"/>
      <c r="BB19" s="128"/>
      <c r="BC19" s="129"/>
      <c r="BD19" s="127"/>
      <c r="BE19" s="128"/>
      <c r="BF19" s="128"/>
      <c r="BG19" s="128"/>
      <c r="BH19" s="128"/>
      <c r="BI19" s="128"/>
      <c r="BJ19" s="128"/>
      <c r="BK19" s="128"/>
      <c r="BL19" s="129"/>
      <c r="BM19" s="142">
        <v>4270</v>
      </c>
      <c r="BN19" s="143"/>
      <c r="BO19" s="143"/>
      <c r="BP19" s="143"/>
      <c r="BQ19" s="143"/>
      <c r="BR19" s="143"/>
      <c r="BS19" s="143"/>
      <c r="BT19" s="143"/>
      <c r="BU19" s="144"/>
      <c r="BV19" s="145"/>
      <c r="BW19" s="146"/>
      <c r="BX19" s="146"/>
      <c r="BY19" s="146"/>
      <c r="BZ19" s="146"/>
      <c r="CA19" s="146"/>
      <c r="CB19" s="146"/>
      <c r="CC19" s="146"/>
      <c r="CD19" s="146"/>
      <c r="CE19" s="146"/>
      <c r="CF19" s="147"/>
      <c r="CG19" s="127">
        <f>Z19*(AL19+BV19)*3</f>
        <v>563640</v>
      </c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9"/>
      <c r="CS19" s="127"/>
      <c r="CT19" s="128"/>
      <c r="CU19" s="128"/>
      <c r="CV19" s="128"/>
      <c r="CW19" s="128"/>
      <c r="CX19" s="128"/>
      <c r="CY19" s="128"/>
      <c r="CZ19" s="128"/>
      <c r="DA19" s="128"/>
      <c r="DB19" s="128"/>
      <c r="DC19" s="129"/>
      <c r="DD19" s="127"/>
      <c r="DE19" s="128"/>
      <c r="DF19" s="128"/>
      <c r="DG19" s="128"/>
      <c r="DH19" s="128"/>
      <c r="DI19" s="128"/>
      <c r="DJ19" s="128"/>
      <c r="DK19" s="128"/>
      <c r="DL19" s="128"/>
      <c r="DM19" s="128"/>
      <c r="DN19" s="129"/>
      <c r="DO19" s="127">
        <f>CG19</f>
        <v>563640</v>
      </c>
      <c r="DP19" s="128"/>
      <c r="DQ19" s="128"/>
      <c r="DR19" s="128"/>
      <c r="DS19" s="128"/>
      <c r="DT19" s="128"/>
      <c r="DU19" s="128"/>
      <c r="DV19" s="129"/>
      <c r="DW19" s="127"/>
      <c r="DX19" s="128"/>
      <c r="DY19" s="128"/>
      <c r="DZ19" s="128"/>
      <c r="EA19" s="128"/>
      <c r="EB19" s="128"/>
      <c r="EC19" s="129"/>
      <c r="ED19" s="46">
        <v>3861.8758865248224</v>
      </c>
      <c r="EE19" s="46">
        <v>3861.8758865248224</v>
      </c>
      <c r="EF19" s="46">
        <v>3861.8758865248224</v>
      </c>
      <c r="EG19" s="32"/>
    </row>
    <row r="20" spans="1:141" s="6" customFormat="1" ht="27" customHeight="1" x14ac:dyDescent="0.2">
      <c r="A20" s="130" t="s">
        <v>388</v>
      </c>
      <c r="B20" s="131"/>
      <c r="C20" s="131"/>
      <c r="D20" s="131"/>
      <c r="E20" s="131"/>
      <c r="F20" s="132"/>
      <c r="G20" s="133" t="s">
        <v>386</v>
      </c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8"/>
      <c r="Z20" s="124">
        <v>0.5</v>
      </c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6"/>
      <c r="AL20" s="142">
        <f>BM20+AU20+BD20</f>
        <v>4200.9799999999996</v>
      </c>
      <c r="AM20" s="143"/>
      <c r="AN20" s="143"/>
      <c r="AO20" s="143"/>
      <c r="AP20" s="143"/>
      <c r="AQ20" s="143"/>
      <c r="AR20" s="143"/>
      <c r="AS20" s="143"/>
      <c r="AT20" s="144"/>
      <c r="AU20" s="127"/>
      <c r="AV20" s="128"/>
      <c r="AW20" s="128"/>
      <c r="AX20" s="128"/>
      <c r="AY20" s="128"/>
      <c r="AZ20" s="128"/>
      <c r="BA20" s="128"/>
      <c r="BB20" s="128"/>
      <c r="BC20" s="129"/>
      <c r="BD20" s="142"/>
      <c r="BE20" s="143"/>
      <c r="BF20" s="143"/>
      <c r="BG20" s="143"/>
      <c r="BH20" s="143"/>
      <c r="BI20" s="143"/>
      <c r="BJ20" s="143"/>
      <c r="BK20" s="143"/>
      <c r="BL20" s="144"/>
      <c r="BM20" s="142">
        <v>4200.9799999999996</v>
      </c>
      <c r="BN20" s="143"/>
      <c r="BO20" s="143"/>
      <c r="BP20" s="143"/>
      <c r="BQ20" s="143"/>
      <c r="BR20" s="143"/>
      <c r="BS20" s="143"/>
      <c r="BT20" s="143"/>
      <c r="BU20" s="144"/>
      <c r="BV20" s="145"/>
      <c r="BW20" s="146"/>
      <c r="BX20" s="146"/>
      <c r="BY20" s="146"/>
      <c r="BZ20" s="146"/>
      <c r="CA20" s="146"/>
      <c r="CB20" s="146"/>
      <c r="CC20" s="146"/>
      <c r="CD20" s="146"/>
      <c r="CE20" s="146"/>
      <c r="CF20" s="147"/>
      <c r="CG20" s="127">
        <f>Z20*(AL20+BV20)*3</f>
        <v>6301.4699999999993</v>
      </c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9"/>
      <c r="CS20" s="127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127"/>
      <c r="DE20" s="128"/>
      <c r="DF20" s="128"/>
      <c r="DG20" s="128"/>
      <c r="DH20" s="128"/>
      <c r="DI20" s="128"/>
      <c r="DJ20" s="128"/>
      <c r="DK20" s="128"/>
      <c r="DL20" s="128"/>
      <c r="DM20" s="128"/>
      <c r="DN20" s="129"/>
      <c r="DO20" s="127">
        <f>CG20</f>
        <v>6301.4699999999993</v>
      </c>
      <c r="DP20" s="128"/>
      <c r="DQ20" s="128"/>
      <c r="DR20" s="128"/>
      <c r="DS20" s="128"/>
      <c r="DT20" s="128"/>
      <c r="DU20" s="128"/>
      <c r="DV20" s="129"/>
      <c r="DW20" s="127"/>
      <c r="DX20" s="128"/>
      <c r="DY20" s="128"/>
      <c r="DZ20" s="128"/>
      <c r="EA20" s="128"/>
      <c r="EB20" s="128"/>
      <c r="EC20" s="129"/>
      <c r="ED20" s="46">
        <v>3861.8758865248224</v>
      </c>
      <c r="EE20" s="46">
        <v>3861.8758865248224</v>
      </c>
      <c r="EF20" s="46">
        <v>3861.8758865248224</v>
      </c>
      <c r="EG20" s="32"/>
    </row>
    <row r="21" spans="1:141" s="6" customFormat="1" ht="27" customHeight="1" x14ac:dyDescent="0.2">
      <c r="A21" s="130" t="s">
        <v>323</v>
      </c>
      <c r="B21" s="131"/>
      <c r="C21" s="131"/>
      <c r="D21" s="131"/>
      <c r="E21" s="131"/>
      <c r="F21" s="132"/>
      <c r="G21" s="133" t="s">
        <v>386</v>
      </c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5"/>
      <c r="Z21" s="124">
        <v>0.5</v>
      </c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6"/>
      <c r="AL21" s="142">
        <f>BM21+AU21+BD21</f>
        <v>1671.6880000000001</v>
      </c>
      <c r="AM21" s="143"/>
      <c r="AN21" s="143"/>
      <c r="AO21" s="143"/>
      <c r="AP21" s="143"/>
      <c r="AQ21" s="143"/>
      <c r="AR21" s="143"/>
      <c r="AS21" s="143"/>
      <c r="AT21" s="144"/>
      <c r="AU21" s="127"/>
      <c r="AV21" s="128"/>
      <c r="AW21" s="128"/>
      <c r="AX21" s="128"/>
      <c r="AY21" s="128"/>
      <c r="AZ21" s="128"/>
      <c r="BA21" s="128"/>
      <c r="BB21" s="128"/>
      <c r="BC21" s="129"/>
      <c r="BD21" s="127"/>
      <c r="BE21" s="128"/>
      <c r="BF21" s="128"/>
      <c r="BG21" s="128"/>
      <c r="BH21" s="128"/>
      <c r="BI21" s="128"/>
      <c r="BJ21" s="128"/>
      <c r="BK21" s="128"/>
      <c r="BL21" s="129"/>
      <c r="BM21" s="142">
        <v>1671.6880000000001</v>
      </c>
      <c r="BN21" s="143"/>
      <c r="BO21" s="143"/>
      <c r="BP21" s="143"/>
      <c r="BQ21" s="143"/>
      <c r="BR21" s="143"/>
      <c r="BS21" s="143"/>
      <c r="BT21" s="143"/>
      <c r="BU21" s="144"/>
      <c r="BV21" s="142"/>
      <c r="BW21" s="143"/>
      <c r="BX21" s="143"/>
      <c r="BY21" s="143"/>
      <c r="BZ21" s="143"/>
      <c r="CA21" s="143"/>
      <c r="CB21" s="143"/>
      <c r="CC21" s="143"/>
      <c r="CD21" s="143"/>
      <c r="CE21" s="143"/>
      <c r="CF21" s="144"/>
      <c r="CG21" s="127">
        <f>Z21*(AL21+BV21)*3</f>
        <v>2507.5320000000002</v>
      </c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9"/>
      <c r="CS21" s="127"/>
      <c r="CT21" s="128"/>
      <c r="CU21" s="128"/>
      <c r="CV21" s="128"/>
      <c r="CW21" s="128"/>
      <c r="CX21" s="128"/>
      <c r="CY21" s="128"/>
      <c r="CZ21" s="128"/>
      <c r="DA21" s="128"/>
      <c r="DB21" s="128"/>
      <c r="DC21" s="129"/>
      <c r="DD21" s="127"/>
      <c r="DE21" s="128"/>
      <c r="DF21" s="128"/>
      <c r="DG21" s="128"/>
      <c r="DH21" s="128"/>
      <c r="DI21" s="128"/>
      <c r="DJ21" s="128"/>
      <c r="DK21" s="128"/>
      <c r="DL21" s="128"/>
      <c r="DM21" s="128"/>
      <c r="DN21" s="129"/>
      <c r="DO21" s="127">
        <f>CG21</f>
        <v>2507.5320000000002</v>
      </c>
      <c r="DP21" s="128"/>
      <c r="DQ21" s="128"/>
      <c r="DR21" s="128"/>
      <c r="DS21" s="128"/>
      <c r="DT21" s="128"/>
      <c r="DU21" s="128"/>
      <c r="DV21" s="129"/>
      <c r="DW21" s="127"/>
      <c r="DX21" s="128"/>
      <c r="DY21" s="128"/>
      <c r="DZ21" s="128"/>
      <c r="EA21" s="128"/>
      <c r="EB21" s="128"/>
      <c r="EC21" s="129"/>
      <c r="ED21" s="46">
        <v>3861.8758865248224</v>
      </c>
      <c r="EE21" s="46">
        <v>3861.8758865248224</v>
      </c>
      <c r="EF21" s="46">
        <v>3861.8758865248224</v>
      </c>
      <c r="EG21" s="32"/>
    </row>
    <row r="22" spans="1:141" s="6" customFormat="1" ht="27" hidden="1" customHeight="1" x14ac:dyDescent="0.2">
      <c r="A22" s="130" t="s">
        <v>122</v>
      </c>
      <c r="B22" s="131"/>
      <c r="C22" s="131"/>
      <c r="D22" s="131"/>
      <c r="E22" s="131"/>
      <c r="F22" s="132"/>
      <c r="G22" s="133" t="s">
        <v>386</v>
      </c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5"/>
      <c r="Z22" s="124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6"/>
      <c r="AL22" s="142">
        <f>BM22+AU22+BD22</f>
        <v>0</v>
      </c>
      <c r="AM22" s="143"/>
      <c r="AN22" s="143"/>
      <c r="AO22" s="143"/>
      <c r="AP22" s="143"/>
      <c r="AQ22" s="143"/>
      <c r="AR22" s="143"/>
      <c r="AS22" s="143"/>
      <c r="AT22" s="144"/>
      <c r="AU22" s="127"/>
      <c r="AV22" s="128"/>
      <c r="AW22" s="128"/>
      <c r="AX22" s="128"/>
      <c r="AY22" s="128"/>
      <c r="AZ22" s="128"/>
      <c r="BA22" s="128"/>
      <c r="BB22" s="128"/>
      <c r="BC22" s="129"/>
      <c r="BD22" s="127"/>
      <c r="BE22" s="128"/>
      <c r="BF22" s="128"/>
      <c r="BG22" s="128"/>
      <c r="BH22" s="128"/>
      <c r="BI22" s="128"/>
      <c r="BJ22" s="128"/>
      <c r="BK22" s="128"/>
      <c r="BL22" s="129"/>
      <c r="BM22" s="142"/>
      <c r="BN22" s="143"/>
      <c r="BO22" s="143"/>
      <c r="BP22" s="143"/>
      <c r="BQ22" s="143"/>
      <c r="BR22" s="143"/>
      <c r="BS22" s="143"/>
      <c r="BT22" s="143"/>
      <c r="BU22" s="144"/>
      <c r="BV22" s="127"/>
      <c r="BW22" s="128"/>
      <c r="BX22" s="128"/>
      <c r="BY22" s="128"/>
      <c r="BZ22" s="128"/>
      <c r="CA22" s="128"/>
      <c r="CB22" s="128"/>
      <c r="CC22" s="128"/>
      <c r="CD22" s="128"/>
      <c r="CE22" s="128"/>
      <c r="CF22" s="129"/>
      <c r="CG22" s="171">
        <f>Z22*(AL22+BV22)*3</f>
        <v>0</v>
      </c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3"/>
      <c r="CS22" s="127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127"/>
      <c r="DE22" s="128"/>
      <c r="DF22" s="128"/>
      <c r="DG22" s="128"/>
      <c r="DH22" s="128"/>
      <c r="DI22" s="128"/>
      <c r="DJ22" s="128"/>
      <c r="DK22" s="128"/>
      <c r="DL22" s="128"/>
      <c r="DM22" s="128"/>
      <c r="DN22" s="129"/>
      <c r="DO22" s="171">
        <f>CG22</f>
        <v>0</v>
      </c>
      <c r="DP22" s="172"/>
      <c r="DQ22" s="172"/>
      <c r="DR22" s="172"/>
      <c r="DS22" s="172"/>
      <c r="DT22" s="172"/>
      <c r="DU22" s="172"/>
      <c r="DV22" s="173"/>
      <c r="DW22" s="127"/>
      <c r="DX22" s="128"/>
      <c r="DY22" s="128"/>
      <c r="DZ22" s="128"/>
      <c r="EA22" s="128"/>
      <c r="EB22" s="128"/>
      <c r="EC22" s="129"/>
      <c r="ED22" s="46">
        <v>3861.8758865248224</v>
      </c>
      <c r="EE22" s="46">
        <v>3861.8758865248224</v>
      </c>
      <c r="EF22" s="46">
        <v>3861.8758865248224</v>
      </c>
      <c r="EG22" s="32"/>
    </row>
    <row r="23" spans="1:141" s="6" customFormat="1" ht="27" hidden="1" customHeight="1" x14ac:dyDescent="0.2">
      <c r="A23" s="130" t="s">
        <v>122</v>
      </c>
      <c r="B23" s="131"/>
      <c r="C23" s="131"/>
      <c r="D23" s="131"/>
      <c r="E23" s="131"/>
      <c r="F23" s="132"/>
      <c r="G23" s="133" t="s">
        <v>386</v>
      </c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5"/>
      <c r="Z23" s="124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6"/>
      <c r="AL23" s="142">
        <f>BM23+AU23+BD23</f>
        <v>0</v>
      </c>
      <c r="AM23" s="143"/>
      <c r="AN23" s="143"/>
      <c r="AO23" s="143"/>
      <c r="AP23" s="143"/>
      <c r="AQ23" s="143"/>
      <c r="AR23" s="143"/>
      <c r="AS23" s="143"/>
      <c r="AT23" s="144"/>
      <c r="AU23" s="127"/>
      <c r="AV23" s="128"/>
      <c r="AW23" s="128"/>
      <c r="AX23" s="128"/>
      <c r="AY23" s="128"/>
      <c r="AZ23" s="128"/>
      <c r="BA23" s="128"/>
      <c r="BB23" s="128"/>
      <c r="BC23" s="129"/>
      <c r="BD23" s="127"/>
      <c r="BE23" s="128"/>
      <c r="BF23" s="128"/>
      <c r="BG23" s="128"/>
      <c r="BH23" s="128"/>
      <c r="BI23" s="128"/>
      <c r="BJ23" s="128"/>
      <c r="BK23" s="128"/>
      <c r="BL23" s="129"/>
      <c r="BM23" s="142"/>
      <c r="BN23" s="143"/>
      <c r="BO23" s="143"/>
      <c r="BP23" s="143"/>
      <c r="BQ23" s="143"/>
      <c r="BR23" s="143"/>
      <c r="BS23" s="143"/>
      <c r="BT23" s="143"/>
      <c r="BU23" s="144"/>
      <c r="BV23" s="127"/>
      <c r="BW23" s="128"/>
      <c r="BX23" s="128"/>
      <c r="BY23" s="128"/>
      <c r="BZ23" s="128"/>
      <c r="CA23" s="128"/>
      <c r="CB23" s="128"/>
      <c r="CC23" s="128"/>
      <c r="CD23" s="128"/>
      <c r="CE23" s="128"/>
      <c r="CF23" s="129"/>
      <c r="CG23" s="171">
        <f>Z23*(AL23+BV23)*3</f>
        <v>0</v>
      </c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3"/>
      <c r="CS23" s="127"/>
      <c r="CT23" s="128"/>
      <c r="CU23" s="128"/>
      <c r="CV23" s="128"/>
      <c r="CW23" s="128"/>
      <c r="CX23" s="128"/>
      <c r="CY23" s="128"/>
      <c r="CZ23" s="128"/>
      <c r="DA23" s="128"/>
      <c r="DB23" s="128"/>
      <c r="DC23" s="129"/>
      <c r="DD23" s="127"/>
      <c r="DE23" s="128"/>
      <c r="DF23" s="128"/>
      <c r="DG23" s="128"/>
      <c r="DH23" s="128"/>
      <c r="DI23" s="128"/>
      <c r="DJ23" s="128"/>
      <c r="DK23" s="128"/>
      <c r="DL23" s="128"/>
      <c r="DM23" s="128"/>
      <c r="DN23" s="129"/>
      <c r="DO23" s="171">
        <f>CG23</f>
        <v>0</v>
      </c>
      <c r="DP23" s="172"/>
      <c r="DQ23" s="172"/>
      <c r="DR23" s="172"/>
      <c r="DS23" s="172"/>
      <c r="DT23" s="172"/>
      <c r="DU23" s="172"/>
      <c r="DV23" s="173"/>
      <c r="DW23" s="127"/>
      <c r="DX23" s="128"/>
      <c r="DY23" s="128"/>
      <c r="DZ23" s="128"/>
      <c r="EA23" s="128"/>
      <c r="EB23" s="128"/>
      <c r="EC23" s="129"/>
      <c r="ED23" s="46">
        <v>3861.8758865248224</v>
      </c>
      <c r="EE23" s="46">
        <v>3861.8758865248224</v>
      </c>
      <c r="EF23" s="46">
        <v>3861.8758865248224</v>
      </c>
      <c r="EG23" s="32"/>
    </row>
    <row r="24" spans="1:141" s="6" customFormat="1" ht="170.25" customHeight="1" x14ac:dyDescent="0.2">
      <c r="A24" s="130" t="s">
        <v>7</v>
      </c>
      <c r="B24" s="131"/>
      <c r="C24" s="131"/>
      <c r="D24" s="131"/>
      <c r="E24" s="131"/>
      <c r="F24" s="132"/>
      <c r="G24" s="133" t="s">
        <v>259</v>
      </c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5"/>
      <c r="Z24" s="124">
        <v>8</v>
      </c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6"/>
      <c r="AL24" s="124">
        <v>312.5</v>
      </c>
      <c r="AM24" s="125"/>
      <c r="AN24" s="125"/>
      <c r="AO24" s="125"/>
      <c r="AP24" s="125"/>
      <c r="AQ24" s="125"/>
      <c r="AR24" s="125"/>
      <c r="AS24" s="125"/>
      <c r="AT24" s="126"/>
      <c r="AU24" s="124" t="s">
        <v>1</v>
      </c>
      <c r="AV24" s="125"/>
      <c r="AW24" s="125"/>
      <c r="AX24" s="125"/>
      <c r="AY24" s="125"/>
      <c r="AZ24" s="125"/>
      <c r="BA24" s="125"/>
      <c r="BB24" s="125"/>
      <c r="BC24" s="126"/>
      <c r="BD24" s="124" t="s">
        <v>1</v>
      </c>
      <c r="BE24" s="125"/>
      <c r="BF24" s="125"/>
      <c r="BG24" s="125"/>
      <c r="BH24" s="125"/>
      <c r="BI24" s="125"/>
      <c r="BJ24" s="125"/>
      <c r="BK24" s="125"/>
      <c r="BL24" s="126"/>
      <c r="BM24" s="124" t="s">
        <v>1</v>
      </c>
      <c r="BN24" s="125"/>
      <c r="BO24" s="125"/>
      <c r="BP24" s="125"/>
      <c r="BQ24" s="125"/>
      <c r="BR24" s="125"/>
      <c r="BS24" s="125"/>
      <c r="BT24" s="125"/>
      <c r="BU24" s="126"/>
      <c r="BV24" s="124" t="s">
        <v>1</v>
      </c>
      <c r="BW24" s="125"/>
      <c r="BX24" s="125"/>
      <c r="BY24" s="125"/>
      <c r="BZ24" s="125"/>
      <c r="CA24" s="125"/>
      <c r="CB24" s="125"/>
      <c r="CC24" s="125"/>
      <c r="CD24" s="125"/>
      <c r="CE24" s="125"/>
      <c r="CF24" s="126"/>
      <c r="CG24" s="127">
        <f>Z24*AL24*12</f>
        <v>30000</v>
      </c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9"/>
      <c r="CS24" s="127">
        <f>CG24</f>
        <v>30000</v>
      </c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124"/>
      <c r="DE24" s="125"/>
      <c r="DF24" s="125"/>
      <c r="DG24" s="125"/>
      <c r="DH24" s="125"/>
      <c r="DI24" s="125"/>
      <c r="DJ24" s="125"/>
      <c r="DK24" s="125"/>
      <c r="DL24" s="125"/>
      <c r="DM24" s="125"/>
      <c r="DN24" s="126"/>
      <c r="DO24" s="124"/>
      <c r="DP24" s="125"/>
      <c r="DQ24" s="125"/>
      <c r="DR24" s="125"/>
      <c r="DS24" s="125"/>
      <c r="DT24" s="125"/>
      <c r="DU24" s="125"/>
      <c r="DV24" s="126"/>
      <c r="DW24" s="124"/>
      <c r="DX24" s="125"/>
      <c r="DY24" s="125"/>
      <c r="DZ24" s="125"/>
      <c r="EA24" s="125"/>
      <c r="EB24" s="125"/>
      <c r="EC24" s="126"/>
      <c r="ED24" s="46">
        <f>ED14-CG21</f>
        <v>1086541.4680000001</v>
      </c>
      <c r="EE24" s="48">
        <f>ED24/3/94</f>
        <v>3852.9839290780146</v>
      </c>
      <c r="EF24" s="47">
        <f>1089049/3/94</f>
        <v>3861.8758865248224</v>
      </c>
      <c r="EG24" s="32"/>
    </row>
    <row r="25" spans="1:141" s="6" customFormat="1" ht="16.5" customHeight="1" x14ac:dyDescent="0.2">
      <c r="A25" s="136" t="s">
        <v>16</v>
      </c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5"/>
      <c r="AL25" s="139"/>
      <c r="AM25" s="140"/>
      <c r="AN25" s="140"/>
      <c r="AO25" s="140"/>
      <c r="AP25" s="140"/>
      <c r="AQ25" s="140"/>
      <c r="AR25" s="140"/>
      <c r="AS25" s="140"/>
      <c r="AT25" s="141"/>
      <c r="AU25" s="139" t="s">
        <v>1</v>
      </c>
      <c r="AV25" s="140"/>
      <c r="AW25" s="140"/>
      <c r="AX25" s="140"/>
      <c r="AY25" s="140"/>
      <c r="AZ25" s="140"/>
      <c r="BA25" s="140"/>
      <c r="BB25" s="140"/>
      <c r="BC25" s="141"/>
      <c r="BD25" s="139" t="s">
        <v>1</v>
      </c>
      <c r="BE25" s="140"/>
      <c r="BF25" s="140"/>
      <c r="BG25" s="140"/>
      <c r="BH25" s="140"/>
      <c r="BI25" s="140"/>
      <c r="BJ25" s="140"/>
      <c r="BK25" s="140"/>
      <c r="BL25" s="141"/>
      <c r="BM25" s="139" t="s">
        <v>1</v>
      </c>
      <c r="BN25" s="140"/>
      <c r="BO25" s="140"/>
      <c r="BP25" s="140"/>
      <c r="BQ25" s="140"/>
      <c r="BR25" s="140"/>
      <c r="BS25" s="140"/>
      <c r="BT25" s="140"/>
      <c r="BU25" s="141"/>
      <c r="BV25" s="139"/>
      <c r="BW25" s="140"/>
      <c r="BX25" s="140"/>
      <c r="BY25" s="140"/>
      <c r="BZ25" s="140"/>
      <c r="CA25" s="140"/>
      <c r="CB25" s="140"/>
      <c r="CC25" s="140"/>
      <c r="CD25" s="140"/>
      <c r="CE25" s="140"/>
      <c r="CF25" s="141"/>
      <c r="CG25" s="127">
        <f>CG12+CG24</f>
        <v>5932996.1219999986</v>
      </c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6"/>
      <c r="CS25" s="127">
        <f>CS14+CS18+CS24</f>
        <v>4843947.1199999992</v>
      </c>
      <c r="CT25" s="125"/>
      <c r="CU25" s="125"/>
      <c r="CV25" s="125"/>
      <c r="CW25" s="125"/>
      <c r="CX25" s="125"/>
      <c r="CY25" s="125"/>
      <c r="CZ25" s="125"/>
      <c r="DA25" s="125"/>
      <c r="DB25" s="125"/>
      <c r="DC25" s="126"/>
      <c r="DD25" s="124"/>
      <c r="DE25" s="125"/>
      <c r="DF25" s="125"/>
      <c r="DG25" s="125"/>
      <c r="DH25" s="125"/>
      <c r="DI25" s="125"/>
      <c r="DJ25" s="125"/>
      <c r="DK25" s="125"/>
      <c r="DL25" s="125"/>
      <c r="DM25" s="125"/>
      <c r="DN25" s="126"/>
      <c r="DO25" s="127">
        <f>SUM(DO12)</f>
        <v>1089049.0019999999</v>
      </c>
      <c r="DP25" s="125"/>
      <c r="DQ25" s="125"/>
      <c r="DR25" s="125"/>
      <c r="DS25" s="125"/>
      <c r="DT25" s="125"/>
      <c r="DU25" s="125"/>
      <c r="DV25" s="126"/>
      <c r="DW25" s="124"/>
      <c r="DX25" s="125"/>
      <c r="DY25" s="125"/>
      <c r="DZ25" s="125"/>
      <c r="EA25" s="125"/>
      <c r="EB25" s="125"/>
      <c r="EC25" s="126"/>
      <c r="ED25" s="45">
        <f>ED14/3</f>
        <v>363016.33333333331</v>
      </c>
      <c r="EE25" s="32"/>
      <c r="EF25" s="32"/>
      <c r="EG25" s="32"/>
    </row>
    <row r="26" spans="1:141" x14ac:dyDescent="0.2">
      <c r="A26" s="166" t="s">
        <v>217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CC26" s="167"/>
      <c r="CD26" s="167"/>
      <c r="CE26" s="167"/>
      <c r="CF26" s="167"/>
      <c r="CG26" s="167"/>
      <c r="CH26" s="167"/>
      <c r="CI26" s="167"/>
      <c r="CJ26" s="167"/>
      <c r="CK26" s="167"/>
      <c r="CL26" s="167"/>
      <c r="CM26" s="167"/>
      <c r="CN26" s="167"/>
      <c r="CO26" s="167"/>
      <c r="CP26" s="167"/>
      <c r="CQ26" s="167"/>
      <c r="CR26" s="167"/>
      <c r="CS26" s="167"/>
      <c r="CT26" s="167"/>
      <c r="CU26" s="167"/>
      <c r="CV26" s="167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67"/>
      <c r="DI26" s="167"/>
      <c r="DJ26" s="167"/>
      <c r="DK26" s="167"/>
      <c r="DL26" s="167"/>
      <c r="DM26" s="167"/>
      <c r="DN26" s="167"/>
      <c r="DO26" s="167"/>
      <c r="DP26" s="167"/>
      <c r="DQ26" s="167"/>
      <c r="DR26" s="167"/>
      <c r="DS26" s="167"/>
      <c r="DT26" s="167"/>
      <c r="DU26" s="167"/>
      <c r="DV26" s="167"/>
      <c r="DW26" s="167"/>
      <c r="DX26" s="167"/>
      <c r="DY26" s="167"/>
      <c r="DZ26" s="167"/>
      <c r="EA26" s="167"/>
      <c r="EB26" s="167"/>
      <c r="EC26" s="167"/>
      <c r="ED26" s="33"/>
      <c r="EE26" s="33"/>
      <c r="EF26" s="33"/>
      <c r="EG26" s="33"/>
    </row>
  </sheetData>
  <mergeCells count="214">
    <mergeCell ref="DO17:DV17"/>
    <mergeCell ref="DW17:EC17"/>
    <mergeCell ref="A17:F17"/>
    <mergeCell ref="G17:Y17"/>
    <mergeCell ref="Z17:AK17"/>
    <mergeCell ref="AL17:AT17"/>
    <mergeCell ref="AU17:BC17"/>
    <mergeCell ref="BD17:BL17"/>
    <mergeCell ref="BM17:BU17"/>
    <mergeCell ref="BV17:CF17"/>
    <mergeCell ref="CG17:CR17"/>
    <mergeCell ref="DO23:DV23"/>
    <mergeCell ref="DW23:EC23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  <mergeCell ref="AU21:BC21"/>
    <mergeCell ref="AL21:AT21"/>
    <mergeCell ref="Z21:AK21"/>
    <mergeCell ref="G21:Y21"/>
    <mergeCell ref="A21:F21"/>
    <mergeCell ref="A22:F22"/>
    <mergeCell ref="G22:Y22"/>
    <mergeCell ref="Z22:AK22"/>
    <mergeCell ref="AL22:AT22"/>
    <mergeCell ref="AU22:BC22"/>
    <mergeCell ref="DO22:DV22"/>
    <mergeCell ref="DW22:EC22"/>
    <mergeCell ref="CS20:DC20"/>
    <mergeCell ref="CS21:DC21"/>
    <mergeCell ref="DD21:DN21"/>
    <mergeCell ref="DO21:DV21"/>
    <mergeCell ref="DW21:EC21"/>
    <mergeCell ref="CG21:CR21"/>
    <mergeCell ref="BV21:CF21"/>
    <mergeCell ref="AU19:BC19"/>
    <mergeCell ref="BD19:BL19"/>
    <mergeCell ref="BM19:BU19"/>
    <mergeCell ref="BV19:CF19"/>
    <mergeCell ref="CG19:CR19"/>
    <mergeCell ref="CS19:DC19"/>
    <mergeCell ref="DD19:DN19"/>
    <mergeCell ref="DO19:DV19"/>
    <mergeCell ref="DW19:EC19"/>
    <mergeCell ref="A5:AV5"/>
    <mergeCell ref="A26:EC26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DO13:DV13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Z15:AK15"/>
    <mergeCell ref="CS18:DC18"/>
    <mergeCell ref="BD18:BL18"/>
    <mergeCell ref="BV18:CF18"/>
    <mergeCell ref="CG18:CR18"/>
    <mergeCell ref="BM13:BU13"/>
    <mergeCell ref="BV13:CF13"/>
    <mergeCell ref="BD13:BL13"/>
    <mergeCell ref="BM18:BU18"/>
    <mergeCell ref="CG16:CR16"/>
    <mergeCell ref="BD16:BL16"/>
    <mergeCell ref="CS17:DC17"/>
    <mergeCell ref="AL25:AT25"/>
    <mergeCell ref="AU25:BC25"/>
    <mergeCell ref="AL24:AT24"/>
    <mergeCell ref="AU24:BC24"/>
    <mergeCell ref="CG24:CR24"/>
    <mergeCell ref="DO14:DV14"/>
    <mergeCell ref="DW14:EC14"/>
    <mergeCell ref="A16:F16"/>
    <mergeCell ref="Z16:AK16"/>
    <mergeCell ref="AL16:AT16"/>
    <mergeCell ref="AU16:BC16"/>
    <mergeCell ref="BD14:BL14"/>
    <mergeCell ref="BM16:BU16"/>
    <mergeCell ref="BV16:CF16"/>
    <mergeCell ref="A14:F14"/>
    <mergeCell ref="Z14:AK14"/>
    <mergeCell ref="AL14:AT14"/>
    <mergeCell ref="AU14:BC14"/>
    <mergeCell ref="A18:F18"/>
    <mergeCell ref="Z18:AK18"/>
    <mergeCell ref="AL18:AT18"/>
    <mergeCell ref="AU18:BC18"/>
    <mergeCell ref="A15:F15"/>
    <mergeCell ref="G15:Y15"/>
    <mergeCell ref="CG25:CR25"/>
    <mergeCell ref="CS25:DC25"/>
    <mergeCell ref="CS16:DC16"/>
    <mergeCell ref="BD24:BL24"/>
    <mergeCell ref="BM24:BU24"/>
    <mergeCell ref="BV24:CF24"/>
    <mergeCell ref="CS14:DC14"/>
    <mergeCell ref="DD14:DN14"/>
    <mergeCell ref="BM14:BU14"/>
    <mergeCell ref="BV14:CF14"/>
    <mergeCell ref="CG14:CR14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CS23:DC23"/>
    <mergeCell ref="DD23:DN23"/>
    <mergeCell ref="DD17:DN17"/>
    <mergeCell ref="CS24:DC24"/>
    <mergeCell ref="DD24:DN24"/>
    <mergeCell ref="DO24:DV24"/>
    <mergeCell ref="DW24:EC24"/>
    <mergeCell ref="A25:AK25"/>
    <mergeCell ref="G13:Y13"/>
    <mergeCell ref="G14:Y14"/>
    <mergeCell ref="G16:Y16"/>
    <mergeCell ref="G18:Y18"/>
    <mergeCell ref="A24:F24"/>
    <mergeCell ref="G24:Y24"/>
    <mergeCell ref="Z24:AK24"/>
    <mergeCell ref="DO16:DV16"/>
    <mergeCell ref="DW16:EC16"/>
    <mergeCell ref="DW25:EC25"/>
    <mergeCell ref="DD25:DN25"/>
    <mergeCell ref="DO25:DV25"/>
    <mergeCell ref="DO18:DV18"/>
    <mergeCell ref="DW18:EC18"/>
    <mergeCell ref="DD18:DN18"/>
    <mergeCell ref="DD16:DN16"/>
    <mergeCell ref="BD25:BL25"/>
    <mergeCell ref="BM25:BU25"/>
    <mergeCell ref="BV25:CF25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G18"/>
  <sheetViews>
    <sheetView view="pageBreakPreview" topLeftCell="A6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01" t="s">
        <v>21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  <c r="DD1" s="202"/>
      <c r="DE1" s="202"/>
      <c r="DF1" s="202"/>
      <c r="DG1" s="202"/>
      <c r="DH1" s="202"/>
      <c r="DI1" s="202"/>
      <c r="DJ1" s="202"/>
      <c r="DK1" s="202"/>
      <c r="DL1" s="202"/>
      <c r="DM1" s="202"/>
      <c r="DN1" s="202"/>
      <c r="DO1" s="202"/>
      <c r="DP1" s="202"/>
      <c r="DQ1" s="202"/>
      <c r="DR1" s="202"/>
      <c r="DS1" s="202"/>
      <c r="DT1" s="202"/>
      <c r="DU1" s="202"/>
      <c r="DV1" s="202"/>
      <c r="DW1" s="202"/>
      <c r="DX1" s="202"/>
      <c r="DY1" s="202"/>
      <c r="DZ1" s="202"/>
      <c r="EA1" s="202"/>
      <c r="EB1" s="202"/>
      <c r="EC1" s="202"/>
      <c r="ED1" s="202"/>
      <c r="EE1" s="202"/>
      <c r="EF1" s="202"/>
      <c r="EG1" s="202"/>
    </row>
    <row r="2" spans="1:137" s="5" customFormat="1" ht="12.75" customHeight="1" x14ac:dyDescent="0.25"/>
    <row r="3" spans="1:137" s="3" customFormat="1" ht="21.75" customHeight="1" x14ac:dyDescent="0.2">
      <c r="A3" s="183" t="s">
        <v>3</v>
      </c>
      <c r="B3" s="184"/>
      <c r="C3" s="184"/>
      <c r="D3" s="184"/>
      <c r="E3" s="184"/>
      <c r="F3" s="185"/>
      <c r="G3" s="183" t="s">
        <v>23</v>
      </c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5"/>
      <c r="AC3" s="183" t="s">
        <v>216</v>
      </c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4"/>
      <c r="AP3" s="183" t="s">
        <v>33</v>
      </c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5"/>
      <c r="BC3" s="183" t="s">
        <v>186</v>
      </c>
      <c r="BD3" s="184"/>
      <c r="BE3" s="184"/>
      <c r="BF3" s="184"/>
      <c r="BG3" s="184"/>
      <c r="BH3" s="184"/>
      <c r="BI3" s="184"/>
      <c r="BJ3" s="184"/>
      <c r="BK3" s="184"/>
      <c r="BL3" s="185"/>
      <c r="BM3" s="183" t="s">
        <v>24</v>
      </c>
      <c r="BN3" s="184"/>
      <c r="BO3" s="184"/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3" t="s">
        <v>236</v>
      </c>
      <c r="CA3" s="184"/>
      <c r="CB3" s="184"/>
      <c r="CC3" s="184"/>
      <c r="CD3" s="184"/>
      <c r="CE3" s="184"/>
      <c r="CF3" s="184"/>
      <c r="CG3" s="184"/>
      <c r="CH3" s="184"/>
      <c r="CI3" s="184"/>
      <c r="CJ3" s="184"/>
      <c r="CK3" s="184"/>
      <c r="CL3" s="185"/>
      <c r="CM3" s="192" t="s">
        <v>0</v>
      </c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3"/>
    </row>
    <row r="4" spans="1:137" s="3" customFormat="1" ht="90" customHeight="1" x14ac:dyDescent="0.2">
      <c r="A4" s="186"/>
      <c r="B4" s="187"/>
      <c r="C4" s="187"/>
      <c r="D4" s="187"/>
      <c r="E4" s="187"/>
      <c r="F4" s="188"/>
      <c r="G4" s="186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8"/>
      <c r="AC4" s="205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7"/>
      <c r="AP4" s="186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8"/>
      <c r="BC4" s="186"/>
      <c r="BD4" s="187"/>
      <c r="BE4" s="187"/>
      <c r="BF4" s="187"/>
      <c r="BG4" s="187"/>
      <c r="BH4" s="187"/>
      <c r="BI4" s="187"/>
      <c r="BJ4" s="187"/>
      <c r="BK4" s="187"/>
      <c r="BL4" s="188"/>
      <c r="BM4" s="186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6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8"/>
      <c r="CM4" s="200" t="s">
        <v>167</v>
      </c>
      <c r="CN4" s="157"/>
      <c r="CO4" s="157"/>
      <c r="CP4" s="157"/>
      <c r="CQ4" s="157"/>
      <c r="CR4" s="157"/>
      <c r="CS4" s="157"/>
      <c r="CT4" s="157"/>
      <c r="CU4" s="157"/>
      <c r="CV4" s="157"/>
      <c r="CW4" s="157"/>
      <c r="CX4" s="157"/>
      <c r="CY4" s="158"/>
      <c r="CZ4" s="200" t="s">
        <v>176</v>
      </c>
      <c r="DA4" s="157"/>
      <c r="DB4" s="157"/>
      <c r="DC4" s="157"/>
      <c r="DD4" s="157"/>
      <c r="DE4" s="157"/>
      <c r="DF4" s="157"/>
      <c r="DG4" s="157"/>
      <c r="DH4" s="157"/>
      <c r="DI4" s="157"/>
      <c r="DJ4" s="157"/>
      <c r="DK4" s="157"/>
      <c r="DL4" s="157"/>
      <c r="DM4" s="158"/>
      <c r="DN4" s="198" t="s">
        <v>34</v>
      </c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9"/>
    </row>
    <row r="5" spans="1:137" s="3" customFormat="1" ht="29.25" customHeight="1" x14ac:dyDescent="0.2">
      <c r="A5" s="189"/>
      <c r="B5" s="190"/>
      <c r="C5" s="190"/>
      <c r="D5" s="190"/>
      <c r="E5" s="190"/>
      <c r="F5" s="191"/>
      <c r="G5" s="189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1"/>
      <c r="AC5" s="75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7"/>
      <c r="AP5" s="189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1"/>
      <c r="BC5" s="189"/>
      <c r="BD5" s="190"/>
      <c r="BE5" s="190"/>
      <c r="BF5" s="190"/>
      <c r="BG5" s="190"/>
      <c r="BH5" s="190"/>
      <c r="BI5" s="190"/>
      <c r="BJ5" s="190"/>
      <c r="BK5" s="190"/>
      <c r="BL5" s="191"/>
      <c r="BM5" s="189"/>
      <c r="BN5" s="190"/>
      <c r="BO5" s="190"/>
      <c r="BP5" s="190"/>
      <c r="BQ5" s="190"/>
      <c r="BR5" s="190"/>
      <c r="BS5" s="190"/>
      <c r="BT5" s="190"/>
      <c r="BU5" s="190"/>
      <c r="BV5" s="190"/>
      <c r="BW5" s="190"/>
      <c r="BX5" s="190"/>
      <c r="BY5" s="190"/>
      <c r="BZ5" s="189"/>
      <c r="CA5" s="190"/>
      <c r="CB5" s="190"/>
      <c r="CC5" s="190"/>
      <c r="CD5" s="190"/>
      <c r="CE5" s="190"/>
      <c r="CF5" s="190"/>
      <c r="CG5" s="190"/>
      <c r="CH5" s="190"/>
      <c r="CI5" s="190"/>
      <c r="CJ5" s="190"/>
      <c r="CK5" s="190"/>
      <c r="CL5" s="191"/>
      <c r="CM5" s="159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1"/>
      <c r="CZ5" s="159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1"/>
      <c r="DN5" s="192" t="s">
        <v>2</v>
      </c>
      <c r="DO5" s="193"/>
      <c r="DP5" s="193"/>
      <c r="DQ5" s="193"/>
      <c r="DR5" s="193"/>
      <c r="DS5" s="193"/>
      <c r="DT5" s="193"/>
      <c r="DU5" s="193"/>
      <c r="DV5" s="193"/>
      <c r="DW5" s="194"/>
      <c r="DX5" s="192" t="s">
        <v>22</v>
      </c>
      <c r="DY5" s="193"/>
      <c r="DZ5" s="193"/>
      <c r="EA5" s="193"/>
      <c r="EB5" s="193"/>
      <c r="EC5" s="193"/>
      <c r="ED5" s="193"/>
      <c r="EE5" s="193"/>
      <c r="EF5" s="193"/>
      <c r="EG5" s="194"/>
    </row>
    <row r="6" spans="1:137" s="7" customFormat="1" ht="12.75" x14ac:dyDescent="0.2">
      <c r="A6" s="195">
        <v>1</v>
      </c>
      <c r="B6" s="196"/>
      <c r="C6" s="196"/>
      <c r="D6" s="196"/>
      <c r="E6" s="196"/>
      <c r="F6" s="197"/>
      <c r="G6" s="195">
        <v>2</v>
      </c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7"/>
      <c r="AC6" s="195">
        <v>3</v>
      </c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195">
        <v>4</v>
      </c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7"/>
      <c r="BC6" s="195">
        <v>5</v>
      </c>
      <c r="BD6" s="196"/>
      <c r="BE6" s="196"/>
      <c r="BF6" s="196"/>
      <c r="BG6" s="196"/>
      <c r="BH6" s="196"/>
      <c r="BI6" s="196"/>
      <c r="BJ6" s="196"/>
      <c r="BK6" s="196"/>
      <c r="BL6" s="197"/>
      <c r="BM6" s="195">
        <v>6</v>
      </c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5">
        <v>7</v>
      </c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7"/>
      <c r="CM6" s="195">
        <v>8</v>
      </c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7"/>
      <c r="CZ6" s="195">
        <v>9</v>
      </c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7"/>
      <c r="DN6" s="195">
        <v>10</v>
      </c>
      <c r="DO6" s="196"/>
      <c r="DP6" s="196"/>
      <c r="DQ6" s="196"/>
      <c r="DR6" s="196"/>
      <c r="DS6" s="196"/>
      <c r="DT6" s="196"/>
      <c r="DU6" s="196"/>
      <c r="DV6" s="196"/>
      <c r="DW6" s="197"/>
      <c r="DX6" s="195">
        <v>11</v>
      </c>
      <c r="DY6" s="196"/>
      <c r="DZ6" s="196"/>
      <c r="EA6" s="196"/>
      <c r="EB6" s="196"/>
      <c r="EC6" s="196"/>
      <c r="ED6" s="196"/>
      <c r="EE6" s="196"/>
      <c r="EF6" s="196"/>
      <c r="EG6" s="197"/>
    </row>
    <row r="7" spans="1:137" s="6" customFormat="1" ht="98.25" customHeight="1" x14ac:dyDescent="0.2">
      <c r="A7" s="130" t="s">
        <v>6</v>
      </c>
      <c r="B7" s="131"/>
      <c r="C7" s="131"/>
      <c r="D7" s="131"/>
      <c r="E7" s="131"/>
      <c r="F7" s="132"/>
      <c r="G7" s="133" t="s">
        <v>36</v>
      </c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135"/>
      <c r="AC7" s="139" t="s">
        <v>1</v>
      </c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1"/>
      <c r="AP7" s="139" t="s">
        <v>1</v>
      </c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1"/>
      <c r="BC7" s="139" t="s">
        <v>1</v>
      </c>
      <c r="BD7" s="140"/>
      <c r="BE7" s="140"/>
      <c r="BF7" s="140"/>
      <c r="BG7" s="140"/>
      <c r="BH7" s="140"/>
      <c r="BI7" s="140"/>
      <c r="BJ7" s="140"/>
      <c r="BK7" s="140"/>
      <c r="BL7" s="141"/>
      <c r="BM7" s="139" t="s">
        <v>1</v>
      </c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24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6"/>
      <c r="CM7" s="124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6"/>
      <c r="CZ7" s="124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6"/>
      <c r="DN7" s="124"/>
      <c r="DO7" s="125"/>
      <c r="DP7" s="125"/>
      <c r="DQ7" s="125"/>
      <c r="DR7" s="125"/>
      <c r="DS7" s="125"/>
      <c r="DT7" s="125"/>
      <c r="DU7" s="125"/>
      <c r="DV7" s="125"/>
      <c r="DW7" s="126"/>
      <c r="DX7" s="139"/>
      <c r="DY7" s="140"/>
      <c r="DZ7" s="140"/>
      <c r="EA7" s="140"/>
      <c r="EB7" s="140"/>
      <c r="EC7" s="140"/>
      <c r="ED7" s="140"/>
      <c r="EE7" s="140"/>
      <c r="EF7" s="140"/>
      <c r="EG7" s="141"/>
    </row>
    <row r="8" spans="1:137" s="6" customFormat="1" ht="78" customHeight="1" x14ac:dyDescent="0.2">
      <c r="A8" s="130" t="s">
        <v>25</v>
      </c>
      <c r="B8" s="131"/>
      <c r="C8" s="131"/>
      <c r="D8" s="131"/>
      <c r="E8" s="131"/>
      <c r="F8" s="132"/>
      <c r="G8" s="133" t="s">
        <v>35</v>
      </c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  <c r="AA8" s="134"/>
      <c r="AB8" s="135"/>
      <c r="AC8" s="124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6"/>
      <c r="AP8" s="124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6"/>
      <c r="BC8" s="124"/>
      <c r="BD8" s="125"/>
      <c r="BE8" s="125"/>
      <c r="BF8" s="125"/>
      <c r="BG8" s="125"/>
      <c r="BH8" s="125"/>
      <c r="BI8" s="125"/>
      <c r="BJ8" s="125"/>
      <c r="BK8" s="125"/>
      <c r="BL8" s="126"/>
      <c r="BM8" s="124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4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6"/>
      <c r="CM8" s="124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6"/>
      <c r="CZ8" s="124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6"/>
      <c r="DN8" s="124"/>
      <c r="DO8" s="125"/>
      <c r="DP8" s="125"/>
      <c r="DQ8" s="125"/>
      <c r="DR8" s="125"/>
      <c r="DS8" s="125"/>
      <c r="DT8" s="125"/>
      <c r="DU8" s="125"/>
      <c r="DV8" s="125"/>
      <c r="DW8" s="126"/>
      <c r="DX8" s="139"/>
      <c r="DY8" s="140"/>
      <c r="DZ8" s="140"/>
      <c r="EA8" s="140"/>
      <c r="EB8" s="140"/>
      <c r="EC8" s="140"/>
      <c r="ED8" s="140"/>
      <c r="EE8" s="140"/>
      <c r="EF8" s="140"/>
      <c r="EG8" s="141"/>
    </row>
    <row r="9" spans="1:137" s="6" customFormat="1" ht="51.75" customHeight="1" x14ac:dyDescent="0.2">
      <c r="A9" s="130" t="s">
        <v>26</v>
      </c>
      <c r="B9" s="131"/>
      <c r="C9" s="131"/>
      <c r="D9" s="131"/>
      <c r="E9" s="131"/>
      <c r="F9" s="132"/>
      <c r="G9" s="133" t="s">
        <v>29</v>
      </c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5"/>
      <c r="AC9" s="124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6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6"/>
      <c r="BC9" s="124"/>
      <c r="BD9" s="125"/>
      <c r="BE9" s="125"/>
      <c r="BF9" s="125"/>
      <c r="BG9" s="125"/>
      <c r="BH9" s="125"/>
      <c r="BI9" s="125"/>
      <c r="BJ9" s="125"/>
      <c r="BK9" s="125"/>
      <c r="BL9" s="126"/>
      <c r="BM9" s="124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4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6"/>
      <c r="CM9" s="124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6"/>
      <c r="CZ9" s="124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6"/>
      <c r="DN9" s="124"/>
      <c r="DO9" s="125"/>
      <c r="DP9" s="125"/>
      <c r="DQ9" s="125"/>
      <c r="DR9" s="125"/>
      <c r="DS9" s="125"/>
      <c r="DT9" s="125"/>
      <c r="DU9" s="125"/>
      <c r="DV9" s="125"/>
      <c r="DW9" s="126"/>
      <c r="DX9" s="139"/>
      <c r="DY9" s="140"/>
      <c r="DZ9" s="140"/>
      <c r="EA9" s="140"/>
      <c r="EB9" s="140"/>
      <c r="EC9" s="140"/>
      <c r="ED9" s="140"/>
      <c r="EE9" s="140"/>
      <c r="EF9" s="140"/>
      <c r="EG9" s="141"/>
    </row>
    <row r="10" spans="1:137" s="6" customFormat="1" ht="39" customHeight="1" x14ac:dyDescent="0.2">
      <c r="A10" s="130" t="s">
        <v>28</v>
      </c>
      <c r="B10" s="131"/>
      <c r="C10" s="131"/>
      <c r="D10" s="131"/>
      <c r="E10" s="131"/>
      <c r="F10" s="132"/>
      <c r="G10" s="133" t="s">
        <v>27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5"/>
      <c r="AC10" s="124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6"/>
      <c r="AP10" s="124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6"/>
      <c r="BC10" s="124"/>
      <c r="BD10" s="125"/>
      <c r="BE10" s="125"/>
      <c r="BF10" s="125"/>
      <c r="BG10" s="125"/>
      <c r="BH10" s="125"/>
      <c r="BI10" s="125"/>
      <c r="BJ10" s="125"/>
      <c r="BK10" s="125"/>
      <c r="BL10" s="126"/>
      <c r="BM10" s="124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4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6"/>
      <c r="CM10" s="124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6"/>
      <c r="CZ10" s="124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6"/>
      <c r="DN10" s="124"/>
      <c r="DO10" s="125"/>
      <c r="DP10" s="125"/>
      <c r="DQ10" s="125"/>
      <c r="DR10" s="125"/>
      <c r="DS10" s="125"/>
      <c r="DT10" s="125"/>
      <c r="DU10" s="125"/>
      <c r="DV10" s="125"/>
      <c r="DW10" s="126"/>
      <c r="DX10" s="139"/>
      <c r="DY10" s="140"/>
      <c r="DZ10" s="140"/>
      <c r="EA10" s="140"/>
      <c r="EB10" s="140"/>
      <c r="EC10" s="140"/>
      <c r="ED10" s="140"/>
      <c r="EE10" s="140"/>
      <c r="EF10" s="140"/>
      <c r="EG10" s="141"/>
    </row>
    <row r="11" spans="1:137" s="6" customFormat="1" ht="16.5" customHeight="1" x14ac:dyDescent="0.2">
      <c r="A11" s="179"/>
      <c r="B11" s="180"/>
      <c r="C11" s="180"/>
      <c r="D11" s="180"/>
      <c r="E11" s="180"/>
      <c r="F11" s="181"/>
      <c r="G11" s="182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8"/>
      <c r="AC11" s="124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6"/>
      <c r="AP11" s="124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6"/>
      <c r="BC11" s="124"/>
      <c r="BD11" s="125"/>
      <c r="BE11" s="125"/>
      <c r="BF11" s="125"/>
      <c r="BG11" s="125"/>
      <c r="BH11" s="125"/>
      <c r="BI11" s="125"/>
      <c r="BJ11" s="125"/>
      <c r="BK11" s="125"/>
      <c r="BL11" s="126"/>
      <c r="BM11" s="124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4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6"/>
      <c r="CM11" s="124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6"/>
      <c r="CZ11" s="124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6"/>
      <c r="DN11" s="124"/>
      <c r="DO11" s="125"/>
      <c r="DP11" s="125"/>
      <c r="DQ11" s="125"/>
      <c r="DR11" s="125"/>
      <c r="DS11" s="125"/>
      <c r="DT11" s="125"/>
      <c r="DU11" s="125"/>
      <c r="DV11" s="125"/>
      <c r="DW11" s="126"/>
      <c r="DX11" s="139"/>
      <c r="DY11" s="140"/>
      <c r="DZ11" s="140"/>
      <c r="EA11" s="140"/>
      <c r="EB11" s="140"/>
      <c r="EC11" s="140"/>
      <c r="ED11" s="140"/>
      <c r="EE11" s="140"/>
      <c r="EF11" s="140"/>
      <c r="EG11" s="141"/>
    </row>
    <row r="12" spans="1:137" s="6" customFormat="1" ht="82.5" customHeight="1" x14ac:dyDescent="0.2">
      <c r="A12" s="130" t="s">
        <v>7</v>
      </c>
      <c r="B12" s="131"/>
      <c r="C12" s="131"/>
      <c r="D12" s="131"/>
      <c r="E12" s="131"/>
      <c r="F12" s="132"/>
      <c r="G12" s="182" t="s">
        <v>37</v>
      </c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8"/>
      <c r="AC12" s="139" t="s">
        <v>1</v>
      </c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1"/>
      <c r="AP12" s="139" t="s">
        <v>1</v>
      </c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1"/>
      <c r="BC12" s="139" t="s">
        <v>1</v>
      </c>
      <c r="BD12" s="140"/>
      <c r="BE12" s="140"/>
      <c r="BF12" s="140"/>
      <c r="BG12" s="140"/>
      <c r="BH12" s="140"/>
      <c r="BI12" s="140"/>
      <c r="BJ12" s="140"/>
      <c r="BK12" s="140"/>
      <c r="BL12" s="141"/>
      <c r="BM12" s="139" t="s">
        <v>1</v>
      </c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24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6"/>
      <c r="CM12" s="124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6"/>
      <c r="CZ12" s="124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6"/>
      <c r="DN12" s="124"/>
      <c r="DO12" s="125"/>
      <c r="DP12" s="125"/>
      <c r="DQ12" s="125"/>
      <c r="DR12" s="125"/>
      <c r="DS12" s="125"/>
      <c r="DT12" s="125"/>
      <c r="DU12" s="125"/>
      <c r="DV12" s="125"/>
      <c r="DW12" s="126"/>
      <c r="DX12" s="139"/>
      <c r="DY12" s="140"/>
      <c r="DZ12" s="140"/>
      <c r="EA12" s="140"/>
      <c r="EB12" s="140"/>
      <c r="EC12" s="140"/>
      <c r="ED12" s="140"/>
      <c r="EE12" s="140"/>
      <c r="EF12" s="140"/>
      <c r="EG12" s="141"/>
    </row>
    <row r="13" spans="1:137" s="6" customFormat="1" ht="78.75" customHeight="1" x14ac:dyDescent="0.2">
      <c r="A13" s="130" t="s">
        <v>30</v>
      </c>
      <c r="B13" s="131"/>
      <c r="C13" s="131"/>
      <c r="D13" s="131"/>
      <c r="E13" s="131"/>
      <c r="F13" s="132"/>
      <c r="G13" s="182" t="s">
        <v>35</v>
      </c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8"/>
      <c r="AC13" s="124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6"/>
      <c r="AP13" s="124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6"/>
      <c r="BC13" s="124"/>
      <c r="BD13" s="125"/>
      <c r="BE13" s="125"/>
      <c r="BF13" s="125"/>
      <c r="BG13" s="125"/>
      <c r="BH13" s="125"/>
      <c r="BI13" s="125"/>
      <c r="BJ13" s="125"/>
      <c r="BK13" s="125"/>
      <c r="BL13" s="126"/>
      <c r="BM13" s="124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4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6"/>
      <c r="CM13" s="124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6"/>
      <c r="CZ13" s="124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6"/>
      <c r="DN13" s="124"/>
      <c r="DO13" s="125"/>
      <c r="DP13" s="125"/>
      <c r="DQ13" s="125"/>
      <c r="DR13" s="125"/>
      <c r="DS13" s="125"/>
      <c r="DT13" s="125"/>
      <c r="DU13" s="125"/>
      <c r="DV13" s="125"/>
      <c r="DW13" s="126"/>
      <c r="DX13" s="139"/>
      <c r="DY13" s="140"/>
      <c r="DZ13" s="140"/>
      <c r="EA13" s="140"/>
      <c r="EB13" s="140"/>
      <c r="EC13" s="140"/>
      <c r="ED13" s="140"/>
      <c r="EE13" s="140"/>
      <c r="EF13" s="140"/>
      <c r="EG13" s="141"/>
    </row>
    <row r="14" spans="1:137" s="6" customFormat="1" ht="54" customHeight="1" x14ac:dyDescent="0.2">
      <c r="A14" s="130" t="s">
        <v>31</v>
      </c>
      <c r="B14" s="131"/>
      <c r="C14" s="131"/>
      <c r="D14" s="131"/>
      <c r="E14" s="131"/>
      <c r="F14" s="132"/>
      <c r="G14" s="182" t="s">
        <v>29</v>
      </c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8"/>
      <c r="AC14" s="124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6"/>
      <c r="AP14" s="124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6"/>
      <c r="BC14" s="124"/>
      <c r="BD14" s="125"/>
      <c r="BE14" s="125"/>
      <c r="BF14" s="125"/>
      <c r="BG14" s="125"/>
      <c r="BH14" s="125"/>
      <c r="BI14" s="125"/>
      <c r="BJ14" s="125"/>
      <c r="BK14" s="125"/>
      <c r="BL14" s="126"/>
      <c r="BM14" s="124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4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6"/>
      <c r="CM14" s="124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6"/>
      <c r="CZ14" s="124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6"/>
      <c r="DN14" s="124"/>
      <c r="DO14" s="125"/>
      <c r="DP14" s="125"/>
      <c r="DQ14" s="125"/>
      <c r="DR14" s="125"/>
      <c r="DS14" s="125"/>
      <c r="DT14" s="125"/>
      <c r="DU14" s="125"/>
      <c r="DV14" s="125"/>
      <c r="DW14" s="126"/>
      <c r="DX14" s="139"/>
      <c r="DY14" s="140"/>
      <c r="DZ14" s="140"/>
      <c r="EA14" s="140"/>
      <c r="EB14" s="140"/>
      <c r="EC14" s="140"/>
      <c r="ED14" s="140"/>
      <c r="EE14" s="140"/>
      <c r="EF14" s="140"/>
      <c r="EG14" s="141"/>
    </row>
    <row r="15" spans="1:137" s="6" customFormat="1" ht="39" customHeight="1" x14ac:dyDescent="0.2">
      <c r="A15" s="130" t="s">
        <v>32</v>
      </c>
      <c r="B15" s="131"/>
      <c r="C15" s="131"/>
      <c r="D15" s="131"/>
      <c r="E15" s="131"/>
      <c r="F15" s="132"/>
      <c r="G15" s="182" t="s">
        <v>27</v>
      </c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8"/>
      <c r="AC15" s="124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6"/>
      <c r="AP15" s="124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6"/>
      <c r="BC15" s="124"/>
      <c r="BD15" s="125"/>
      <c r="BE15" s="125"/>
      <c r="BF15" s="125"/>
      <c r="BG15" s="125"/>
      <c r="BH15" s="125"/>
      <c r="BI15" s="125"/>
      <c r="BJ15" s="125"/>
      <c r="BK15" s="125"/>
      <c r="BL15" s="126"/>
      <c r="BM15" s="124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4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6"/>
      <c r="CM15" s="124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6"/>
      <c r="CZ15" s="124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6"/>
      <c r="DN15" s="124"/>
      <c r="DO15" s="125"/>
      <c r="DP15" s="125"/>
      <c r="DQ15" s="125"/>
      <c r="DR15" s="125"/>
      <c r="DS15" s="125"/>
      <c r="DT15" s="125"/>
      <c r="DU15" s="125"/>
      <c r="DV15" s="125"/>
      <c r="DW15" s="126"/>
      <c r="DX15" s="139"/>
      <c r="DY15" s="140"/>
      <c r="DZ15" s="140"/>
      <c r="EA15" s="140"/>
      <c r="EB15" s="140"/>
      <c r="EC15" s="140"/>
      <c r="ED15" s="140"/>
      <c r="EE15" s="140"/>
      <c r="EF15" s="140"/>
      <c r="EG15" s="141"/>
    </row>
    <row r="16" spans="1:137" s="6" customFormat="1" ht="16.5" customHeight="1" x14ac:dyDescent="0.2">
      <c r="A16" s="179"/>
      <c r="B16" s="180"/>
      <c r="C16" s="180"/>
      <c r="D16" s="180"/>
      <c r="E16" s="180"/>
      <c r="F16" s="181"/>
      <c r="G16" s="182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8"/>
      <c r="AC16" s="124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6"/>
      <c r="AP16" s="124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6"/>
      <c r="BC16" s="124"/>
      <c r="BD16" s="125"/>
      <c r="BE16" s="125"/>
      <c r="BF16" s="125"/>
      <c r="BG16" s="125"/>
      <c r="BH16" s="125"/>
      <c r="BI16" s="125"/>
      <c r="BJ16" s="125"/>
      <c r="BK16" s="125"/>
      <c r="BL16" s="126"/>
      <c r="BM16" s="124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4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6"/>
      <c r="CM16" s="124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6"/>
      <c r="CZ16" s="124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6"/>
      <c r="DN16" s="124"/>
      <c r="DO16" s="125"/>
      <c r="DP16" s="125"/>
      <c r="DQ16" s="125"/>
      <c r="DR16" s="125"/>
      <c r="DS16" s="125"/>
      <c r="DT16" s="125"/>
      <c r="DU16" s="125"/>
      <c r="DV16" s="125"/>
      <c r="DW16" s="126"/>
      <c r="DX16" s="139"/>
      <c r="DY16" s="140"/>
      <c r="DZ16" s="140"/>
      <c r="EA16" s="140"/>
      <c r="EB16" s="140"/>
      <c r="EC16" s="140"/>
      <c r="ED16" s="140"/>
      <c r="EE16" s="140"/>
      <c r="EF16" s="140"/>
      <c r="EG16" s="141"/>
    </row>
    <row r="17" spans="1:137" s="6" customFormat="1" ht="16.5" customHeight="1" x14ac:dyDescent="0.2">
      <c r="A17" s="176" t="s">
        <v>16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8"/>
      <c r="BZ17" s="124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6"/>
      <c r="CM17" s="124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6"/>
      <c r="CZ17" s="124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6"/>
      <c r="DN17" s="124"/>
      <c r="DO17" s="125"/>
      <c r="DP17" s="125"/>
      <c r="DQ17" s="125"/>
      <c r="DR17" s="125"/>
      <c r="DS17" s="125"/>
      <c r="DT17" s="125"/>
      <c r="DU17" s="125"/>
      <c r="DV17" s="125"/>
      <c r="DW17" s="126"/>
      <c r="DX17" s="124"/>
      <c r="DY17" s="125"/>
      <c r="DZ17" s="125"/>
      <c r="EA17" s="125"/>
      <c r="EB17" s="125"/>
      <c r="EC17" s="125"/>
      <c r="ED17" s="125"/>
      <c r="EE17" s="125"/>
      <c r="EF17" s="125"/>
      <c r="EG17" s="126"/>
    </row>
    <row r="18" spans="1:137" ht="21" customHeight="1" x14ac:dyDescent="0.25">
      <c r="A18" s="203" t="s">
        <v>214</v>
      </c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4"/>
      <c r="BZ18" s="204"/>
      <c r="CA18" s="204"/>
      <c r="CB18" s="204"/>
      <c r="CC18" s="204"/>
      <c r="CD18" s="204"/>
      <c r="CE18" s="204"/>
      <c r="CF18" s="204"/>
      <c r="CG18" s="204"/>
      <c r="CH18" s="204"/>
      <c r="CI18" s="204"/>
      <c r="CJ18" s="204"/>
      <c r="CK18" s="204"/>
      <c r="CL18" s="204"/>
      <c r="CM18" s="204"/>
      <c r="CN18" s="204"/>
      <c r="CO18" s="204"/>
      <c r="CP18" s="204"/>
      <c r="CQ18" s="204"/>
      <c r="CR18" s="204"/>
      <c r="CS18" s="204"/>
      <c r="CT18" s="204"/>
      <c r="CU18" s="204"/>
      <c r="CV18" s="204"/>
      <c r="CW18" s="204"/>
      <c r="CX18" s="204"/>
      <c r="CY18" s="204"/>
      <c r="CZ18" s="204"/>
      <c r="DA18" s="204"/>
      <c r="DB18" s="204"/>
      <c r="DC18" s="204"/>
      <c r="DD18" s="204"/>
      <c r="DE18" s="204"/>
      <c r="DF18" s="204"/>
      <c r="DG18" s="204"/>
      <c r="DH18" s="204"/>
      <c r="DI18" s="204"/>
      <c r="DJ18" s="204"/>
      <c r="DK18" s="204"/>
      <c r="DL18" s="204"/>
      <c r="DM18" s="204"/>
      <c r="DN18" s="204"/>
      <c r="DO18" s="204"/>
      <c r="DP18" s="204"/>
      <c r="DQ18" s="204"/>
      <c r="DR18" s="204"/>
      <c r="DS18" s="204"/>
      <c r="DT18" s="204"/>
      <c r="DU18" s="204"/>
      <c r="DV18" s="204"/>
      <c r="DW18" s="204"/>
      <c r="DX18" s="204"/>
      <c r="DY18" s="204"/>
      <c r="DZ18" s="204"/>
      <c r="EA18" s="204"/>
      <c r="EB18" s="204"/>
      <c r="EC18" s="204"/>
      <c r="ED18" s="204"/>
      <c r="EE18" s="204"/>
      <c r="EF18" s="204"/>
      <c r="EG18" s="204"/>
    </row>
  </sheetData>
  <mergeCells count="142"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  <mergeCell ref="AP6:BB6"/>
    <mergeCell ref="AP10:BB10"/>
    <mergeCell ref="BC3:BL5"/>
    <mergeCell ref="BC6:BL6"/>
    <mergeCell ref="DX8:EG8"/>
    <mergeCell ref="DX10:EG10"/>
    <mergeCell ref="DN8:DW8"/>
    <mergeCell ref="BM10:BY10"/>
    <mergeCell ref="BM3:BY5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DX6:EG6"/>
    <mergeCell ref="DN6:DW6"/>
    <mergeCell ref="BZ6:CL6"/>
    <mergeCell ref="CM6:CY6"/>
    <mergeCell ref="BM11:BY11"/>
    <mergeCell ref="BM13:BY13"/>
    <mergeCell ref="BC13:BL13"/>
    <mergeCell ref="AP11:BB11"/>
    <mergeCell ref="AP14:BB14"/>
    <mergeCell ref="DX5:EG5"/>
    <mergeCell ref="DN7:DW7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M4:CY5"/>
    <mergeCell ref="CZ4:DM5"/>
    <mergeCell ref="CZ6:DM6"/>
    <mergeCell ref="DX9:EG9"/>
    <mergeCell ref="CZ9:DM9"/>
    <mergeCell ref="DX7:EG7"/>
    <mergeCell ref="BM6:BY6"/>
    <mergeCell ref="BZ9:CL9"/>
    <mergeCell ref="DN10:DW10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BC11:BL11"/>
    <mergeCell ref="G3:AB5"/>
    <mergeCell ref="G6:AB6"/>
    <mergeCell ref="DN4:EG4"/>
    <mergeCell ref="CM3:EG3"/>
    <mergeCell ref="BZ3:CL5"/>
    <mergeCell ref="BM9:BY9"/>
    <mergeCell ref="BZ11:CL11"/>
    <mergeCell ref="CM11:CY11"/>
    <mergeCell ref="CZ11:DM11"/>
    <mergeCell ref="DN17:DW17"/>
    <mergeCell ref="CZ14:DM14"/>
    <mergeCell ref="CM12:CY12"/>
    <mergeCell ref="CZ17:DM17"/>
    <mergeCell ref="DN11:DW11"/>
    <mergeCell ref="BZ17:CL17"/>
    <mergeCell ref="CZ15:DM15"/>
    <mergeCell ref="CM15:CY15"/>
    <mergeCell ref="CM13:CY13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01" t="s">
        <v>226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  <c r="DD1" s="202"/>
      <c r="DE1" s="202"/>
      <c r="DF1" s="202"/>
      <c r="DG1" s="202"/>
      <c r="DH1" s="202"/>
      <c r="DI1" s="202"/>
      <c r="DJ1" s="202"/>
      <c r="DK1" s="202"/>
      <c r="DL1" s="202"/>
      <c r="DM1" s="202"/>
      <c r="DN1" s="202"/>
      <c r="DO1" s="202"/>
      <c r="DP1" s="202"/>
      <c r="DQ1" s="202"/>
      <c r="DR1" s="202"/>
      <c r="DS1" s="202"/>
      <c r="DT1" s="202"/>
      <c r="DU1" s="202"/>
      <c r="DV1" s="202"/>
      <c r="DW1" s="202"/>
      <c r="DX1" s="202"/>
      <c r="DY1" s="202"/>
      <c r="DZ1" s="202"/>
      <c r="EA1" s="202"/>
      <c r="EB1" s="202"/>
      <c r="EC1" s="202"/>
      <c r="ED1" s="202"/>
      <c r="EE1" s="202"/>
      <c r="EF1" s="202"/>
      <c r="EG1" s="202"/>
    </row>
    <row r="2" spans="1:137" s="5" customFormat="1" ht="12.75" customHeight="1" x14ac:dyDescent="0.25"/>
    <row r="3" spans="1:137" s="3" customFormat="1" ht="21.75" customHeight="1" x14ac:dyDescent="0.2">
      <c r="A3" s="183" t="s">
        <v>3</v>
      </c>
      <c r="B3" s="184"/>
      <c r="C3" s="184"/>
      <c r="D3" s="184"/>
      <c r="E3" s="184"/>
      <c r="F3" s="185"/>
      <c r="G3" s="183" t="s">
        <v>227</v>
      </c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73"/>
      <c r="AD3" s="73"/>
      <c r="AE3" s="73"/>
      <c r="AF3" s="73"/>
      <c r="AG3" s="73"/>
      <c r="AH3" s="214" t="s">
        <v>219</v>
      </c>
      <c r="AI3" s="214"/>
      <c r="AJ3" s="214"/>
      <c r="AK3" s="214"/>
      <c r="AL3" s="214"/>
      <c r="AM3" s="214"/>
      <c r="AN3" s="214"/>
      <c r="AO3" s="214"/>
      <c r="AP3" s="183" t="s">
        <v>33</v>
      </c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5"/>
      <c r="BC3" s="183" t="s">
        <v>186</v>
      </c>
      <c r="BD3" s="184"/>
      <c r="BE3" s="184"/>
      <c r="BF3" s="184"/>
      <c r="BG3" s="184"/>
      <c r="BH3" s="184"/>
      <c r="BI3" s="184"/>
      <c r="BJ3" s="184"/>
      <c r="BK3" s="184"/>
      <c r="BL3" s="185"/>
      <c r="BM3" s="183" t="s">
        <v>24</v>
      </c>
      <c r="BN3" s="184"/>
      <c r="BO3" s="184"/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3" t="s">
        <v>236</v>
      </c>
      <c r="CA3" s="184"/>
      <c r="CB3" s="184"/>
      <c r="CC3" s="184"/>
      <c r="CD3" s="184"/>
      <c r="CE3" s="184"/>
      <c r="CF3" s="184"/>
      <c r="CG3" s="184"/>
      <c r="CH3" s="184"/>
      <c r="CI3" s="184"/>
      <c r="CJ3" s="184"/>
      <c r="CK3" s="184"/>
      <c r="CL3" s="185"/>
      <c r="CM3" s="192" t="s">
        <v>0</v>
      </c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3"/>
    </row>
    <row r="4" spans="1:137" s="3" customFormat="1" ht="90" customHeight="1" x14ac:dyDescent="0.2">
      <c r="A4" s="186"/>
      <c r="B4" s="187"/>
      <c r="C4" s="187"/>
      <c r="D4" s="187"/>
      <c r="E4" s="187"/>
      <c r="F4" s="188"/>
      <c r="G4" s="186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206"/>
      <c r="AD4" s="206"/>
      <c r="AE4" s="206"/>
      <c r="AF4" s="206"/>
      <c r="AG4" s="206"/>
      <c r="AH4" s="214"/>
      <c r="AI4" s="214"/>
      <c r="AJ4" s="214"/>
      <c r="AK4" s="214"/>
      <c r="AL4" s="214"/>
      <c r="AM4" s="214"/>
      <c r="AN4" s="214"/>
      <c r="AO4" s="214"/>
      <c r="AP4" s="186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8"/>
      <c r="BC4" s="186"/>
      <c r="BD4" s="187"/>
      <c r="BE4" s="187"/>
      <c r="BF4" s="187"/>
      <c r="BG4" s="187"/>
      <c r="BH4" s="187"/>
      <c r="BI4" s="187"/>
      <c r="BJ4" s="187"/>
      <c r="BK4" s="187"/>
      <c r="BL4" s="188"/>
      <c r="BM4" s="186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6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8"/>
      <c r="CM4" s="200" t="s">
        <v>167</v>
      </c>
      <c r="CN4" s="157"/>
      <c r="CO4" s="157"/>
      <c r="CP4" s="157"/>
      <c r="CQ4" s="157"/>
      <c r="CR4" s="157"/>
      <c r="CS4" s="157"/>
      <c r="CT4" s="157"/>
      <c r="CU4" s="157"/>
      <c r="CV4" s="157"/>
      <c r="CW4" s="157"/>
      <c r="CX4" s="157"/>
      <c r="CY4" s="158"/>
      <c r="CZ4" s="200" t="s">
        <v>176</v>
      </c>
      <c r="DA4" s="157"/>
      <c r="DB4" s="157"/>
      <c r="DC4" s="157"/>
      <c r="DD4" s="157"/>
      <c r="DE4" s="157"/>
      <c r="DF4" s="157"/>
      <c r="DG4" s="157"/>
      <c r="DH4" s="157"/>
      <c r="DI4" s="157"/>
      <c r="DJ4" s="157"/>
      <c r="DK4" s="157"/>
      <c r="DL4" s="157"/>
      <c r="DM4" s="158"/>
      <c r="DN4" s="198" t="s">
        <v>34</v>
      </c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9"/>
    </row>
    <row r="5" spans="1:137" s="3" customFormat="1" ht="29.25" customHeight="1" x14ac:dyDescent="0.2">
      <c r="A5" s="189"/>
      <c r="B5" s="190"/>
      <c r="C5" s="190"/>
      <c r="D5" s="190"/>
      <c r="E5" s="190"/>
      <c r="F5" s="191"/>
      <c r="G5" s="189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76"/>
      <c r="AD5" s="76"/>
      <c r="AE5" s="76"/>
      <c r="AF5" s="76"/>
      <c r="AG5" s="76"/>
      <c r="AH5" s="214"/>
      <c r="AI5" s="214"/>
      <c r="AJ5" s="214"/>
      <c r="AK5" s="214"/>
      <c r="AL5" s="214"/>
      <c r="AM5" s="214"/>
      <c r="AN5" s="214"/>
      <c r="AO5" s="214"/>
      <c r="AP5" s="189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1"/>
      <c r="BC5" s="189"/>
      <c r="BD5" s="190"/>
      <c r="BE5" s="190"/>
      <c r="BF5" s="190"/>
      <c r="BG5" s="190"/>
      <c r="BH5" s="190"/>
      <c r="BI5" s="190"/>
      <c r="BJ5" s="190"/>
      <c r="BK5" s="190"/>
      <c r="BL5" s="191"/>
      <c r="BM5" s="189"/>
      <c r="BN5" s="190"/>
      <c r="BO5" s="190"/>
      <c r="BP5" s="190"/>
      <c r="BQ5" s="190"/>
      <c r="BR5" s="190"/>
      <c r="BS5" s="190"/>
      <c r="BT5" s="190"/>
      <c r="BU5" s="190"/>
      <c r="BV5" s="190"/>
      <c r="BW5" s="190"/>
      <c r="BX5" s="190"/>
      <c r="BY5" s="190"/>
      <c r="BZ5" s="189"/>
      <c r="CA5" s="190"/>
      <c r="CB5" s="190"/>
      <c r="CC5" s="190"/>
      <c r="CD5" s="190"/>
      <c r="CE5" s="190"/>
      <c r="CF5" s="190"/>
      <c r="CG5" s="190"/>
      <c r="CH5" s="190"/>
      <c r="CI5" s="190"/>
      <c r="CJ5" s="190"/>
      <c r="CK5" s="190"/>
      <c r="CL5" s="191"/>
      <c r="CM5" s="159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1"/>
      <c r="CZ5" s="159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1"/>
      <c r="DN5" s="192" t="s">
        <v>2</v>
      </c>
      <c r="DO5" s="193"/>
      <c r="DP5" s="193"/>
      <c r="DQ5" s="193"/>
      <c r="DR5" s="193"/>
      <c r="DS5" s="193"/>
      <c r="DT5" s="193"/>
      <c r="DU5" s="193"/>
      <c r="DV5" s="193"/>
      <c r="DW5" s="194"/>
      <c r="DX5" s="192" t="s">
        <v>22</v>
      </c>
      <c r="DY5" s="193"/>
      <c r="DZ5" s="193"/>
      <c r="EA5" s="193"/>
      <c r="EB5" s="193"/>
      <c r="EC5" s="193"/>
      <c r="ED5" s="193"/>
      <c r="EE5" s="193"/>
      <c r="EF5" s="193"/>
      <c r="EG5" s="194"/>
    </row>
    <row r="6" spans="1:137" s="7" customFormat="1" ht="12.75" x14ac:dyDescent="0.2">
      <c r="A6" s="195">
        <v>1</v>
      </c>
      <c r="B6" s="196"/>
      <c r="C6" s="196"/>
      <c r="D6" s="196"/>
      <c r="E6" s="196"/>
      <c r="F6" s="197"/>
      <c r="G6" s="195">
        <v>2</v>
      </c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15">
        <v>3</v>
      </c>
      <c r="AI6" s="215"/>
      <c r="AJ6" s="215"/>
      <c r="AK6" s="215"/>
      <c r="AL6" s="215"/>
      <c r="AM6" s="215"/>
      <c r="AN6" s="215"/>
      <c r="AO6" s="215"/>
      <c r="AP6" s="195">
        <v>4</v>
      </c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7"/>
      <c r="BC6" s="195">
        <v>5</v>
      </c>
      <c r="BD6" s="196"/>
      <c r="BE6" s="196"/>
      <c r="BF6" s="196"/>
      <c r="BG6" s="196"/>
      <c r="BH6" s="196"/>
      <c r="BI6" s="196"/>
      <c r="BJ6" s="196"/>
      <c r="BK6" s="196"/>
      <c r="BL6" s="197"/>
      <c r="BM6" s="195">
        <v>6</v>
      </c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5">
        <v>7</v>
      </c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7"/>
      <c r="CM6" s="195">
        <v>8</v>
      </c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7"/>
      <c r="CZ6" s="195">
        <v>9</v>
      </c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7"/>
      <c r="DN6" s="195">
        <v>10</v>
      </c>
      <c r="DO6" s="196"/>
      <c r="DP6" s="196"/>
      <c r="DQ6" s="196"/>
      <c r="DR6" s="196"/>
      <c r="DS6" s="196"/>
      <c r="DT6" s="196"/>
      <c r="DU6" s="196"/>
      <c r="DV6" s="196"/>
      <c r="DW6" s="197"/>
      <c r="DX6" s="195">
        <v>11</v>
      </c>
      <c r="DY6" s="196"/>
      <c r="DZ6" s="196"/>
      <c r="EA6" s="196"/>
      <c r="EB6" s="196"/>
      <c r="EC6" s="196"/>
      <c r="ED6" s="196"/>
      <c r="EE6" s="196"/>
      <c r="EF6" s="196"/>
      <c r="EG6" s="197"/>
    </row>
    <row r="7" spans="1:137" s="6" customFormat="1" ht="43.5" customHeight="1" x14ac:dyDescent="0.2">
      <c r="A7" s="130" t="s">
        <v>6</v>
      </c>
      <c r="B7" s="131"/>
      <c r="C7" s="131"/>
      <c r="D7" s="131"/>
      <c r="E7" s="131"/>
      <c r="F7" s="132"/>
      <c r="G7" s="210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139"/>
      <c r="AI7" s="212"/>
      <c r="AJ7" s="212"/>
      <c r="AK7" s="212"/>
      <c r="AL7" s="212"/>
      <c r="AM7" s="212"/>
      <c r="AN7" s="212"/>
      <c r="AO7" s="213"/>
      <c r="AP7" s="139" t="s">
        <v>1</v>
      </c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1"/>
      <c r="BC7" s="139" t="s">
        <v>1</v>
      </c>
      <c r="BD7" s="140"/>
      <c r="BE7" s="140"/>
      <c r="BF7" s="140"/>
      <c r="BG7" s="140"/>
      <c r="BH7" s="140"/>
      <c r="BI7" s="140"/>
      <c r="BJ7" s="140"/>
      <c r="BK7" s="140"/>
      <c r="BL7" s="141"/>
      <c r="BM7" s="139" t="s">
        <v>1</v>
      </c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24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6"/>
      <c r="CM7" s="124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6"/>
      <c r="CZ7" s="124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6"/>
      <c r="DN7" s="124"/>
      <c r="DO7" s="125"/>
      <c r="DP7" s="125"/>
      <c r="DQ7" s="125"/>
      <c r="DR7" s="125"/>
      <c r="DS7" s="125"/>
      <c r="DT7" s="125"/>
      <c r="DU7" s="125"/>
      <c r="DV7" s="125"/>
      <c r="DW7" s="126"/>
      <c r="DX7" s="139"/>
      <c r="DY7" s="140"/>
      <c r="DZ7" s="140"/>
      <c r="EA7" s="140"/>
      <c r="EB7" s="140"/>
      <c r="EC7" s="140"/>
      <c r="ED7" s="140"/>
      <c r="EE7" s="140"/>
      <c r="EF7" s="140"/>
      <c r="EG7" s="141"/>
    </row>
    <row r="8" spans="1:137" s="6" customFormat="1" ht="31.5" customHeight="1" x14ac:dyDescent="0.2">
      <c r="A8" s="130" t="s">
        <v>25</v>
      </c>
      <c r="B8" s="131"/>
      <c r="C8" s="131"/>
      <c r="D8" s="131"/>
      <c r="E8" s="131"/>
      <c r="F8" s="132"/>
      <c r="G8" s="210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1"/>
      <c r="AB8" s="211"/>
      <c r="AC8" s="211"/>
      <c r="AD8" s="211"/>
      <c r="AE8" s="211"/>
      <c r="AF8" s="211"/>
      <c r="AG8" s="211"/>
      <c r="AH8" s="139"/>
      <c r="AI8" s="212"/>
      <c r="AJ8" s="212"/>
      <c r="AK8" s="212"/>
      <c r="AL8" s="212"/>
      <c r="AM8" s="212"/>
      <c r="AN8" s="212"/>
      <c r="AO8" s="213"/>
      <c r="AP8" s="124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6"/>
      <c r="BC8" s="124"/>
      <c r="BD8" s="125"/>
      <c r="BE8" s="125"/>
      <c r="BF8" s="125"/>
      <c r="BG8" s="125"/>
      <c r="BH8" s="125"/>
      <c r="BI8" s="125"/>
      <c r="BJ8" s="125"/>
      <c r="BK8" s="125"/>
      <c r="BL8" s="126"/>
      <c r="BM8" s="124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4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6"/>
      <c r="CM8" s="124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6"/>
      <c r="CZ8" s="124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6"/>
      <c r="DN8" s="124"/>
      <c r="DO8" s="125"/>
      <c r="DP8" s="125"/>
      <c r="DQ8" s="125"/>
      <c r="DR8" s="125"/>
      <c r="DS8" s="125"/>
      <c r="DT8" s="125"/>
      <c r="DU8" s="125"/>
      <c r="DV8" s="125"/>
      <c r="DW8" s="126"/>
      <c r="DX8" s="139"/>
      <c r="DY8" s="140"/>
      <c r="DZ8" s="140"/>
      <c r="EA8" s="140"/>
      <c r="EB8" s="140"/>
      <c r="EC8" s="140"/>
      <c r="ED8" s="140"/>
      <c r="EE8" s="140"/>
      <c r="EF8" s="140"/>
      <c r="EG8" s="141"/>
    </row>
    <row r="9" spans="1:137" s="6" customFormat="1" ht="35.25" customHeight="1" x14ac:dyDescent="0.2">
      <c r="A9" s="130" t="s">
        <v>26</v>
      </c>
      <c r="B9" s="131"/>
      <c r="C9" s="131"/>
      <c r="D9" s="131"/>
      <c r="E9" s="131"/>
      <c r="F9" s="132"/>
      <c r="G9" s="210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139"/>
      <c r="AI9" s="212"/>
      <c r="AJ9" s="212"/>
      <c r="AK9" s="212"/>
      <c r="AL9" s="212"/>
      <c r="AM9" s="212"/>
      <c r="AN9" s="212"/>
      <c r="AO9" s="213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6"/>
      <c r="BC9" s="124"/>
      <c r="BD9" s="125"/>
      <c r="BE9" s="125"/>
      <c r="BF9" s="125"/>
      <c r="BG9" s="125"/>
      <c r="BH9" s="125"/>
      <c r="BI9" s="125"/>
      <c r="BJ9" s="125"/>
      <c r="BK9" s="125"/>
      <c r="BL9" s="126"/>
      <c r="BM9" s="124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4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6"/>
      <c r="CM9" s="124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6"/>
      <c r="CZ9" s="124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6"/>
      <c r="DN9" s="124"/>
      <c r="DO9" s="125"/>
      <c r="DP9" s="125"/>
      <c r="DQ9" s="125"/>
      <c r="DR9" s="125"/>
      <c r="DS9" s="125"/>
      <c r="DT9" s="125"/>
      <c r="DU9" s="125"/>
      <c r="DV9" s="125"/>
      <c r="DW9" s="126"/>
      <c r="DX9" s="139"/>
      <c r="DY9" s="140"/>
      <c r="DZ9" s="140"/>
      <c r="EA9" s="140"/>
      <c r="EB9" s="140"/>
      <c r="EC9" s="140"/>
      <c r="ED9" s="140"/>
      <c r="EE9" s="140"/>
      <c r="EF9" s="140"/>
      <c r="EG9" s="141"/>
    </row>
    <row r="10" spans="1:137" s="6" customFormat="1" ht="35.25" customHeight="1" x14ac:dyDescent="0.2">
      <c r="A10" s="130" t="s">
        <v>7</v>
      </c>
      <c r="B10" s="131"/>
      <c r="C10" s="131"/>
      <c r="D10" s="131"/>
      <c r="E10" s="131"/>
      <c r="F10" s="132"/>
      <c r="G10" s="210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H10" s="139"/>
      <c r="AI10" s="212"/>
      <c r="AJ10" s="212"/>
      <c r="AK10" s="212"/>
      <c r="AL10" s="212"/>
      <c r="AM10" s="212"/>
      <c r="AN10" s="212"/>
      <c r="AO10" s="213"/>
      <c r="AP10" s="139" t="s">
        <v>1</v>
      </c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1"/>
      <c r="BC10" s="139" t="s">
        <v>1</v>
      </c>
      <c r="BD10" s="140"/>
      <c r="BE10" s="140"/>
      <c r="BF10" s="140"/>
      <c r="BG10" s="140"/>
      <c r="BH10" s="140"/>
      <c r="BI10" s="140"/>
      <c r="BJ10" s="140"/>
      <c r="BK10" s="140"/>
      <c r="BL10" s="141"/>
      <c r="BM10" s="139" t="s">
        <v>1</v>
      </c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24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6"/>
      <c r="CM10" s="124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6"/>
      <c r="CZ10" s="124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6"/>
      <c r="DN10" s="124"/>
      <c r="DO10" s="125"/>
      <c r="DP10" s="125"/>
      <c r="DQ10" s="125"/>
      <c r="DR10" s="125"/>
      <c r="DS10" s="125"/>
      <c r="DT10" s="125"/>
      <c r="DU10" s="125"/>
      <c r="DV10" s="125"/>
      <c r="DW10" s="126"/>
      <c r="DX10" s="139"/>
      <c r="DY10" s="140"/>
      <c r="DZ10" s="140"/>
      <c r="EA10" s="140"/>
      <c r="EB10" s="140"/>
      <c r="EC10" s="140"/>
      <c r="ED10" s="140"/>
      <c r="EE10" s="140"/>
      <c r="EF10" s="140"/>
      <c r="EG10" s="141"/>
    </row>
    <row r="11" spans="1:137" s="6" customFormat="1" ht="39" customHeight="1" x14ac:dyDescent="0.2">
      <c r="A11" s="130" t="s">
        <v>30</v>
      </c>
      <c r="B11" s="131"/>
      <c r="C11" s="131"/>
      <c r="D11" s="131"/>
      <c r="E11" s="131"/>
      <c r="F11" s="132"/>
      <c r="G11" s="210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139"/>
      <c r="AI11" s="212"/>
      <c r="AJ11" s="212"/>
      <c r="AK11" s="212"/>
      <c r="AL11" s="212"/>
      <c r="AM11" s="212"/>
      <c r="AN11" s="212"/>
      <c r="AO11" s="213"/>
      <c r="AP11" s="124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6"/>
      <c r="BC11" s="124"/>
      <c r="BD11" s="125"/>
      <c r="BE11" s="125"/>
      <c r="BF11" s="125"/>
      <c r="BG11" s="125"/>
      <c r="BH11" s="125"/>
      <c r="BI11" s="125"/>
      <c r="BJ11" s="125"/>
      <c r="BK11" s="125"/>
      <c r="BL11" s="126"/>
      <c r="BM11" s="124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4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6"/>
      <c r="CM11" s="124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6"/>
      <c r="CZ11" s="124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6"/>
      <c r="DN11" s="124"/>
      <c r="DO11" s="125"/>
      <c r="DP11" s="125"/>
      <c r="DQ11" s="125"/>
      <c r="DR11" s="125"/>
      <c r="DS11" s="125"/>
      <c r="DT11" s="125"/>
      <c r="DU11" s="125"/>
      <c r="DV11" s="125"/>
      <c r="DW11" s="126"/>
      <c r="DX11" s="139"/>
      <c r="DY11" s="140"/>
      <c r="DZ11" s="140"/>
      <c r="EA11" s="140"/>
      <c r="EB11" s="140"/>
      <c r="EC11" s="140"/>
      <c r="ED11" s="140"/>
      <c r="EE11" s="140"/>
      <c r="EF11" s="140"/>
      <c r="EG11" s="141"/>
    </row>
    <row r="12" spans="1:137" s="6" customFormat="1" ht="16.5" customHeight="1" x14ac:dyDescent="0.2">
      <c r="A12" s="130" t="s">
        <v>31</v>
      </c>
      <c r="B12" s="131"/>
      <c r="C12" s="131"/>
      <c r="D12" s="131"/>
      <c r="E12" s="131"/>
      <c r="F12" s="132"/>
      <c r="G12" s="210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  <c r="AB12" s="211"/>
      <c r="AC12" s="211"/>
      <c r="AD12" s="211"/>
      <c r="AE12" s="211"/>
      <c r="AF12" s="211"/>
      <c r="AG12" s="211"/>
      <c r="AH12" s="139"/>
      <c r="AI12" s="212"/>
      <c r="AJ12" s="212"/>
      <c r="AK12" s="212"/>
      <c r="AL12" s="212"/>
      <c r="AM12" s="212"/>
      <c r="AN12" s="212"/>
      <c r="AO12" s="213"/>
      <c r="AP12" s="124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6"/>
      <c r="BC12" s="124"/>
      <c r="BD12" s="125"/>
      <c r="BE12" s="125"/>
      <c r="BF12" s="125"/>
      <c r="BG12" s="125"/>
      <c r="BH12" s="125"/>
      <c r="BI12" s="125"/>
      <c r="BJ12" s="125"/>
      <c r="BK12" s="125"/>
      <c r="BL12" s="126"/>
      <c r="BM12" s="124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4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6"/>
      <c r="CM12" s="124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6"/>
      <c r="CZ12" s="124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6"/>
      <c r="DN12" s="124"/>
      <c r="DO12" s="125"/>
      <c r="DP12" s="125"/>
      <c r="DQ12" s="125"/>
      <c r="DR12" s="125"/>
      <c r="DS12" s="125"/>
      <c r="DT12" s="125"/>
      <c r="DU12" s="125"/>
      <c r="DV12" s="125"/>
      <c r="DW12" s="126"/>
      <c r="DX12" s="139"/>
      <c r="DY12" s="140"/>
      <c r="DZ12" s="140"/>
      <c r="EA12" s="140"/>
      <c r="EB12" s="140"/>
      <c r="EC12" s="140"/>
      <c r="ED12" s="140"/>
      <c r="EE12" s="140"/>
      <c r="EF12" s="140"/>
      <c r="EG12" s="141"/>
    </row>
    <row r="13" spans="1:137" s="6" customFormat="1" ht="16.5" customHeight="1" x14ac:dyDescent="0.2">
      <c r="A13" s="130"/>
      <c r="B13" s="131"/>
      <c r="C13" s="131"/>
      <c r="D13" s="131"/>
      <c r="E13" s="131"/>
      <c r="F13" s="132"/>
      <c r="G13" s="210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1"/>
      <c r="AG13" s="211"/>
      <c r="AH13" s="139"/>
      <c r="AI13" s="212"/>
      <c r="AJ13" s="212"/>
      <c r="AK13" s="212"/>
      <c r="AL13" s="212"/>
      <c r="AM13" s="212"/>
      <c r="AN13" s="212"/>
      <c r="AO13" s="213"/>
      <c r="AP13" s="124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6"/>
      <c r="BC13" s="124"/>
      <c r="BD13" s="125"/>
      <c r="BE13" s="125"/>
      <c r="BF13" s="125"/>
      <c r="BG13" s="125"/>
      <c r="BH13" s="125"/>
      <c r="BI13" s="125"/>
      <c r="BJ13" s="125"/>
      <c r="BK13" s="125"/>
      <c r="BL13" s="126"/>
      <c r="BM13" s="124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4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6"/>
      <c r="CM13" s="124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6"/>
      <c r="CZ13" s="124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6"/>
      <c r="DN13" s="124"/>
      <c r="DO13" s="125"/>
      <c r="DP13" s="125"/>
      <c r="DQ13" s="125"/>
      <c r="DR13" s="125"/>
      <c r="DS13" s="125"/>
      <c r="DT13" s="125"/>
      <c r="DU13" s="125"/>
      <c r="DV13" s="125"/>
      <c r="DW13" s="126"/>
      <c r="DX13" s="139"/>
      <c r="DY13" s="140"/>
      <c r="DZ13" s="140"/>
      <c r="EA13" s="140"/>
      <c r="EB13" s="140"/>
      <c r="EC13" s="140"/>
      <c r="ED13" s="140"/>
      <c r="EE13" s="140"/>
      <c r="EF13" s="140"/>
      <c r="EG13" s="141"/>
    </row>
    <row r="14" spans="1:137" s="6" customFormat="1" ht="16.5" customHeight="1" x14ac:dyDescent="0.2">
      <c r="A14" s="136" t="s">
        <v>16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8"/>
      <c r="BZ14" s="124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6"/>
      <c r="CM14" s="124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6"/>
      <c r="CZ14" s="124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6"/>
      <c r="DN14" s="124"/>
      <c r="DO14" s="125"/>
      <c r="DP14" s="125"/>
      <c r="DQ14" s="125"/>
      <c r="DR14" s="125"/>
      <c r="DS14" s="125"/>
      <c r="DT14" s="125"/>
      <c r="DU14" s="125"/>
      <c r="DV14" s="125"/>
      <c r="DW14" s="126"/>
      <c r="DX14" s="139"/>
      <c r="DY14" s="140"/>
      <c r="DZ14" s="140"/>
      <c r="EA14" s="140"/>
      <c r="EB14" s="140"/>
      <c r="EC14" s="140"/>
      <c r="ED14" s="140"/>
      <c r="EE14" s="140"/>
      <c r="EF14" s="140"/>
      <c r="EG14" s="141"/>
    </row>
    <row r="15" spans="1:137" ht="33" customHeight="1" x14ac:dyDescent="0.25">
      <c r="A15" s="203" t="s">
        <v>225</v>
      </c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  <c r="CI15" s="204"/>
      <c r="CJ15" s="204"/>
      <c r="CK15" s="204"/>
      <c r="CL15" s="204"/>
      <c r="CM15" s="204"/>
      <c r="CN15" s="204"/>
      <c r="CO15" s="204"/>
      <c r="CP15" s="204"/>
      <c r="CQ15" s="204"/>
      <c r="CR15" s="204"/>
      <c r="CS15" s="204"/>
      <c r="CT15" s="204"/>
      <c r="CU15" s="204"/>
      <c r="CV15" s="204"/>
      <c r="CW15" s="204"/>
      <c r="CX15" s="204"/>
      <c r="CY15" s="204"/>
      <c r="CZ15" s="204"/>
      <c r="DA15" s="204"/>
      <c r="DB15" s="204"/>
      <c r="DC15" s="204"/>
      <c r="DD15" s="204"/>
      <c r="DE15" s="204"/>
      <c r="DF15" s="204"/>
      <c r="DG15" s="204"/>
      <c r="DH15" s="204"/>
      <c r="DI15" s="204"/>
      <c r="DJ15" s="204"/>
      <c r="DK15" s="204"/>
      <c r="DL15" s="204"/>
      <c r="DM15" s="204"/>
      <c r="DN15" s="204"/>
      <c r="DO15" s="204"/>
      <c r="DP15" s="204"/>
      <c r="DQ15" s="204"/>
      <c r="DR15" s="204"/>
      <c r="DS15" s="204"/>
      <c r="DT15" s="204"/>
      <c r="DU15" s="204"/>
      <c r="DV15" s="204"/>
      <c r="DW15" s="204"/>
      <c r="DX15" s="204"/>
      <c r="DY15" s="204"/>
      <c r="DZ15" s="204"/>
      <c r="EA15" s="204"/>
      <c r="EB15" s="204"/>
      <c r="EC15" s="204"/>
      <c r="ED15" s="204"/>
      <c r="EE15" s="204"/>
      <c r="EF15" s="204"/>
      <c r="EG15" s="204"/>
    </row>
  </sheetData>
  <mergeCells count="109">
    <mergeCell ref="AH3:AO5"/>
    <mergeCell ref="G3:AG5"/>
    <mergeCell ref="G6:AG6"/>
    <mergeCell ref="AH6:AO6"/>
    <mergeCell ref="G7:AG7"/>
    <mergeCell ref="AH7:AO7"/>
    <mergeCell ref="A8:F8"/>
    <mergeCell ref="G8:AG8"/>
    <mergeCell ref="AH8:AO8"/>
    <mergeCell ref="AP8:BB8"/>
    <mergeCell ref="BC8:BL8"/>
    <mergeCell ref="G11:AG11"/>
    <mergeCell ref="AH11:AO11"/>
    <mergeCell ref="BZ8:CL8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DX13:EG13"/>
    <mergeCell ref="BM12:BY12"/>
    <mergeCell ref="BZ12:CL12"/>
    <mergeCell ref="CM12:CY12"/>
    <mergeCell ref="DN10:DW10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A9:F9"/>
    <mergeCell ref="AP9:BB9"/>
    <mergeCell ref="BM10:BY10"/>
    <mergeCell ref="BZ10:CL10"/>
    <mergeCell ref="CM10:CY10"/>
    <mergeCell ref="CZ10:DM10"/>
    <mergeCell ref="CZ6:DM6"/>
    <mergeCell ref="DN6:DW6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DN8:DW8"/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BZ6:CL6"/>
    <mergeCell ref="CM6:CY6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25"/>
  <sheetViews>
    <sheetView topLeftCell="A17" zoomScaleNormal="100" zoomScaleSheetLayoutView="100" workbookViewId="0">
      <selection activeCell="CG21" sqref="CG21:CW21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25" width="0.85546875" style="1"/>
    <col min="126" max="126" width="1.28515625" style="1" customWidth="1"/>
    <col min="127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23" t="s">
        <v>273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223"/>
      <c r="AV1" s="223"/>
      <c r="AW1" s="223"/>
      <c r="AX1" s="223"/>
      <c r="AY1" s="223"/>
      <c r="AZ1" s="223"/>
      <c r="BA1" s="223"/>
      <c r="BB1" s="223"/>
      <c r="BC1" s="223"/>
      <c r="BD1" s="223"/>
      <c r="BE1" s="223"/>
      <c r="BF1" s="223"/>
      <c r="BG1" s="223"/>
      <c r="BH1" s="223"/>
      <c r="BI1" s="223"/>
      <c r="BJ1" s="223"/>
      <c r="BK1" s="223"/>
      <c r="BL1" s="223"/>
      <c r="BM1" s="223"/>
      <c r="BN1" s="223"/>
      <c r="BO1" s="223"/>
      <c r="BP1" s="223"/>
      <c r="BQ1" s="223"/>
      <c r="BR1" s="223"/>
      <c r="BS1" s="223"/>
      <c r="BT1" s="223"/>
      <c r="BU1" s="223"/>
      <c r="BV1" s="223"/>
      <c r="BW1" s="223"/>
      <c r="BX1" s="223"/>
      <c r="BY1" s="223"/>
      <c r="BZ1" s="223"/>
      <c r="CA1" s="223"/>
      <c r="CB1" s="223"/>
      <c r="CC1" s="223"/>
      <c r="CD1" s="223"/>
      <c r="CE1" s="223"/>
      <c r="CF1" s="223"/>
      <c r="CG1" s="223"/>
      <c r="CH1" s="223"/>
      <c r="CI1" s="223"/>
      <c r="CJ1" s="223"/>
      <c r="CK1" s="223"/>
      <c r="CL1" s="223"/>
      <c r="CM1" s="223"/>
      <c r="CN1" s="223"/>
      <c r="CO1" s="223"/>
      <c r="CP1" s="223"/>
      <c r="CQ1" s="223"/>
      <c r="CR1" s="223"/>
      <c r="CS1" s="223"/>
      <c r="CT1" s="223"/>
      <c r="CU1" s="223"/>
      <c r="CV1" s="223"/>
      <c r="CW1" s="223"/>
      <c r="CX1" s="223"/>
      <c r="CY1" s="223"/>
      <c r="CZ1" s="223"/>
      <c r="DA1" s="223"/>
      <c r="DB1" s="223"/>
      <c r="DC1" s="223"/>
      <c r="DD1" s="223"/>
      <c r="DE1" s="223"/>
      <c r="DF1" s="223"/>
      <c r="DG1" s="223"/>
      <c r="DH1" s="223"/>
      <c r="DI1" s="223"/>
      <c r="DJ1" s="223"/>
      <c r="DK1" s="223"/>
      <c r="DL1" s="223"/>
      <c r="DM1" s="223"/>
      <c r="DN1" s="223"/>
      <c r="DO1" s="223"/>
      <c r="DP1" s="223"/>
      <c r="DQ1" s="223"/>
      <c r="DR1" s="223"/>
      <c r="DS1" s="223"/>
      <c r="DT1" s="223"/>
      <c r="DU1" s="223"/>
      <c r="DV1" s="223"/>
    </row>
    <row r="2" spans="1:129" s="5" customFormat="1" ht="12.75" customHeight="1" x14ac:dyDescent="0.25"/>
    <row r="3" spans="1:129" s="8" customFormat="1" ht="14.25" customHeight="1" x14ac:dyDescent="0.2">
      <c r="A3" s="72" t="s">
        <v>3</v>
      </c>
      <c r="B3" s="78"/>
      <c r="C3" s="78"/>
      <c r="D3" s="78"/>
      <c r="E3" s="78"/>
      <c r="F3" s="151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151"/>
      <c r="AK3" s="72" t="s">
        <v>40</v>
      </c>
      <c r="AL3" s="78"/>
      <c r="AM3" s="78"/>
      <c r="AN3" s="78"/>
      <c r="AO3" s="78"/>
      <c r="AP3" s="78"/>
      <c r="AQ3" s="78"/>
      <c r="AR3" s="78"/>
      <c r="AS3" s="78"/>
      <c r="AT3" s="151"/>
      <c r="AU3" s="72" t="s">
        <v>41</v>
      </c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2" t="s">
        <v>42</v>
      </c>
      <c r="BI3" s="78"/>
      <c r="BJ3" s="78"/>
      <c r="BK3" s="78"/>
      <c r="BL3" s="78"/>
      <c r="BM3" s="78"/>
      <c r="BN3" s="78"/>
      <c r="BO3" s="78"/>
      <c r="BP3" s="78"/>
      <c r="BQ3" s="151"/>
      <c r="BR3" s="81" t="s">
        <v>0</v>
      </c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3"/>
    </row>
    <row r="4" spans="1:129" s="8" customFormat="1" ht="61.5" customHeight="1" x14ac:dyDescent="0.2">
      <c r="A4" s="152"/>
      <c r="B4" s="153"/>
      <c r="C4" s="153"/>
      <c r="D4" s="153"/>
      <c r="E4" s="153"/>
      <c r="F4" s="154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153"/>
      <c r="AH4" s="153"/>
      <c r="AI4" s="153"/>
      <c r="AJ4" s="154"/>
      <c r="AK4" s="152"/>
      <c r="AL4" s="153"/>
      <c r="AM4" s="153"/>
      <c r="AN4" s="153"/>
      <c r="AO4" s="153"/>
      <c r="AP4" s="153"/>
      <c r="AQ4" s="153"/>
      <c r="AR4" s="153"/>
      <c r="AS4" s="153"/>
      <c r="AT4" s="154"/>
      <c r="AU4" s="152"/>
      <c r="AV4" s="153"/>
      <c r="AW4" s="153"/>
      <c r="AX4" s="153"/>
      <c r="AY4" s="153"/>
      <c r="AZ4" s="153"/>
      <c r="BA4" s="153"/>
      <c r="BB4" s="153"/>
      <c r="BC4" s="153"/>
      <c r="BD4" s="153"/>
      <c r="BE4" s="153"/>
      <c r="BF4" s="153"/>
      <c r="BG4" s="153"/>
      <c r="BH4" s="152"/>
      <c r="BI4" s="153"/>
      <c r="BJ4" s="153"/>
      <c r="BK4" s="153"/>
      <c r="BL4" s="153"/>
      <c r="BM4" s="153"/>
      <c r="BN4" s="153"/>
      <c r="BO4" s="153"/>
      <c r="BP4" s="153"/>
      <c r="BQ4" s="154"/>
      <c r="BR4" s="156" t="s">
        <v>167</v>
      </c>
      <c r="BS4" s="157"/>
      <c r="BT4" s="157"/>
      <c r="BU4" s="157"/>
      <c r="BV4" s="157"/>
      <c r="BW4" s="157"/>
      <c r="BX4" s="157"/>
      <c r="BY4" s="157"/>
      <c r="BZ4" s="157"/>
      <c r="CA4" s="157"/>
      <c r="CB4" s="157"/>
      <c r="CC4" s="157"/>
      <c r="CD4" s="157"/>
      <c r="CE4" s="157"/>
      <c r="CF4" s="158"/>
      <c r="CG4" s="156" t="s">
        <v>176</v>
      </c>
      <c r="CH4" s="157"/>
      <c r="CI4" s="157"/>
      <c r="CJ4" s="157"/>
      <c r="CK4" s="157"/>
      <c r="CL4" s="157"/>
      <c r="CM4" s="157"/>
      <c r="CN4" s="157"/>
      <c r="CO4" s="157"/>
      <c r="CP4" s="157"/>
      <c r="CQ4" s="157"/>
      <c r="CR4" s="157"/>
      <c r="CS4" s="157"/>
      <c r="CT4" s="157"/>
      <c r="CU4" s="157"/>
      <c r="CV4" s="157"/>
      <c r="CW4" s="158"/>
      <c r="CX4" s="221" t="s">
        <v>18</v>
      </c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  <c r="DU4" s="221"/>
      <c r="DV4" s="222"/>
    </row>
    <row r="5" spans="1:129" s="8" customFormat="1" ht="24.75" customHeight="1" x14ac:dyDescent="0.2">
      <c r="A5" s="79"/>
      <c r="B5" s="80"/>
      <c r="C5" s="80"/>
      <c r="D5" s="80"/>
      <c r="E5" s="80"/>
      <c r="F5" s="155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155"/>
      <c r="AK5" s="79"/>
      <c r="AL5" s="80"/>
      <c r="AM5" s="80"/>
      <c r="AN5" s="80"/>
      <c r="AO5" s="80"/>
      <c r="AP5" s="80"/>
      <c r="AQ5" s="80"/>
      <c r="AR5" s="80"/>
      <c r="AS5" s="80"/>
      <c r="AT5" s="155"/>
      <c r="AU5" s="79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79"/>
      <c r="BI5" s="80"/>
      <c r="BJ5" s="80"/>
      <c r="BK5" s="80"/>
      <c r="BL5" s="80"/>
      <c r="BM5" s="80"/>
      <c r="BN5" s="80"/>
      <c r="BO5" s="80"/>
      <c r="BP5" s="80"/>
      <c r="BQ5" s="155"/>
      <c r="BR5" s="159"/>
      <c r="BS5" s="160"/>
      <c r="BT5" s="160"/>
      <c r="BU5" s="160"/>
      <c r="BV5" s="160"/>
      <c r="BW5" s="160"/>
      <c r="BX5" s="160"/>
      <c r="BY5" s="160"/>
      <c r="BZ5" s="160"/>
      <c r="CA5" s="160"/>
      <c r="CB5" s="160"/>
      <c r="CC5" s="160"/>
      <c r="CD5" s="160"/>
      <c r="CE5" s="160"/>
      <c r="CF5" s="161"/>
      <c r="CG5" s="159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1"/>
      <c r="CX5" s="81" t="s">
        <v>2</v>
      </c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3"/>
      <c r="DK5" s="81" t="s">
        <v>43</v>
      </c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3"/>
    </row>
    <row r="6" spans="1:129" s="7" customFormat="1" ht="12.75" x14ac:dyDescent="0.2">
      <c r="A6" s="195">
        <v>1</v>
      </c>
      <c r="B6" s="196"/>
      <c r="C6" s="196"/>
      <c r="D6" s="196"/>
      <c r="E6" s="196"/>
      <c r="F6" s="197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7"/>
      <c r="AK6" s="195">
        <v>3</v>
      </c>
      <c r="AL6" s="196"/>
      <c r="AM6" s="196"/>
      <c r="AN6" s="196"/>
      <c r="AO6" s="196"/>
      <c r="AP6" s="196"/>
      <c r="AQ6" s="196"/>
      <c r="AR6" s="196"/>
      <c r="AS6" s="196"/>
      <c r="AT6" s="197"/>
      <c r="AU6" s="195">
        <v>4</v>
      </c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5">
        <v>5</v>
      </c>
      <c r="BI6" s="196"/>
      <c r="BJ6" s="196"/>
      <c r="BK6" s="196"/>
      <c r="BL6" s="196"/>
      <c r="BM6" s="196"/>
      <c r="BN6" s="196"/>
      <c r="BO6" s="196"/>
      <c r="BP6" s="196"/>
      <c r="BQ6" s="197"/>
      <c r="BR6" s="195">
        <v>6</v>
      </c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7"/>
      <c r="CG6" s="195">
        <v>7</v>
      </c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7"/>
      <c r="CX6" s="195">
        <v>8</v>
      </c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7"/>
      <c r="DK6" s="195">
        <v>9</v>
      </c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7"/>
    </row>
    <row r="7" spans="1:129" s="6" customFormat="1" ht="49.5" customHeight="1" x14ac:dyDescent="0.2">
      <c r="A7" s="130" t="s">
        <v>6</v>
      </c>
      <c r="B7" s="131"/>
      <c r="C7" s="131"/>
      <c r="D7" s="131"/>
      <c r="E7" s="131"/>
      <c r="F7" s="132"/>
      <c r="G7" s="216" t="s">
        <v>265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7"/>
      <c r="AK7" s="218" t="s">
        <v>1</v>
      </c>
      <c r="AL7" s="219"/>
      <c r="AM7" s="219"/>
      <c r="AN7" s="219"/>
      <c r="AO7" s="219"/>
      <c r="AP7" s="219"/>
      <c r="AQ7" s="219"/>
      <c r="AR7" s="219"/>
      <c r="AS7" s="219"/>
      <c r="AT7" s="220"/>
      <c r="AU7" s="139" t="s">
        <v>1</v>
      </c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27">
        <f>BH8+BH10</f>
        <v>1298659.1500000001</v>
      </c>
      <c r="BI7" s="125"/>
      <c r="BJ7" s="125"/>
      <c r="BK7" s="125"/>
      <c r="BL7" s="125"/>
      <c r="BM7" s="125"/>
      <c r="BN7" s="125"/>
      <c r="BO7" s="125"/>
      <c r="BP7" s="125"/>
      <c r="BQ7" s="126"/>
      <c r="BR7" s="127">
        <f>BR8+BR10</f>
        <v>1059068.3700000001</v>
      </c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6"/>
      <c r="CG7" s="124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6"/>
      <c r="CX7" s="127">
        <f>CX8</f>
        <v>239590.78</v>
      </c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6"/>
      <c r="DK7" s="124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6"/>
    </row>
    <row r="8" spans="1:129" s="6" customFormat="1" ht="16.5" customHeight="1" x14ac:dyDescent="0.2">
      <c r="A8" s="130" t="s">
        <v>25</v>
      </c>
      <c r="B8" s="131"/>
      <c r="C8" s="131"/>
      <c r="D8" s="131"/>
      <c r="E8" s="131"/>
      <c r="F8" s="132"/>
      <c r="G8" s="216" t="s">
        <v>38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7"/>
      <c r="AK8" s="218">
        <v>22</v>
      </c>
      <c r="AL8" s="219"/>
      <c r="AM8" s="219"/>
      <c r="AN8" s="219"/>
      <c r="AO8" s="219"/>
      <c r="AP8" s="219"/>
      <c r="AQ8" s="219"/>
      <c r="AR8" s="219"/>
      <c r="AS8" s="219"/>
      <c r="AT8" s="220"/>
      <c r="AU8" s="127">
        <v>5902996.1200000001</v>
      </c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7">
        <f>BR8+CX8</f>
        <v>1298659.1500000001</v>
      </c>
      <c r="BI8" s="128"/>
      <c r="BJ8" s="128"/>
      <c r="BK8" s="128"/>
      <c r="BL8" s="128"/>
      <c r="BM8" s="128"/>
      <c r="BN8" s="128"/>
      <c r="BO8" s="128"/>
      <c r="BP8" s="128"/>
      <c r="BQ8" s="129"/>
      <c r="BR8" s="127">
        <v>1059068.3700000001</v>
      </c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9"/>
      <c r="CG8" s="127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9"/>
      <c r="CX8" s="127">
        <v>239590.78</v>
      </c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9"/>
      <c r="DK8" s="127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9"/>
      <c r="DY8" s="49">
        <f>5932996.12*22/100</f>
        <v>1305259.1464</v>
      </c>
    </row>
    <row r="9" spans="1:129" s="6" customFormat="1" ht="16.5" customHeight="1" x14ac:dyDescent="0.2">
      <c r="A9" s="130" t="s">
        <v>26</v>
      </c>
      <c r="B9" s="131"/>
      <c r="C9" s="131"/>
      <c r="D9" s="131"/>
      <c r="E9" s="131"/>
      <c r="F9" s="132"/>
      <c r="G9" s="216" t="s">
        <v>39</v>
      </c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7"/>
      <c r="AK9" s="218">
        <v>10</v>
      </c>
      <c r="AL9" s="219"/>
      <c r="AM9" s="219"/>
      <c r="AN9" s="219"/>
      <c r="AO9" s="219"/>
      <c r="AP9" s="219"/>
      <c r="AQ9" s="219"/>
      <c r="AR9" s="219"/>
      <c r="AS9" s="219"/>
      <c r="AT9" s="220"/>
      <c r="AU9" s="124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7"/>
      <c r="BI9" s="128"/>
      <c r="BJ9" s="128"/>
      <c r="BK9" s="128"/>
      <c r="BL9" s="128"/>
      <c r="BM9" s="128"/>
      <c r="BN9" s="128"/>
      <c r="BO9" s="128"/>
      <c r="BP9" s="128"/>
      <c r="BQ9" s="129"/>
      <c r="BR9" s="127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9"/>
      <c r="CG9" s="127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9"/>
      <c r="CX9" s="127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9"/>
      <c r="DK9" s="127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9"/>
      <c r="DY9" s="36">
        <f>1089049*22/100</f>
        <v>239590.78</v>
      </c>
    </row>
    <row r="10" spans="1:129" s="6" customFormat="1" ht="69.75" customHeight="1" x14ac:dyDescent="0.2">
      <c r="A10" s="130" t="s">
        <v>28</v>
      </c>
      <c r="B10" s="131"/>
      <c r="C10" s="131"/>
      <c r="D10" s="131"/>
      <c r="E10" s="131"/>
      <c r="F10" s="132"/>
      <c r="G10" s="216" t="s">
        <v>268</v>
      </c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7"/>
      <c r="AK10" s="224"/>
      <c r="AL10" s="225"/>
      <c r="AM10" s="225"/>
      <c r="AN10" s="225"/>
      <c r="AO10" s="225"/>
      <c r="AP10" s="225"/>
      <c r="AQ10" s="225"/>
      <c r="AR10" s="225"/>
      <c r="AS10" s="225"/>
      <c r="AT10" s="226"/>
      <c r="AU10" s="124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7"/>
      <c r="BI10" s="128"/>
      <c r="BJ10" s="128"/>
      <c r="BK10" s="128"/>
      <c r="BL10" s="128"/>
      <c r="BM10" s="128"/>
      <c r="BN10" s="128"/>
      <c r="BO10" s="128"/>
      <c r="BP10" s="128"/>
      <c r="BQ10" s="129"/>
      <c r="BR10" s="127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9"/>
      <c r="CG10" s="127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9"/>
      <c r="CX10" s="127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9"/>
      <c r="DK10" s="127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9"/>
      <c r="DY10" s="52">
        <f>4813947.12*22/100</f>
        <v>1059068.3663999999</v>
      </c>
    </row>
    <row r="11" spans="1:129" s="6" customFormat="1" ht="78.75" customHeight="1" x14ac:dyDescent="0.2">
      <c r="A11" s="130" t="s">
        <v>7</v>
      </c>
      <c r="B11" s="131"/>
      <c r="C11" s="131"/>
      <c r="D11" s="131"/>
      <c r="E11" s="131"/>
      <c r="F11" s="132"/>
      <c r="G11" s="216" t="s">
        <v>274</v>
      </c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7"/>
      <c r="AK11" s="218" t="s">
        <v>1</v>
      </c>
      <c r="AL11" s="219"/>
      <c r="AM11" s="219"/>
      <c r="AN11" s="219"/>
      <c r="AO11" s="219"/>
      <c r="AP11" s="219"/>
      <c r="AQ11" s="219"/>
      <c r="AR11" s="219"/>
      <c r="AS11" s="219"/>
      <c r="AT11" s="220"/>
      <c r="AU11" s="139" t="s">
        <v>1</v>
      </c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27">
        <f>BH12+BH13</f>
        <v>171186.89</v>
      </c>
      <c r="BI11" s="128"/>
      <c r="BJ11" s="128"/>
      <c r="BK11" s="128"/>
      <c r="BL11" s="128"/>
      <c r="BM11" s="128"/>
      <c r="BN11" s="128"/>
      <c r="BO11" s="128"/>
      <c r="BP11" s="128"/>
      <c r="BQ11" s="129"/>
      <c r="BR11" s="127">
        <f>BR12+BR13</f>
        <v>139604.47</v>
      </c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9"/>
      <c r="CG11" s="127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9"/>
      <c r="CX11" s="127">
        <f>CX12+CX13</f>
        <v>31582.42</v>
      </c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9"/>
      <c r="DK11" s="127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9"/>
    </row>
    <row r="12" spans="1:129" s="6" customFormat="1" ht="84" customHeight="1" x14ac:dyDescent="0.2">
      <c r="A12" s="130" t="s">
        <v>30</v>
      </c>
      <c r="B12" s="131"/>
      <c r="C12" s="131"/>
      <c r="D12" s="131"/>
      <c r="E12" s="131"/>
      <c r="F12" s="132"/>
      <c r="G12" s="216" t="s">
        <v>266</v>
      </c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7"/>
      <c r="AK12" s="218">
        <v>2.9</v>
      </c>
      <c r="AL12" s="219"/>
      <c r="AM12" s="219"/>
      <c r="AN12" s="219"/>
      <c r="AO12" s="219"/>
      <c r="AP12" s="219"/>
      <c r="AQ12" s="219"/>
      <c r="AR12" s="219"/>
      <c r="AS12" s="219"/>
      <c r="AT12" s="220"/>
      <c r="AU12" s="127">
        <v>5902996.1200000001</v>
      </c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7">
        <f>BR12+CX12</f>
        <v>171186.89</v>
      </c>
      <c r="BI12" s="128"/>
      <c r="BJ12" s="128"/>
      <c r="BK12" s="128"/>
      <c r="BL12" s="128"/>
      <c r="BM12" s="128"/>
      <c r="BN12" s="128"/>
      <c r="BO12" s="128"/>
      <c r="BP12" s="128"/>
      <c r="BQ12" s="129"/>
      <c r="BR12" s="127">
        <v>139604.47</v>
      </c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9"/>
      <c r="CG12" s="127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9"/>
      <c r="CX12" s="127">
        <v>31582.42</v>
      </c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9"/>
      <c r="DK12" s="127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9"/>
      <c r="DY12" s="50">
        <f>AU12*2.9/100</f>
        <v>171186.88748</v>
      </c>
    </row>
    <row r="13" spans="1:129" s="6" customFormat="1" ht="33" customHeight="1" x14ac:dyDescent="0.2">
      <c r="A13" s="130" t="s">
        <v>31</v>
      </c>
      <c r="B13" s="131"/>
      <c r="C13" s="131"/>
      <c r="D13" s="131"/>
      <c r="E13" s="131"/>
      <c r="F13" s="132"/>
      <c r="G13" s="216" t="s">
        <v>267</v>
      </c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7"/>
      <c r="AK13" s="218">
        <v>0</v>
      </c>
      <c r="AL13" s="219"/>
      <c r="AM13" s="219"/>
      <c r="AN13" s="219"/>
      <c r="AO13" s="219"/>
      <c r="AP13" s="219"/>
      <c r="AQ13" s="219"/>
      <c r="AR13" s="219"/>
      <c r="AS13" s="219"/>
      <c r="AT13" s="220"/>
      <c r="AU13" s="124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7"/>
      <c r="BI13" s="128"/>
      <c r="BJ13" s="128"/>
      <c r="BK13" s="128"/>
      <c r="BL13" s="128"/>
      <c r="BM13" s="128"/>
      <c r="BN13" s="128"/>
      <c r="BO13" s="128"/>
      <c r="BP13" s="128"/>
      <c r="BQ13" s="129"/>
      <c r="BR13" s="127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9"/>
      <c r="CG13" s="127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9"/>
      <c r="CX13" s="127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9"/>
      <c r="DK13" s="127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9"/>
      <c r="DY13" s="36">
        <f>1089049*2.9/100</f>
        <v>31582.421000000002</v>
      </c>
    </row>
    <row r="14" spans="1:129" s="6" customFormat="1" ht="81.75" customHeight="1" x14ac:dyDescent="0.2">
      <c r="A14" s="130" t="s">
        <v>32</v>
      </c>
      <c r="B14" s="131"/>
      <c r="C14" s="131"/>
      <c r="D14" s="131"/>
      <c r="E14" s="131"/>
      <c r="F14" s="132"/>
      <c r="G14" s="216" t="s">
        <v>269</v>
      </c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7"/>
      <c r="AK14" s="218">
        <v>0.2</v>
      </c>
      <c r="AL14" s="219"/>
      <c r="AM14" s="219"/>
      <c r="AN14" s="219"/>
      <c r="AO14" s="219"/>
      <c r="AP14" s="219"/>
      <c r="AQ14" s="219"/>
      <c r="AR14" s="219"/>
      <c r="AS14" s="219"/>
      <c r="AT14" s="220"/>
      <c r="AU14" s="127">
        <v>5902996.1200000001</v>
      </c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7">
        <f>BR14+CX14</f>
        <v>11805.99</v>
      </c>
      <c r="BI14" s="128"/>
      <c r="BJ14" s="128"/>
      <c r="BK14" s="128"/>
      <c r="BL14" s="128"/>
      <c r="BM14" s="128"/>
      <c r="BN14" s="128"/>
      <c r="BO14" s="128"/>
      <c r="BP14" s="128"/>
      <c r="BQ14" s="129"/>
      <c r="BR14" s="127">
        <v>9627.89</v>
      </c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9"/>
      <c r="CG14" s="127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9"/>
      <c r="CX14" s="127">
        <v>2178.1</v>
      </c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9"/>
      <c r="DK14" s="127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9"/>
      <c r="DY14" s="52">
        <f>4813947.12*2.9/100</f>
        <v>139604.46648</v>
      </c>
    </row>
    <row r="15" spans="1:129" s="6" customFormat="1" ht="82.5" customHeight="1" x14ac:dyDescent="0.2">
      <c r="A15" s="130" t="s">
        <v>44</v>
      </c>
      <c r="B15" s="131"/>
      <c r="C15" s="131"/>
      <c r="D15" s="131"/>
      <c r="E15" s="131"/>
      <c r="F15" s="132"/>
      <c r="G15" s="216" t="s">
        <v>270</v>
      </c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217"/>
      <c r="AK15" s="224"/>
      <c r="AL15" s="225"/>
      <c r="AM15" s="225"/>
      <c r="AN15" s="225"/>
      <c r="AO15" s="225"/>
      <c r="AP15" s="225"/>
      <c r="AQ15" s="225"/>
      <c r="AR15" s="225"/>
      <c r="AS15" s="225"/>
      <c r="AT15" s="226"/>
      <c r="AU15" s="124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7"/>
      <c r="BI15" s="128"/>
      <c r="BJ15" s="128"/>
      <c r="BK15" s="128"/>
      <c r="BL15" s="128"/>
      <c r="BM15" s="128"/>
      <c r="BN15" s="128"/>
      <c r="BO15" s="128"/>
      <c r="BP15" s="128"/>
      <c r="BQ15" s="129"/>
      <c r="BR15" s="127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9"/>
      <c r="CG15" s="127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9"/>
      <c r="CX15" s="127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9"/>
      <c r="DK15" s="127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9"/>
      <c r="DY15" s="6">
        <f>AU14*0.2/100</f>
        <v>11805.992240000001</v>
      </c>
    </row>
    <row r="16" spans="1:129" s="6" customFormat="1" ht="54" customHeight="1" x14ac:dyDescent="0.2">
      <c r="A16" s="130" t="s">
        <v>8</v>
      </c>
      <c r="B16" s="131"/>
      <c r="C16" s="131"/>
      <c r="D16" s="131"/>
      <c r="E16" s="131"/>
      <c r="F16" s="132"/>
      <c r="G16" s="216" t="s">
        <v>230</v>
      </c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7"/>
      <c r="AK16" s="224" t="s">
        <v>1</v>
      </c>
      <c r="AL16" s="225"/>
      <c r="AM16" s="225"/>
      <c r="AN16" s="225"/>
      <c r="AO16" s="225"/>
      <c r="AP16" s="225"/>
      <c r="AQ16" s="225"/>
      <c r="AR16" s="225"/>
      <c r="AS16" s="225"/>
      <c r="AT16" s="226"/>
      <c r="AU16" s="124" t="s">
        <v>1</v>
      </c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7"/>
      <c r="BI16" s="128"/>
      <c r="BJ16" s="128"/>
      <c r="BK16" s="128"/>
      <c r="BL16" s="128"/>
      <c r="BM16" s="128"/>
      <c r="BN16" s="128"/>
      <c r="BO16" s="128"/>
      <c r="BP16" s="128"/>
      <c r="BQ16" s="129"/>
      <c r="BR16" s="127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9"/>
      <c r="CG16" s="127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9"/>
      <c r="CX16" s="127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9"/>
      <c r="DK16" s="127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9"/>
      <c r="DY16" s="36">
        <f>1089049*0.2/100</f>
        <v>2178.098</v>
      </c>
    </row>
    <row r="17" spans="1:129" s="6" customFormat="1" ht="25.5" customHeight="1" x14ac:dyDescent="0.2">
      <c r="A17" s="130" t="s">
        <v>11</v>
      </c>
      <c r="B17" s="131"/>
      <c r="C17" s="131"/>
      <c r="D17" s="131"/>
      <c r="E17" s="131"/>
      <c r="F17" s="132"/>
      <c r="G17" s="216" t="s">
        <v>233</v>
      </c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7"/>
      <c r="AK17" s="218" t="s">
        <v>1</v>
      </c>
      <c r="AL17" s="219"/>
      <c r="AM17" s="219"/>
      <c r="AN17" s="219"/>
      <c r="AO17" s="219"/>
      <c r="AP17" s="219"/>
      <c r="AQ17" s="219"/>
      <c r="AR17" s="219"/>
      <c r="AS17" s="219"/>
      <c r="AT17" s="220"/>
      <c r="AU17" s="124" t="s">
        <v>1</v>
      </c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7"/>
      <c r="BI17" s="128"/>
      <c r="BJ17" s="128"/>
      <c r="BK17" s="128"/>
      <c r="BL17" s="128"/>
      <c r="BM17" s="128"/>
      <c r="BN17" s="128"/>
      <c r="BO17" s="128"/>
      <c r="BP17" s="128"/>
      <c r="BQ17" s="129"/>
      <c r="BR17" s="127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9"/>
      <c r="CG17" s="127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9"/>
      <c r="CX17" s="127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9"/>
      <c r="DK17" s="127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9"/>
      <c r="DY17" s="52">
        <f>4813947.12*0.2/100</f>
        <v>9627.8942400000014</v>
      </c>
    </row>
    <row r="18" spans="1:129" s="6" customFormat="1" ht="39" customHeight="1" x14ac:dyDescent="0.2">
      <c r="A18" s="130" t="s">
        <v>12</v>
      </c>
      <c r="B18" s="131"/>
      <c r="C18" s="131"/>
      <c r="D18" s="131"/>
      <c r="E18" s="131"/>
      <c r="F18" s="132"/>
      <c r="G18" s="216" t="s">
        <v>231</v>
      </c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7"/>
      <c r="AK18" s="218" t="s">
        <v>1</v>
      </c>
      <c r="AL18" s="219"/>
      <c r="AM18" s="219"/>
      <c r="AN18" s="219"/>
      <c r="AO18" s="219"/>
      <c r="AP18" s="219"/>
      <c r="AQ18" s="219"/>
      <c r="AR18" s="219"/>
      <c r="AS18" s="219"/>
      <c r="AT18" s="220"/>
      <c r="AU18" s="124" t="s">
        <v>1</v>
      </c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7"/>
      <c r="BI18" s="128"/>
      <c r="BJ18" s="128"/>
      <c r="BK18" s="128"/>
      <c r="BL18" s="128"/>
      <c r="BM18" s="128"/>
      <c r="BN18" s="128"/>
      <c r="BO18" s="128"/>
      <c r="BP18" s="128"/>
      <c r="BQ18" s="129"/>
      <c r="BR18" s="127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9"/>
      <c r="CG18" s="127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9"/>
      <c r="CX18" s="127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9"/>
      <c r="DK18" s="127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9"/>
    </row>
    <row r="19" spans="1:129" s="6" customFormat="1" ht="39" customHeight="1" x14ac:dyDescent="0.2">
      <c r="A19" s="130" t="s">
        <v>9</v>
      </c>
      <c r="B19" s="131"/>
      <c r="C19" s="131"/>
      <c r="D19" s="131"/>
      <c r="E19" s="131"/>
      <c r="F19" s="132"/>
      <c r="G19" s="216" t="s">
        <v>232</v>
      </c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7"/>
      <c r="AK19" s="218">
        <v>4.0999999999999996</v>
      </c>
      <c r="AL19" s="219"/>
      <c r="AM19" s="219"/>
      <c r="AN19" s="219"/>
      <c r="AO19" s="219"/>
      <c r="AP19" s="219"/>
      <c r="AQ19" s="219"/>
      <c r="AR19" s="219"/>
      <c r="AS19" s="219"/>
      <c r="AT19" s="220"/>
      <c r="AU19" s="127">
        <v>5902996.1200000001</v>
      </c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7">
        <f>BH20+BH21</f>
        <v>301052.79999999999</v>
      </c>
      <c r="BI19" s="128"/>
      <c r="BJ19" s="128"/>
      <c r="BK19" s="128"/>
      <c r="BL19" s="128"/>
      <c r="BM19" s="128"/>
      <c r="BN19" s="128"/>
      <c r="BO19" s="128"/>
      <c r="BP19" s="128"/>
      <c r="BQ19" s="129"/>
      <c r="BR19" s="127">
        <f>BR20+BR21</f>
        <v>245511.3</v>
      </c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9"/>
      <c r="CG19" s="127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9"/>
      <c r="CX19" s="127">
        <f>CX20+CX21</f>
        <v>55541.5</v>
      </c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9"/>
      <c r="DK19" s="127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9"/>
    </row>
    <row r="20" spans="1:129" s="6" customFormat="1" ht="54.75" customHeight="1" x14ac:dyDescent="0.2">
      <c r="A20" s="130" t="s">
        <v>49</v>
      </c>
      <c r="B20" s="131"/>
      <c r="C20" s="131"/>
      <c r="D20" s="131"/>
      <c r="E20" s="131"/>
      <c r="F20" s="132"/>
      <c r="G20" s="216" t="s">
        <v>271</v>
      </c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7"/>
      <c r="AK20" s="218">
        <v>5.0999999999999996</v>
      </c>
      <c r="AL20" s="219"/>
      <c r="AM20" s="219"/>
      <c r="AN20" s="219"/>
      <c r="AO20" s="219"/>
      <c r="AP20" s="219"/>
      <c r="AQ20" s="219"/>
      <c r="AR20" s="219"/>
      <c r="AS20" s="219"/>
      <c r="AT20" s="220"/>
      <c r="AU20" s="127">
        <v>5902996.1200000001</v>
      </c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7">
        <f>BR20+CX20</f>
        <v>301052.79999999999</v>
      </c>
      <c r="BI20" s="128"/>
      <c r="BJ20" s="128"/>
      <c r="BK20" s="128"/>
      <c r="BL20" s="128"/>
      <c r="BM20" s="128"/>
      <c r="BN20" s="128"/>
      <c r="BO20" s="128"/>
      <c r="BP20" s="128"/>
      <c r="BQ20" s="129"/>
      <c r="BR20" s="127">
        <v>245511.3</v>
      </c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9"/>
      <c r="CG20" s="127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9"/>
      <c r="CX20" s="127">
        <v>55541.5</v>
      </c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9"/>
      <c r="DK20" s="127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9"/>
      <c r="DY20" s="50">
        <f>AU20*5.1/100</f>
        <v>301052.80211999995</v>
      </c>
    </row>
    <row r="21" spans="1:129" s="6" customFormat="1" ht="68.25" customHeight="1" x14ac:dyDescent="0.2">
      <c r="A21" s="130" t="s">
        <v>177</v>
      </c>
      <c r="B21" s="131"/>
      <c r="C21" s="131"/>
      <c r="D21" s="131"/>
      <c r="E21" s="131"/>
      <c r="F21" s="132"/>
      <c r="G21" s="216" t="s">
        <v>272</v>
      </c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7"/>
      <c r="AK21" s="218"/>
      <c r="AL21" s="219"/>
      <c r="AM21" s="219"/>
      <c r="AN21" s="219"/>
      <c r="AO21" s="219"/>
      <c r="AP21" s="219"/>
      <c r="AQ21" s="219"/>
      <c r="AR21" s="219"/>
      <c r="AS21" s="219"/>
      <c r="AT21" s="220"/>
      <c r="AU21" s="124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7"/>
      <c r="BI21" s="128"/>
      <c r="BJ21" s="128"/>
      <c r="BK21" s="128"/>
      <c r="BL21" s="128"/>
      <c r="BM21" s="128"/>
      <c r="BN21" s="128"/>
      <c r="BO21" s="128"/>
      <c r="BP21" s="128"/>
      <c r="BQ21" s="129"/>
      <c r="BR21" s="127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9"/>
      <c r="CG21" s="127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9"/>
      <c r="CX21" s="127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9"/>
      <c r="DK21" s="127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9"/>
      <c r="DY21" s="36">
        <f>1089049*5.1/100</f>
        <v>55541.498999999996</v>
      </c>
    </row>
    <row r="22" spans="1:129" s="6" customFormat="1" ht="16.5" customHeight="1" x14ac:dyDescent="0.2">
      <c r="A22" s="230" t="s">
        <v>16</v>
      </c>
      <c r="B22" s="177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8"/>
      <c r="BH22" s="127">
        <f>BH7+BH11+BH14+BH19</f>
        <v>1782704.83</v>
      </c>
      <c r="BI22" s="125"/>
      <c r="BJ22" s="125"/>
      <c r="BK22" s="125"/>
      <c r="BL22" s="125"/>
      <c r="BM22" s="125"/>
      <c r="BN22" s="125"/>
      <c r="BO22" s="125"/>
      <c r="BP22" s="125"/>
      <c r="BQ22" s="126"/>
      <c r="BR22" s="127">
        <f>BR7+BR11+BR14+BR19</f>
        <v>1453812.03</v>
      </c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6"/>
      <c r="CG22" s="124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6"/>
      <c r="CX22" s="127">
        <f>CX7+CX11+CX14+CX19</f>
        <v>328892.79999999999</v>
      </c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6"/>
      <c r="DK22" s="124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6"/>
      <c r="DY22" s="52">
        <f>4813947.12*5.1/100</f>
        <v>245511.30312</v>
      </c>
    </row>
    <row r="23" spans="1:129" ht="27" customHeight="1" x14ac:dyDescent="0.25">
      <c r="A23" s="228" t="s">
        <v>229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29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  <c r="CL23" s="229"/>
      <c r="CM23" s="229"/>
      <c r="CN23" s="229"/>
      <c r="CO23" s="229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29"/>
      <c r="DA23" s="229"/>
      <c r="DB23" s="229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Y23" s="41">
        <f>BR22-1453812.03</f>
        <v>0</v>
      </c>
    </row>
    <row r="24" spans="1:129" s="2" customFormat="1" ht="68.25" customHeight="1" x14ac:dyDescent="0.2">
      <c r="A24" s="227" t="s">
        <v>256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227"/>
      <c r="AE24" s="227"/>
      <c r="AF24" s="227"/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7"/>
      <c r="BM24" s="227"/>
      <c r="BN24" s="227"/>
      <c r="BO24" s="227"/>
      <c r="BP24" s="227"/>
      <c r="BQ24" s="227"/>
      <c r="BR24" s="227"/>
      <c r="BS24" s="227"/>
      <c r="BT24" s="227"/>
      <c r="BU24" s="227"/>
      <c r="BV24" s="227"/>
      <c r="BW24" s="227"/>
      <c r="BX24" s="227"/>
      <c r="BY24" s="227"/>
      <c r="BZ24" s="227"/>
      <c r="CA24" s="227"/>
      <c r="CB24" s="227"/>
      <c r="CC24" s="227"/>
      <c r="CD24" s="227"/>
      <c r="CE24" s="227"/>
      <c r="CF24" s="227"/>
      <c r="CG24" s="227"/>
      <c r="CH24" s="227"/>
      <c r="CI24" s="227"/>
      <c r="CJ24" s="227"/>
      <c r="CK24" s="227"/>
      <c r="CL24" s="227"/>
      <c r="CM24" s="227"/>
      <c r="CN24" s="227"/>
      <c r="CO24" s="227"/>
      <c r="CP24" s="227"/>
      <c r="CQ24" s="227"/>
      <c r="CR24" s="227"/>
      <c r="CS24" s="227"/>
      <c r="CT24" s="227"/>
      <c r="CU24" s="227"/>
      <c r="CV24" s="227"/>
      <c r="CW24" s="227"/>
      <c r="CX24" s="227"/>
      <c r="CY24" s="227"/>
      <c r="CZ24" s="227"/>
      <c r="DA24" s="227"/>
      <c r="DB24" s="227"/>
      <c r="DC24" s="227"/>
      <c r="DD24" s="227"/>
      <c r="DE24" s="227"/>
      <c r="DF24" s="227"/>
      <c r="DG24" s="227"/>
      <c r="DH24" s="227"/>
      <c r="DI24" s="227"/>
      <c r="DJ24" s="227"/>
      <c r="DK24" s="227"/>
      <c r="DL24" s="227"/>
      <c r="DM24" s="227"/>
      <c r="DN24" s="227"/>
      <c r="DO24" s="227"/>
      <c r="DP24" s="227"/>
      <c r="DQ24" s="227"/>
      <c r="DR24" s="227"/>
      <c r="DS24" s="227"/>
      <c r="DT24" s="227"/>
      <c r="DU24" s="227"/>
      <c r="DV24" s="227"/>
      <c r="DY24" s="51">
        <f>DY22+DY17+DY15+DY12+DY10</f>
        <v>1497200.4434799999</v>
      </c>
    </row>
    <row r="25" spans="1:129" ht="32.25" customHeight="1" x14ac:dyDescent="0.25"/>
  </sheetData>
  <mergeCells count="164">
    <mergeCell ref="CG21:CW21"/>
    <mergeCell ref="CX21:DJ21"/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CX13:DJ13"/>
    <mergeCell ref="DK13:DV13"/>
    <mergeCell ref="CX12:DJ12"/>
    <mergeCell ref="DK12:DV12"/>
    <mergeCell ref="G13:AJ13"/>
    <mergeCell ref="AK13:AT13"/>
    <mergeCell ref="AU13:BG13"/>
    <mergeCell ref="BR13:CF13"/>
    <mergeCell ref="CG13:CW13"/>
    <mergeCell ref="BH14:BQ14"/>
    <mergeCell ref="BR14:CF14"/>
    <mergeCell ref="CG14:CW14"/>
    <mergeCell ref="A14:F14"/>
    <mergeCell ref="G14:AJ14"/>
    <mergeCell ref="AK14:AT14"/>
    <mergeCell ref="AU14:BG14"/>
    <mergeCell ref="CX15:DJ15"/>
    <mergeCell ref="DK15:DV15"/>
    <mergeCell ref="CX14:DJ14"/>
    <mergeCell ref="DK14:DV14"/>
    <mergeCell ref="G15:AJ15"/>
    <mergeCell ref="AK15:AT15"/>
    <mergeCell ref="AU15:BG15"/>
    <mergeCell ref="A13:F13"/>
    <mergeCell ref="AU12:BG12"/>
    <mergeCell ref="CG11:CW11"/>
    <mergeCell ref="A11:F11"/>
    <mergeCell ref="BH13:BQ13"/>
    <mergeCell ref="CX11:DJ11"/>
    <mergeCell ref="BH12:BQ12"/>
    <mergeCell ref="BR12:CF12"/>
    <mergeCell ref="CG12:CW12"/>
    <mergeCell ref="A12:F12"/>
    <mergeCell ref="G12:AJ12"/>
    <mergeCell ref="AK12:AT12"/>
    <mergeCell ref="AU10:BG10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201" t="s">
        <v>213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  <c r="DD1" s="202"/>
      <c r="DE1" s="202"/>
      <c r="DF1" s="202"/>
      <c r="DG1" s="202"/>
      <c r="DH1" s="202"/>
      <c r="DI1" s="202"/>
      <c r="DJ1" s="202"/>
      <c r="DK1" s="202"/>
      <c r="DL1" s="202"/>
      <c r="DM1" s="202"/>
      <c r="DN1" s="202"/>
      <c r="DO1" s="202"/>
      <c r="DP1" s="202"/>
      <c r="DQ1" s="202"/>
      <c r="DR1" s="202"/>
      <c r="DS1" s="202"/>
      <c r="DT1" s="202"/>
      <c r="DU1" s="202"/>
      <c r="DV1" s="202"/>
      <c r="DW1" s="202"/>
      <c r="DX1" s="202"/>
      <c r="DY1" s="202"/>
      <c r="DZ1" s="202"/>
      <c r="EA1" s="202"/>
      <c r="EB1" s="202"/>
      <c r="EC1" s="202"/>
      <c r="ED1" s="202"/>
      <c r="EE1" s="202"/>
      <c r="EF1" s="202"/>
      <c r="EG1" s="202"/>
      <c r="EH1" s="202"/>
      <c r="EI1" s="202"/>
    </row>
    <row r="2" spans="1:139" s="5" customFormat="1" ht="12.75" customHeight="1" x14ac:dyDescent="0.25"/>
    <row r="3" spans="1:139" s="3" customFormat="1" ht="15" customHeight="1" x14ac:dyDescent="0.2">
      <c r="A3" s="183" t="s">
        <v>3</v>
      </c>
      <c r="B3" s="184"/>
      <c r="C3" s="184"/>
      <c r="D3" s="184"/>
      <c r="E3" s="184"/>
      <c r="F3" s="185"/>
      <c r="G3" s="183" t="s">
        <v>45</v>
      </c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5"/>
      <c r="AB3" s="183" t="s">
        <v>219</v>
      </c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4"/>
      <c r="AN3" s="184"/>
      <c r="AO3" s="185"/>
      <c r="AP3" s="183" t="s">
        <v>54</v>
      </c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85"/>
      <c r="BD3" s="183" t="s">
        <v>55</v>
      </c>
      <c r="BE3" s="184"/>
      <c r="BF3" s="184"/>
      <c r="BG3" s="184"/>
      <c r="BH3" s="184"/>
      <c r="BI3" s="184"/>
      <c r="BJ3" s="184"/>
      <c r="BK3" s="184"/>
      <c r="BL3" s="184"/>
      <c r="BM3" s="184"/>
      <c r="BN3" s="184"/>
      <c r="BO3" s="184"/>
      <c r="BP3" s="184"/>
      <c r="BQ3" s="184"/>
      <c r="BR3" s="183" t="s">
        <v>237</v>
      </c>
      <c r="BS3" s="184"/>
      <c r="BT3" s="184"/>
      <c r="BU3" s="184"/>
      <c r="BV3" s="184"/>
      <c r="BW3" s="184"/>
      <c r="BX3" s="184"/>
      <c r="BY3" s="184"/>
      <c r="BZ3" s="184"/>
      <c r="CA3" s="184"/>
      <c r="CB3" s="184"/>
      <c r="CC3" s="184"/>
      <c r="CD3" s="184"/>
      <c r="CE3" s="185"/>
      <c r="CF3" s="192" t="s">
        <v>0</v>
      </c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3"/>
    </row>
    <row r="4" spans="1:139" s="3" customFormat="1" ht="65.25" customHeight="1" x14ac:dyDescent="0.2">
      <c r="A4" s="186"/>
      <c r="B4" s="187"/>
      <c r="C4" s="187"/>
      <c r="D4" s="187"/>
      <c r="E4" s="187"/>
      <c r="F4" s="188"/>
      <c r="G4" s="186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8"/>
      <c r="AB4" s="186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8"/>
      <c r="AP4" s="186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8"/>
      <c r="BD4" s="186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6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8"/>
      <c r="CF4" s="200" t="s">
        <v>168</v>
      </c>
      <c r="CG4" s="157"/>
      <c r="CH4" s="157"/>
      <c r="CI4" s="157"/>
      <c r="CJ4" s="157"/>
      <c r="CK4" s="157"/>
      <c r="CL4" s="157"/>
      <c r="CM4" s="157"/>
      <c r="CN4" s="157"/>
      <c r="CO4" s="157"/>
      <c r="CP4" s="157"/>
      <c r="CQ4" s="157"/>
      <c r="CR4" s="157"/>
      <c r="CS4" s="158"/>
      <c r="CT4" s="200" t="s">
        <v>176</v>
      </c>
      <c r="CU4" s="157"/>
      <c r="CV4" s="157"/>
      <c r="CW4" s="157"/>
      <c r="CX4" s="157"/>
      <c r="CY4" s="157"/>
      <c r="CZ4" s="157"/>
      <c r="DA4" s="157"/>
      <c r="DB4" s="157"/>
      <c r="DC4" s="157"/>
      <c r="DD4" s="157"/>
      <c r="DE4" s="157"/>
      <c r="DF4" s="157"/>
      <c r="DG4" s="157"/>
      <c r="DH4" s="157"/>
      <c r="DI4" s="158"/>
      <c r="DJ4" s="240" t="s">
        <v>18</v>
      </c>
      <c r="DK4" s="240"/>
      <c r="DL4" s="240"/>
      <c r="DM4" s="240"/>
      <c r="DN4" s="240"/>
      <c r="DO4" s="240"/>
      <c r="DP4" s="240"/>
      <c r="DQ4" s="240"/>
      <c r="DR4" s="240"/>
      <c r="DS4" s="240"/>
      <c r="DT4" s="240"/>
      <c r="DU4" s="240"/>
      <c r="DV4" s="240"/>
      <c r="DW4" s="240"/>
      <c r="DX4" s="240"/>
      <c r="DY4" s="240"/>
      <c r="DZ4" s="240"/>
      <c r="EA4" s="240"/>
      <c r="EB4" s="240"/>
      <c r="EC4" s="240"/>
      <c r="ED4" s="240"/>
      <c r="EE4" s="240"/>
      <c r="EF4" s="240"/>
      <c r="EG4" s="240"/>
      <c r="EH4" s="240"/>
      <c r="EI4" s="241"/>
    </row>
    <row r="5" spans="1:139" s="3" customFormat="1" ht="27" customHeight="1" x14ac:dyDescent="0.2">
      <c r="A5" s="189"/>
      <c r="B5" s="190"/>
      <c r="C5" s="190"/>
      <c r="D5" s="190"/>
      <c r="E5" s="190"/>
      <c r="F5" s="191"/>
      <c r="G5" s="189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1"/>
      <c r="AB5" s="189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1"/>
      <c r="AP5" s="189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1"/>
      <c r="BD5" s="189"/>
      <c r="BE5" s="190"/>
      <c r="BF5" s="190"/>
      <c r="BG5" s="190"/>
      <c r="BH5" s="190"/>
      <c r="BI5" s="190"/>
      <c r="BJ5" s="190"/>
      <c r="BK5" s="190"/>
      <c r="BL5" s="190"/>
      <c r="BM5" s="190"/>
      <c r="BN5" s="190"/>
      <c r="BO5" s="190"/>
      <c r="BP5" s="190"/>
      <c r="BQ5" s="190"/>
      <c r="BR5" s="189"/>
      <c r="BS5" s="190"/>
      <c r="BT5" s="190"/>
      <c r="BU5" s="190"/>
      <c r="BV5" s="190"/>
      <c r="BW5" s="190"/>
      <c r="BX5" s="190"/>
      <c r="BY5" s="190"/>
      <c r="BZ5" s="190"/>
      <c r="CA5" s="190"/>
      <c r="CB5" s="190"/>
      <c r="CC5" s="190"/>
      <c r="CD5" s="190"/>
      <c r="CE5" s="191"/>
      <c r="CF5" s="159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1"/>
      <c r="CT5" s="159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1"/>
      <c r="DJ5" s="192" t="s">
        <v>2</v>
      </c>
      <c r="DK5" s="193"/>
      <c r="DL5" s="193"/>
      <c r="DM5" s="193"/>
      <c r="DN5" s="193"/>
      <c r="DO5" s="193"/>
      <c r="DP5" s="193"/>
      <c r="DQ5" s="193"/>
      <c r="DR5" s="193"/>
      <c r="DS5" s="193"/>
      <c r="DT5" s="193"/>
      <c r="DU5" s="193"/>
      <c r="DV5" s="194"/>
      <c r="DW5" s="192" t="s">
        <v>43</v>
      </c>
      <c r="DX5" s="193"/>
      <c r="DY5" s="193"/>
      <c r="DZ5" s="193"/>
      <c r="EA5" s="193"/>
      <c r="EB5" s="193"/>
      <c r="EC5" s="193"/>
      <c r="ED5" s="193"/>
      <c r="EE5" s="193"/>
      <c r="EF5" s="193"/>
      <c r="EG5" s="193"/>
      <c r="EH5" s="193"/>
      <c r="EI5" s="194"/>
    </row>
    <row r="6" spans="1:139" s="7" customFormat="1" ht="12.75" x14ac:dyDescent="0.2">
      <c r="A6" s="195">
        <v>1</v>
      </c>
      <c r="B6" s="196"/>
      <c r="C6" s="196"/>
      <c r="D6" s="196"/>
      <c r="E6" s="196"/>
      <c r="F6" s="197"/>
      <c r="G6" s="195">
        <v>2</v>
      </c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7"/>
      <c r="AB6" s="195">
        <v>3</v>
      </c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7"/>
      <c r="AP6" s="195">
        <v>4</v>
      </c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7"/>
      <c r="BD6" s="195">
        <v>5</v>
      </c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5">
        <v>6</v>
      </c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7"/>
      <c r="CF6" s="195">
        <v>7</v>
      </c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7"/>
      <c r="CT6" s="195">
        <v>8</v>
      </c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7"/>
      <c r="DJ6" s="195">
        <v>9</v>
      </c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7"/>
      <c r="DW6" s="195">
        <v>10</v>
      </c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7"/>
    </row>
    <row r="7" spans="1:139" s="6" customFormat="1" ht="66.75" customHeight="1" x14ac:dyDescent="0.2">
      <c r="A7" s="232" t="s">
        <v>6</v>
      </c>
      <c r="B7" s="233"/>
      <c r="C7" s="233"/>
      <c r="D7" s="233"/>
      <c r="E7" s="233"/>
      <c r="F7" s="234"/>
      <c r="G7" s="182" t="s">
        <v>46</v>
      </c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8"/>
      <c r="AB7" s="124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6"/>
      <c r="AP7" s="124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6"/>
      <c r="BD7" s="124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4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6"/>
      <c r="CF7" s="124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6"/>
      <c r="CT7" s="124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6"/>
      <c r="DJ7" s="124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6"/>
      <c r="DW7" s="124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6"/>
    </row>
    <row r="8" spans="1:139" s="6" customFormat="1" ht="93" customHeight="1" x14ac:dyDescent="0.2">
      <c r="A8" s="232" t="s">
        <v>25</v>
      </c>
      <c r="B8" s="233"/>
      <c r="C8" s="233"/>
      <c r="D8" s="233"/>
      <c r="E8" s="233"/>
      <c r="F8" s="234"/>
      <c r="G8" s="182" t="s">
        <v>47</v>
      </c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8"/>
      <c r="AB8" s="124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6"/>
      <c r="AP8" s="124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6"/>
      <c r="BD8" s="124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4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6"/>
      <c r="CF8" s="124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6"/>
      <c r="CT8" s="124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6"/>
      <c r="DJ8" s="124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6"/>
      <c r="DW8" s="124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6"/>
    </row>
    <row r="9" spans="1:139" s="6" customFormat="1" ht="16.5" customHeight="1" x14ac:dyDescent="0.2">
      <c r="A9" s="232" t="s">
        <v>7</v>
      </c>
      <c r="B9" s="233"/>
      <c r="C9" s="233"/>
      <c r="D9" s="233"/>
      <c r="E9" s="233"/>
      <c r="F9" s="234"/>
      <c r="G9" s="182" t="s">
        <v>48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8"/>
      <c r="AB9" s="124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6"/>
      <c r="AP9" s="124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6"/>
      <c r="BD9" s="124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4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6"/>
      <c r="CF9" s="124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6"/>
      <c r="CT9" s="124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6"/>
      <c r="DJ9" s="124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6"/>
      <c r="DW9" s="124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6"/>
    </row>
    <row r="10" spans="1:139" s="6" customFormat="1" ht="16.5" customHeight="1" x14ac:dyDescent="0.2">
      <c r="A10" s="235"/>
      <c r="B10" s="236"/>
      <c r="C10" s="236"/>
      <c r="D10" s="236"/>
      <c r="E10" s="236"/>
      <c r="F10" s="237"/>
      <c r="G10" s="192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8"/>
      <c r="AB10" s="124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6"/>
      <c r="AP10" s="124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6"/>
      <c r="BD10" s="124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4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6"/>
      <c r="CF10" s="139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1"/>
      <c r="CT10" s="139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1"/>
      <c r="DJ10" s="139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1"/>
      <c r="DW10" s="139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  <c r="EI10" s="141"/>
    </row>
    <row r="11" spans="1:139" s="6" customFormat="1" ht="16.5" customHeight="1" x14ac:dyDescent="0.2">
      <c r="A11" s="232" t="s">
        <v>8</v>
      </c>
      <c r="B11" s="233"/>
      <c r="C11" s="233"/>
      <c r="D11" s="233"/>
      <c r="E11" s="233"/>
      <c r="F11" s="234"/>
      <c r="G11" s="182" t="s">
        <v>50</v>
      </c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8"/>
      <c r="AB11" s="124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6"/>
      <c r="AP11" s="124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6"/>
      <c r="BD11" s="124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4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6"/>
      <c r="CF11" s="124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6"/>
      <c r="CT11" s="124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6"/>
      <c r="DJ11" s="124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6"/>
      <c r="DW11" s="124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6"/>
    </row>
    <row r="12" spans="1:139" s="6" customFormat="1" ht="16.5" customHeight="1" x14ac:dyDescent="0.2">
      <c r="A12" s="232" t="s">
        <v>11</v>
      </c>
      <c r="B12" s="233"/>
      <c r="C12" s="233"/>
      <c r="D12" s="233"/>
      <c r="E12" s="233"/>
      <c r="F12" s="234"/>
      <c r="G12" s="182" t="s">
        <v>51</v>
      </c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8"/>
      <c r="AB12" s="124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6"/>
      <c r="AP12" s="124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6"/>
      <c r="BD12" s="124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4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6"/>
      <c r="CF12" s="139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1"/>
      <c r="CT12" s="139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1"/>
      <c r="DJ12" s="139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1"/>
      <c r="DW12" s="139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1"/>
    </row>
    <row r="13" spans="1:139" s="6" customFormat="1" ht="16.5" customHeight="1" x14ac:dyDescent="0.2">
      <c r="A13" s="232" t="s">
        <v>12</v>
      </c>
      <c r="B13" s="233"/>
      <c r="C13" s="233"/>
      <c r="D13" s="233"/>
      <c r="E13" s="233"/>
      <c r="F13" s="234"/>
      <c r="G13" s="182" t="s">
        <v>52</v>
      </c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8"/>
      <c r="AB13" s="124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6"/>
      <c r="AP13" s="124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6"/>
      <c r="BD13" s="124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4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6"/>
      <c r="CF13" s="139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1"/>
      <c r="CT13" s="139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1"/>
      <c r="DJ13" s="139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1"/>
      <c r="DW13" s="139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1"/>
    </row>
    <row r="14" spans="1:139" s="6" customFormat="1" ht="26.25" customHeight="1" x14ac:dyDescent="0.2">
      <c r="A14" s="232" t="s">
        <v>9</v>
      </c>
      <c r="B14" s="233"/>
      <c r="C14" s="233"/>
      <c r="D14" s="233"/>
      <c r="E14" s="233"/>
      <c r="F14" s="234"/>
      <c r="G14" s="182" t="s">
        <v>53</v>
      </c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8"/>
      <c r="AB14" s="124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6"/>
      <c r="AP14" s="124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6"/>
      <c r="BD14" s="124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4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6"/>
      <c r="CF14" s="124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6"/>
      <c r="CT14" s="124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6"/>
      <c r="DJ14" s="124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6"/>
      <c r="DW14" s="124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6"/>
    </row>
    <row r="15" spans="1:139" s="6" customFormat="1" ht="16.5" customHeight="1" x14ac:dyDescent="0.2">
      <c r="A15" s="232" t="s">
        <v>49</v>
      </c>
      <c r="B15" s="233"/>
      <c r="C15" s="233"/>
      <c r="D15" s="233"/>
      <c r="E15" s="233"/>
      <c r="F15" s="234"/>
      <c r="G15" s="182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8"/>
      <c r="AB15" s="124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6"/>
      <c r="AP15" s="124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6"/>
      <c r="BD15" s="124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4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6"/>
      <c r="CF15" s="139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1"/>
      <c r="CT15" s="139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1"/>
      <c r="DJ15" s="139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1"/>
      <c r="DW15" s="139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1"/>
    </row>
    <row r="16" spans="1:139" s="6" customFormat="1" ht="16.5" customHeight="1" x14ac:dyDescent="0.2">
      <c r="A16" s="231" t="s">
        <v>16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9"/>
      <c r="BR16" s="124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6"/>
      <c r="CF16" s="124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6"/>
      <c r="CT16" s="124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6"/>
      <c r="DJ16" s="124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6"/>
      <c r="DW16" s="124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6"/>
    </row>
    <row r="17" spans="1:139" ht="46.5" customHeight="1" x14ac:dyDescent="0.25">
      <c r="A17" s="238" t="s">
        <v>215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39"/>
      <c r="AF17" s="239"/>
      <c r="AG17" s="239"/>
      <c r="AH17" s="239"/>
      <c r="AI17" s="239"/>
      <c r="AJ17" s="239"/>
      <c r="AK17" s="239"/>
      <c r="AL17" s="239"/>
      <c r="AM17" s="239"/>
      <c r="AN17" s="239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239"/>
      <c r="CT17" s="239"/>
      <c r="CU17" s="239"/>
      <c r="CV17" s="239"/>
      <c r="CW17" s="239"/>
      <c r="CX17" s="239"/>
      <c r="CY17" s="239"/>
      <c r="CZ17" s="239"/>
      <c r="DA17" s="239"/>
      <c r="DB17" s="239"/>
      <c r="DC17" s="239"/>
      <c r="DD17" s="239"/>
      <c r="DE17" s="239"/>
      <c r="DF17" s="239"/>
      <c r="DG17" s="239"/>
      <c r="DH17" s="239"/>
      <c r="DI17" s="239"/>
      <c r="DJ17" s="239"/>
      <c r="DK17" s="239"/>
      <c r="DL17" s="239"/>
      <c r="DM17" s="239"/>
      <c r="DN17" s="239"/>
      <c r="DO17" s="239"/>
      <c r="DP17" s="239"/>
      <c r="DQ17" s="239"/>
      <c r="DR17" s="239"/>
      <c r="DS17" s="239"/>
      <c r="DT17" s="239"/>
      <c r="DU17" s="239"/>
      <c r="DV17" s="239"/>
      <c r="DW17" s="239"/>
      <c r="DX17" s="239"/>
      <c r="DY17" s="239"/>
      <c r="DZ17" s="239"/>
      <c r="EA17" s="239"/>
      <c r="EB17" s="239"/>
      <c r="EC17" s="239"/>
      <c r="ED17" s="239"/>
      <c r="EE17" s="239"/>
      <c r="EF17" s="239"/>
      <c r="EG17" s="239"/>
      <c r="EH17" s="239"/>
      <c r="EI17" s="239"/>
    </row>
  </sheetData>
  <mergeCells count="120">
    <mergeCell ref="DW6:EI6"/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8:F8"/>
    <mergeCell ref="A3:F5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11:F11"/>
    <mergeCell ref="AP11:BC11"/>
    <mergeCell ref="BD11:BQ11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50"/>
  <sheetViews>
    <sheetView view="pageBreakPreview" topLeftCell="A31" zoomScaleNormal="100" zoomScaleSheetLayoutView="100" workbookViewId="0">
      <selection activeCell="DW31" sqref="DW1:DW65536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183" t="s">
        <v>3</v>
      </c>
      <c r="B5" s="184"/>
      <c r="C5" s="184"/>
      <c r="D5" s="184"/>
      <c r="E5" s="184"/>
      <c r="F5" s="185"/>
      <c r="G5" s="183" t="s">
        <v>23</v>
      </c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5"/>
      <c r="AC5" s="183" t="s">
        <v>58</v>
      </c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5"/>
      <c r="AQ5" s="183" t="s">
        <v>59</v>
      </c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3" t="s">
        <v>60</v>
      </c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5"/>
      <c r="BS5" s="192" t="s">
        <v>0</v>
      </c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2"/>
      <c r="CL5" s="162"/>
      <c r="CM5" s="162"/>
      <c r="CN5" s="162"/>
      <c r="CO5" s="162"/>
      <c r="CP5" s="162"/>
      <c r="CQ5" s="162"/>
      <c r="CR5" s="162"/>
      <c r="CS5" s="162"/>
      <c r="CT5" s="162"/>
      <c r="CU5" s="162"/>
      <c r="CV5" s="162"/>
      <c r="CW5" s="162"/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  <c r="DS5" s="162"/>
      <c r="DT5" s="162"/>
      <c r="DU5" s="163"/>
      <c r="DW5" s="42"/>
    </row>
    <row r="6" spans="1:127" s="3" customFormat="1" ht="72" customHeight="1" x14ac:dyDescent="0.2">
      <c r="A6" s="186"/>
      <c r="B6" s="187"/>
      <c r="C6" s="187"/>
      <c r="D6" s="187"/>
      <c r="E6" s="187"/>
      <c r="F6" s="188"/>
      <c r="G6" s="186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8"/>
      <c r="AC6" s="186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8"/>
      <c r="AQ6" s="186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6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8"/>
      <c r="BS6" s="200" t="s">
        <v>169</v>
      </c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7"/>
      <c r="CF6" s="158"/>
      <c r="CG6" s="200" t="s">
        <v>176</v>
      </c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8"/>
      <c r="CW6" s="240" t="s">
        <v>18</v>
      </c>
      <c r="CX6" s="240"/>
      <c r="CY6" s="240"/>
      <c r="CZ6" s="240"/>
      <c r="DA6" s="240"/>
      <c r="DB6" s="240"/>
      <c r="DC6" s="240"/>
      <c r="DD6" s="240"/>
      <c r="DE6" s="240"/>
      <c r="DF6" s="240"/>
      <c r="DG6" s="240"/>
      <c r="DH6" s="240"/>
      <c r="DI6" s="240"/>
      <c r="DJ6" s="240"/>
      <c r="DK6" s="240"/>
      <c r="DL6" s="240"/>
      <c r="DM6" s="240"/>
      <c r="DN6" s="240"/>
      <c r="DO6" s="240"/>
      <c r="DP6" s="240"/>
      <c r="DQ6" s="240"/>
      <c r="DR6" s="240"/>
      <c r="DS6" s="240"/>
      <c r="DT6" s="240"/>
      <c r="DU6" s="241"/>
      <c r="DW6" s="42"/>
    </row>
    <row r="7" spans="1:127" s="3" customFormat="1" ht="25.5" customHeight="1" x14ac:dyDescent="0.2">
      <c r="A7" s="189"/>
      <c r="B7" s="190"/>
      <c r="C7" s="190"/>
      <c r="D7" s="190"/>
      <c r="E7" s="190"/>
      <c r="F7" s="191"/>
      <c r="G7" s="189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1"/>
      <c r="AC7" s="189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  <c r="AO7" s="190"/>
      <c r="AP7" s="191"/>
      <c r="AQ7" s="189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89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0"/>
      <c r="BR7" s="191"/>
      <c r="BS7" s="159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1"/>
      <c r="CG7" s="159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1"/>
      <c r="CW7" s="192" t="s">
        <v>2</v>
      </c>
      <c r="CX7" s="193"/>
      <c r="CY7" s="193"/>
      <c r="CZ7" s="193"/>
      <c r="DA7" s="193"/>
      <c r="DB7" s="193"/>
      <c r="DC7" s="193"/>
      <c r="DD7" s="193"/>
      <c r="DE7" s="193"/>
      <c r="DF7" s="193"/>
      <c r="DG7" s="193"/>
      <c r="DH7" s="193"/>
      <c r="DI7" s="194"/>
      <c r="DJ7" s="192" t="s">
        <v>43</v>
      </c>
      <c r="DK7" s="193"/>
      <c r="DL7" s="193"/>
      <c r="DM7" s="193"/>
      <c r="DN7" s="193"/>
      <c r="DO7" s="193"/>
      <c r="DP7" s="193"/>
      <c r="DQ7" s="193"/>
      <c r="DR7" s="193"/>
      <c r="DS7" s="193"/>
      <c r="DT7" s="193"/>
      <c r="DU7" s="194"/>
      <c r="DW7" s="42"/>
    </row>
    <row r="8" spans="1:127" s="7" customFormat="1" ht="12.75" x14ac:dyDescent="0.2">
      <c r="A8" s="195">
        <v>1</v>
      </c>
      <c r="B8" s="196"/>
      <c r="C8" s="196"/>
      <c r="D8" s="196"/>
      <c r="E8" s="196"/>
      <c r="F8" s="197"/>
      <c r="G8" s="195">
        <v>2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7"/>
      <c r="AC8" s="195">
        <v>3</v>
      </c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7"/>
      <c r="AQ8" s="195">
        <v>4</v>
      </c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6"/>
      <c r="BD8" s="196"/>
      <c r="BE8" s="195">
        <v>5</v>
      </c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196"/>
      <c r="BQ8" s="196"/>
      <c r="BR8" s="197"/>
      <c r="BS8" s="195">
        <v>6</v>
      </c>
      <c r="BT8" s="196"/>
      <c r="BU8" s="196"/>
      <c r="BV8" s="196"/>
      <c r="BW8" s="196"/>
      <c r="BX8" s="196"/>
      <c r="BY8" s="196"/>
      <c r="BZ8" s="196"/>
      <c r="CA8" s="196"/>
      <c r="CB8" s="196"/>
      <c r="CC8" s="196"/>
      <c r="CD8" s="196"/>
      <c r="CE8" s="196"/>
      <c r="CF8" s="197"/>
      <c r="CG8" s="195">
        <v>7</v>
      </c>
      <c r="CH8" s="196"/>
      <c r="CI8" s="196"/>
      <c r="CJ8" s="196"/>
      <c r="CK8" s="196"/>
      <c r="CL8" s="196"/>
      <c r="CM8" s="196"/>
      <c r="CN8" s="196"/>
      <c r="CO8" s="196"/>
      <c r="CP8" s="196"/>
      <c r="CQ8" s="196"/>
      <c r="CR8" s="196"/>
      <c r="CS8" s="196"/>
      <c r="CT8" s="196"/>
      <c r="CU8" s="196"/>
      <c r="CV8" s="197"/>
      <c r="CW8" s="195">
        <v>8</v>
      </c>
      <c r="CX8" s="196"/>
      <c r="CY8" s="196"/>
      <c r="CZ8" s="196"/>
      <c r="DA8" s="196"/>
      <c r="DB8" s="196"/>
      <c r="DC8" s="196"/>
      <c r="DD8" s="196"/>
      <c r="DE8" s="196"/>
      <c r="DF8" s="196"/>
      <c r="DG8" s="196"/>
      <c r="DH8" s="196"/>
      <c r="DI8" s="197"/>
      <c r="DJ8" s="195">
        <v>9</v>
      </c>
      <c r="DK8" s="196"/>
      <c r="DL8" s="196"/>
      <c r="DM8" s="196"/>
      <c r="DN8" s="196"/>
      <c r="DO8" s="196"/>
      <c r="DP8" s="196"/>
      <c r="DQ8" s="196"/>
      <c r="DR8" s="196"/>
      <c r="DS8" s="196"/>
      <c r="DT8" s="196"/>
      <c r="DU8" s="197"/>
      <c r="DW8" s="40"/>
    </row>
    <row r="9" spans="1:127" s="6" customFormat="1" ht="26.25" customHeight="1" x14ac:dyDescent="0.2">
      <c r="A9" s="232" t="s">
        <v>6</v>
      </c>
      <c r="B9" s="233"/>
      <c r="C9" s="233"/>
      <c r="D9" s="233"/>
      <c r="E9" s="233"/>
      <c r="F9" s="234"/>
      <c r="G9" s="250" t="s">
        <v>61</v>
      </c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8"/>
      <c r="AC9" s="218" t="s">
        <v>1</v>
      </c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20"/>
      <c r="AQ9" s="139" t="s">
        <v>1</v>
      </c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39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1"/>
      <c r="BS9" s="124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6"/>
      <c r="CG9" s="124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6"/>
      <c r="CW9" s="139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1"/>
      <c r="DJ9" s="139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1"/>
      <c r="DW9" s="35"/>
    </row>
    <row r="10" spans="1:127" s="6" customFormat="1" ht="26.25" customHeight="1" x14ac:dyDescent="0.2">
      <c r="A10" s="232" t="s">
        <v>25</v>
      </c>
      <c r="B10" s="233"/>
      <c r="C10" s="233"/>
      <c r="D10" s="233"/>
      <c r="E10" s="233"/>
      <c r="F10" s="234"/>
      <c r="G10" s="250" t="s">
        <v>62</v>
      </c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8"/>
      <c r="AC10" s="124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6"/>
      <c r="AQ10" s="124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4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6"/>
      <c r="BS10" s="124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6"/>
      <c r="CG10" s="124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6"/>
      <c r="CW10" s="139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1"/>
      <c r="DJ10" s="139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1"/>
      <c r="DW10" s="35"/>
    </row>
    <row r="11" spans="1:127" s="6" customFormat="1" ht="12.75" customHeight="1" x14ac:dyDescent="0.2">
      <c r="A11" s="284" t="s">
        <v>65</v>
      </c>
      <c r="B11" s="285"/>
      <c r="C11" s="285"/>
      <c r="D11" s="285"/>
      <c r="E11" s="285"/>
      <c r="F11" s="286"/>
      <c r="G11" s="251" t="s">
        <v>63</v>
      </c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52"/>
      <c r="AC11" s="257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9"/>
      <c r="AQ11" s="257"/>
      <c r="AR11" s="258"/>
      <c r="AS11" s="258"/>
      <c r="AT11" s="258"/>
      <c r="AU11" s="258"/>
      <c r="AV11" s="258"/>
      <c r="AW11" s="258"/>
      <c r="AX11" s="258"/>
      <c r="AY11" s="258"/>
      <c r="AZ11" s="258"/>
      <c r="BA11" s="258"/>
      <c r="BB11" s="258"/>
      <c r="BC11" s="258"/>
      <c r="BD11" s="259"/>
      <c r="BE11" s="257"/>
      <c r="BF11" s="258"/>
      <c r="BG11" s="258"/>
      <c r="BH11" s="258"/>
      <c r="BI11" s="258"/>
      <c r="BJ11" s="258"/>
      <c r="BK11" s="258"/>
      <c r="BL11" s="258"/>
      <c r="BM11" s="258"/>
      <c r="BN11" s="258"/>
      <c r="BO11" s="258"/>
      <c r="BP11" s="258"/>
      <c r="BQ11" s="258"/>
      <c r="BR11" s="259"/>
      <c r="BS11" s="257"/>
      <c r="BT11" s="258"/>
      <c r="BU11" s="258"/>
      <c r="BV11" s="258"/>
      <c r="BW11" s="258"/>
      <c r="BX11" s="258"/>
      <c r="BY11" s="258"/>
      <c r="BZ11" s="258"/>
      <c r="CA11" s="258"/>
      <c r="CB11" s="258"/>
      <c r="CC11" s="258"/>
      <c r="CD11" s="258"/>
      <c r="CE11" s="258"/>
      <c r="CF11" s="259"/>
      <c r="CG11" s="257"/>
      <c r="CH11" s="258"/>
      <c r="CI11" s="258"/>
      <c r="CJ11" s="258"/>
      <c r="CK11" s="258"/>
      <c r="CL11" s="258"/>
      <c r="CM11" s="258"/>
      <c r="CN11" s="258"/>
      <c r="CO11" s="258"/>
      <c r="CP11" s="258"/>
      <c r="CQ11" s="258"/>
      <c r="CR11" s="258"/>
      <c r="CS11" s="258"/>
      <c r="CT11" s="258"/>
      <c r="CU11" s="258"/>
      <c r="CV11" s="259"/>
      <c r="CW11" s="278"/>
      <c r="CX11" s="279"/>
      <c r="CY11" s="279"/>
      <c r="CZ11" s="279"/>
      <c r="DA11" s="279"/>
      <c r="DB11" s="279"/>
      <c r="DC11" s="279"/>
      <c r="DD11" s="279"/>
      <c r="DE11" s="279"/>
      <c r="DF11" s="279"/>
      <c r="DG11" s="279"/>
      <c r="DH11" s="279"/>
      <c r="DI11" s="280"/>
      <c r="DJ11" s="278"/>
      <c r="DK11" s="279"/>
      <c r="DL11" s="279"/>
      <c r="DM11" s="279"/>
      <c r="DN11" s="279"/>
      <c r="DO11" s="279"/>
      <c r="DP11" s="279"/>
      <c r="DQ11" s="279"/>
      <c r="DR11" s="279"/>
      <c r="DS11" s="279"/>
      <c r="DT11" s="279"/>
      <c r="DU11" s="280"/>
      <c r="DW11" s="35"/>
    </row>
    <row r="12" spans="1:127" s="6" customFormat="1" ht="12.75" x14ac:dyDescent="0.2">
      <c r="A12" s="287"/>
      <c r="B12" s="288"/>
      <c r="C12" s="288"/>
      <c r="D12" s="288"/>
      <c r="E12" s="288"/>
      <c r="F12" s="289"/>
      <c r="G12" s="247" t="s">
        <v>64</v>
      </c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9"/>
      <c r="AC12" s="260"/>
      <c r="AD12" s="261"/>
      <c r="AE12" s="261"/>
      <c r="AF12" s="261"/>
      <c r="AG12" s="261"/>
      <c r="AH12" s="261"/>
      <c r="AI12" s="261"/>
      <c r="AJ12" s="261"/>
      <c r="AK12" s="261"/>
      <c r="AL12" s="261"/>
      <c r="AM12" s="261"/>
      <c r="AN12" s="261"/>
      <c r="AO12" s="261"/>
      <c r="AP12" s="262"/>
      <c r="AQ12" s="260"/>
      <c r="AR12" s="261"/>
      <c r="AS12" s="261"/>
      <c r="AT12" s="261"/>
      <c r="AU12" s="261"/>
      <c r="AV12" s="261"/>
      <c r="AW12" s="261"/>
      <c r="AX12" s="261"/>
      <c r="AY12" s="261"/>
      <c r="AZ12" s="261"/>
      <c r="BA12" s="261"/>
      <c r="BB12" s="261"/>
      <c r="BC12" s="261"/>
      <c r="BD12" s="262"/>
      <c r="BE12" s="260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/>
      <c r="BQ12" s="261"/>
      <c r="BR12" s="262"/>
      <c r="BS12" s="260"/>
      <c r="BT12" s="261"/>
      <c r="BU12" s="261"/>
      <c r="BV12" s="261"/>
      <c r="BW12" s="261"/>
      <c r="BX12" s="261"/>
      <c r="BY12" s="261"/>
      <c r="BZ12" s="261"/>
      <c r="CA12" s="261"/>
      <c r="CB12" s="261"/>
      <c r="CC12" s="261"/>
      <c r="CD12" s="261"/>
      <c r="CE12" s="261"/>
      <c r="CF12" s="262"/>
      <c r="CG12" s="260"/>
      <c r="CH12" s="261"/>
      <c r="CI12" s="261"/>
      <c r="CJ12" s="261"/>
      <c r="CK12" s="261"/>
      <c r="CL12" s="261"/>
      <c r="CM12" s="261"/>
      <c r="CN12" s="261"/>
      <c r="CO12" s="261"/>
      <c r="CP12" s="261"/>
      <c r="CQ12" s="261"/>
      <c r="CR12" s="261"/>
      <c r="CS12" s="261"/>
      <c r="CT12" s="261"/>
      <c r="CU12" s="261"/>
      <c r="CV12" s="262"/>
      <c r="CW12" s="281"/>
      <c r="CX12" s="282"/>
      <c r="CY12" s="282"/>
      <c r="CZ12" s="282"/>
      <c r="DA12" s="282"/>
      <c r="DB12" s="282"/>
      <c r="DC12" s="282"/>
      <c r="DD12" s="282"/>
      <c r="DE12" s="282"/>
      <c r="DF12" s="282"/>
      <c r="DG12" s="282"/>
      <c r="DH12" s="282"/>
      <c r="DI12" s="283"/>
      <c r="DJ12" s="281"/>
      <c r="DK12" s="282"/>
      <c r="DL12" s="282"/>
      <c r="DM12" s="282"/>
      <c r="DN12" s="282"/>
      <c r="DO12" s="282"/>
      <c r="DP12" s="282"/>
      <c r="DQ12" s="282"/>
      <c r="DR12" s="282"/>
      <c r="DS12" s="282"/>
      <c r="DT12" s="282"/>
      <c r="DU12" s="283"/>
      <c r="DW12" s="35"/>
    </row>
    <row r="13" spans="1:127" s="6" customFormat="1" ht="26.25" customHeight="1" x14ac:dyDescent="0.2">
      <c r="A13" s="232" t="s">
        <v>26</v>
      </c>
      <c r="B13" s="233"/>
      <c r="C13" s="233"/>
      <c r="D13" s="233"/>
      <c r="E13" s="233"/>
      <c r="F13" s="234"/>
      <c r="G13" s="250" t="s">
        <v>66</v>
      </c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8"/>
      <c r="AC13" s="124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6"/>
      <c r="AQ13" s="124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4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6"/>
      <c r="BS13" s="124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6"/>
      <c r="CG13" s="124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6"/>
      <c r="CW13" s="139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1"/>
      <c r="DJ13" s="139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1"/>
      <c r="DW13" s="35"/>
    </row>
    <row r="14" spans="1:127" s="6" customFormat="1" ht="12.75" x14ac:dyDescent="0.2">
      <c r="A14" s="284" t="s">
        <v>150</v>
      </c>
      <c r="B14" s="285"/>
      <c r="C14" s="285"/>
      <c r="D14" s="285"/>
      <c r="E14" s="285"/>
      <c r="F14" s="286"/>
      <c r="G14" s="251" t="s">
        <v>63</v>
      </c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52"/>
      <c r="AC14" s="257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9"/>
      <c r="AQ14" s="257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9"/>
      <c r="BE14" s="257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8"/>
      <c r="BQ14" s="258"/>
      <c r="BR14" s="259"/>
      <c r="BS14" s="257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9"/>
      <c r="CG14" s="257"/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8"/>
      <c r="CU14" s="258"/>
      <c r="CV14" s="259"/>
      <c r="CW14" s="278"/>
      <c r="CX14" s="279"/>
      <c r="CY14" s="279"/>
      <c r="CZ14" s="279"/>
      <c r="DA14" s="279"/>
      <c r="DB14" s="279"/>
      <c r="DC14" s="279"/>
      <c r="DD14" s="279"/>
      <c r="DE14" s="279"/>
      <c r="DF14" s="279"/>
      <c r="DG14" s="279"/>
      <c r="DH14" s="279"/>
      <c r="DI14" s="280"/>
      <c r="DJ14" s="278"/>
      <c r="DK14" s="279"/>
      <c r="DL14" s="279"/>
      <c r="DM14" s="279"/>
      <c r="DN14" s="279"/>
      <c r="DO14" s="279"/>
      <c r="DP14" s="279"/>
      <c r="DQ14" s="279"/>
      <c r="DR14" s="279"/>
      <c r="DS14" s="279"/>
      <c r="DT14" s="279"/>
      <c r="DU14" s="280"/>
      <c r="DW14" s="35"/>
    </row>
    <row r="15" spans="1:127" s="6" customFormat="1" ht="12.75" x14ac:dyDescent="0.2">
      <c r="A15" s="287"/>
      <c r="B15" s="288"/>
      <c r="C15" s="288"/>
      <c r="D15" s="288"/>
      <c r="E15" s="288"/>
      <c r="F15" s="289"/>
      <c r="G15" s="247" t="s">
        <v>64</v>
      </c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8"/>
      <c r="Z15" s="248"/>
      <c r="AA15" s="248"/>
      <c r="AB15" s="249"/>
      <c r="AC15" s="260"/>
      <c r="AD15" s="261"/>
      <c r="AE15" s="261"/>
      <c r="AF15" s="261"/>
      <c r="AG15" s="261"/>
      <c r="AH15" s="261"/>
      <c r="AI15" s="261"/>
      <c r="AJ15" s="261"/>
      <c r="AK15" s="261"/>
      <c r="AL15" s="261"/>
      <c r="AM15" s="261"/>
      <c r="AN15" s="261"/>
      <c r="AO15" s="261"/>
      <c r="AP15" s="262"/>
      <c r="AQ15" s="260"/>
      <c r="AR15" s="261"/>
      <c r="AS15" s="261"/>
      <c r="AT15" s="261"/>
      <c r="AU15" s="261"/>
      <c r="AV15" s="261"/>
      <c r="AW15" s="261"/>
      <c r="AX15" s="261"/>
      <c r="AY15" s="261"/>
      <c r="AZ15" s="261"/>
      <c r="BA15" s="261"/>
      <c r="BB15" s="261"/>
      <c r="BC15" s="261"/>
      <c r="BD15" s="262"/>
      <c r="BE15" s="260"/>
      <c r="BF15" s="261"/>
      <c r="BG15" s="261"/>
      <c r="BH15" s="261"/>
      <c r="BI15" s="261"/>
      <c r="BJ15" s="261"/>
      <c r="BK15" s="261"/>
      <c r="BL15" s="261"/>
      <c r="BM15" s="261"/>
      <c r="BN15" s="261"/>
      <c r="BO15" s="261"/>
      <c r="BP15" s="261"/>
      <c r="BQ15" s="261"/>
      <c r="BR15" s="262"/>
      <c r="BS15" s="260"/>
      <c r="BT15" s="261"/>
      <c r="BU15" s="261"/>
      <c r="BV15" s="261"/>
      <c r="BW15" s="261"/>
      <c r="BX15" s="261"/>
      <c r="BY15" s="261"/>
      <c r="BZ15" s="261"/>
      <c r="CA15" s="261"/>
      <c r="CB15" s="261"/>
      <c r="CC15" s="261"/>
      <c r="CD15" s="261"/>
      <c r="CE15" s="261"/>
      <c r="CF15" s="262"/>
      <c r="CG15" s="260"/>
      <c r="CH15" s="261"/>
      <c r="CI15" s="261"/>
      <c r="CJ15" s="261"/>
      <c r="CK15" s="261"/>
      <c r="CL15" s="261"/>
      <c r="CM15" s="261"/>
      <c r="CN15" s="261"/>
      <c r="CO15" s="261"/>
      <c r="CP15" s="261"/>
      <c r="CQ15" s="261"/>
      <c r="CR15" s="261"/>
      <c r="CS15" s="261"/>
      <c r="CT15" s="261"/>
      <c r="CU15" s="261"/>
      <c r="CV15" s="262"/>
      <c r="CW15" s="281"/>
      <c r="CX15" s="282"/>
      <c r="CY15" s="282"/>
      <c r="CZ15" s="282"/>
      <c r="DA15" s="282"/>
      <c r="DB15" s="282"/>
      <c r="DC15" s="282"/>
      <c r="DD15" s="282"/>
      <c r="DE15" s="282"/>
      <c r="DF15" s="282"/>
      <c r="DG15" s="282"/>
      <c r="DH15" s="282"/>
      <c r="DI15" s="283"/>
      <c r="DJ15" s="281"/>
      <c r="DK15" s="282"/>
      <c r="DL15" s="282"/>
      <c r="DM15" s="282"/>
      <c r="DN15" s="282"/>
      <c r="DO15" s="282"/>
      <c r="DP15" s="282"/>
      <c r="DQ15" s="282"/>
      <c r="DR15" s="282"/>
      <c r="DS15" s="282"/>
      <c r="DT15" s="282"/>
      <c r="DU15" s="283"/>
      <c r="DW15" s="35"/>
    </row>
    <row r="16" spans="1:127" s="6" customFormat="1" ht="16.5" customHeight="1" x14ac:dyDescent="0.2">
      <c r="A16" s="235"/>
      <c r="B16" s="236"/>
      <c r="C16" s="236"/>
      <c r="D16" s="236"/>
      <c r="E16" s="236"/>
      <c r="F16" s="237"/>
      <c r="G16" s="250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8"/>
      <c r="AC16" s="124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6"/>
      <c r="AQ16" s="124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4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6"/>
      <c r="BS16" s="124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6"/>
      <c r="CG16" s="124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6"/>
      <c r="CW16" s="139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1"/>
      <c r="DJ16" s="139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1"/>
      <c r="DW16" s="35"/>
    </row>
    <row r="17" spans="1:127" s="6" customFormat="1" ht="26.25" customHeight="1" x14ac:dyDescent="0.2">
      <c r="A17" s="232" t="s">
        <v>7</v>
      </c>
      <c r="B17" s="233"/>
      <c r="C17" s="233"/>
      <c r="D17" s="233"/>
      <c r="E17" s="233"/>
      <c r="F17" s="234"/>
      <c r="G17" s="250" t="s">
        <v>67</v>
      </c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8"/>
      <c r="AC17" s="218" t="s">
        <v>1</v>
      </c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20"/>
      <c r="AQ17" s="139" t="s">
        <v>1</v>
      </c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24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6"/>
      <c r="BS17" s="124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6"/>
      <c r="CG17" s="124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6"/>
      <c r="CW17" s="139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1"/>
      <c r="DJ17" s="139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1"/>
      <c r="DW17" s="35"/>
    </row>
    <row r="18" spans="1:127" s="6" customFormat="1" ht="12.75" customHeight="1" x14ac:dyDescent="0.2">
      <c r="A18" s="232" t="s">
        <v>30</v>
      </c>
      <c r="B18" s="233"/>
      <c r="C18" s="233"/>
      <c r="D18" s="233"/>
      <c r="E18" s="233"/>
      <c r="F18" s="234"/>
      <c r="G18" s="250" t="s">
        <v>68</v>
      </c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8"/>
      <c r="AC18" s="124" t="s">
        <v>1</v>
      </c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6"/>
      <c r="AQ18" s="124" t="s">
        <v>1</v>
      </c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4" t="s">
        <v>1</v>
      </c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6"/>
      <c r="BS18" s="124" t="s">
        <v>1</v>
      </c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6"/>
      <c r="CG18" s="124" t="s">
        <v>1</v>
      </c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6"/>
      <c r="CW18" s="139" t="s">
        <v>1</v>
      </c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1"/>
      <c r="DJ18" s="139" t="s">
        <v>1</v>
      </c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1"/>
      <c r="DW18" s="35"/>
    </row>
    <row r="19" spans="1:127" s="6" customFormat="1" ht="16.5" customHeight="1" x14ac:dyDescent="0.2">
      <c r="A19" s="235"/>
      <c r="B19" s="236"/>
      <c r="C19" s="236"/>
      <c r="D19" s="236"/>
      <c r="E19" s="236"/>
      <c r="F19" s="237"/>
      <c r="G19" s="250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8"/>
      <c r="AC19" s="124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6"/>
      <c r="AQ19" s="124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4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6"/>
      <c r="BS19" s="124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6"/>
      <c r="CG19" s="124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6"/>
      <c r="CW19" s="139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1"/>
      <c r="DJ19" s="139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1"/>
      <c r="DW19" s="35"/>
    </row>
    <row r="20" spans="1:127" s="6" customFormat="1" ht="16.5" customHeight="1" x14ac:dyDescent="0.2">
      <c r="A20" s="231" t="s">
        <v>16</v>
      </c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9"/>
      <c r="BE20" s="124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6"/>
      <c r="BS20" s="124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6"/>
      <c r="CG20" s="124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6"/>
      <c r="CW20" s="124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6"/>
      <c r="DJ20" s="124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6"/>
      <c r="DW20" s="35"/>
    </row>
    <row r="21" spans="1:127" s="6" customFormat="1" ht="28.5" customHeight="1" x14ac:dyDescent="0.2">
      <c r="A21" s="255" t="s">
        <v>238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  <c r="BX21" s="256"/>
      <c r="BY21" s="256"/>
      <c r="BZ21" s="256"/>
      <c r="CA21" s="256"/>
      <c r="CB21" s="256"/>
      <c r="CC21" s="256"/>
      <c r="CD21" s="256"/>
      <c r="CE21" s="256"/>
      <c r="CF21" s="256"/>
      <c r="CG21" s="256"/>
      <c r="CH21" s="256"/>
      <c r="CI21" s="256"/>
      <c r="CJ21" s="256"/>
      <c r="CK21" s="256"/>
      <c r="CL21" s="256"/>
      <c r="CM21" s="256"/>
      <c r="CN21" s="256"/>
      <c r="CO21" s="256"/>
      <c r="CP21" s="256"/>
      <c r="CQ21" s="256"/>
      <c r="CR21" s="256"/>
      <c r="CS21" s="256"/>
      <c r="CT21" s="256"/>
      <c r="CU21" s="256"/>
      <c r="CV21" s="256"/>
      <c r="CW21" s="256"/>
      <c r="CX21" s="256"/>
      <c r="CY21" s="256"/>
      <c r="CZ21" s="256"/>
      <c r="DA21" s="256"/>
      <c r="DB21" s="256"/>
      <c r="DC21" s="256"/>
      <c r="DD21" s="256"/>
      <c r="DE21" s="256"/>
      <c r="DF21" s="256"/>
      <c r="DG21" s="256"/>
      <c r="DH21" s="256"/>
      <c r="DI21" s="256"/>
      <c r="DJ21" s="256"/>
      <c r="DK21" s="256"/>
      <c r="DL21" s="256"/>
      <c r="DM21" s="256"/>
      <c r="DN21" s="256"/>
      <c r="DO21" s="256"/>
      <c r="DP21" s="256"/>
      <c r="DQ21" s="256"/>
      <c r="DR21" s="256"/>
      <c r="DS21" s="256"/>
      <c r="DT21" s="256"/>
      <c r="DU21" s="256"/>
      <c r="DW21" s="35"/>
    </row>
    <row r="22" spans="1:127" x14ac:dyDescent="0.25">
      <c r="A22" s="253"/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  <c r="AN22" s="254"/>
      <c r="AO22" s="254"/>
      <c r="AP22" s="254"/>
      <c r="AQ22" s="254"/>
      <c r="AR22" s="254"/>
      <c r="AS22" s="254"/>
      <c r="AT22" s="254"/>
      <c r="AU22" s="254"/>
      <c r="AV22" s="254"/>
      <c r="AW22" s="254"/>
      <c r="AX22" s="254"/>
      <c r="AY22" s="254"/>
      <c r="AZ22" s="254"/>
      <c r="BA22" s="254"/>
      <c r="BB22" s="254"/>
      <c r="BC22" s="254"/>
      <c r="BD22" s="254"/>
      <c r="BE22" s="254"/>
      <c r="BF22" s="254"/>
      <c r="BG22" s="254"/>
      <c r="BH22" s="254"/>
      <c r="BI22" s="254"/>
      <c r="BJ22" s="254"/>
      <c r="BK22" s="254"/>
      <c r="BL22" s="254"/>
      <c r="BM22" s="254"/>
      <c r="BN22" s="254"/>
      <c r="BO22" s="254"/>
      <c r="BP22" s="254"/>
      <c r="BQ22" s="254"/>
      <c r="BR22" s="254"/>
      <c r="BS22" s="254"/>
      <c r="BT22" s="254"/>
      <c r="BU22" s="254"/>
      <c r="BV22" s="254"/>
      <c r="BW22" s="254"/>
      <c r="BX22" s="254"/>
      <c r="BY22" s="254"/>
      <c r="BZ22" s="254"/>
      <c r="CA22" s="254"/>
      <c r="CB22" s="254"/>
      <c r="CC22" s="254"/>
      <c r="CD22" s="254"/>
      <c r="CE22" s="254"/>
      <c r="CF22" s="254"/>
      <c r="CG22" s="254"/>
      <c r="CH22" s="254"/>
      <c r="CI22" s="254"/>
      <c r="CJ22" s="254"/>
      <c r="CK22" s="254"/>
      <c r="CL22" s="254"/>
      <c r="CM22" s="254"/>
      <c r="CN22" s="254"/>
      <c r="CO22" s="254"/>
      <c r="CP22" s="254"/>
      <c r="CQ22" s="254"/>
      <c r="CR22" s="254"/>
      <c r="CS22" s="254"/>
      <c r="CT22" s="254"/>
      <c r="CU22" s="254"/>
      <c r="CV22" s="254"/>
      <c r="CW22" s="254"/>
      <c r="CX22" s="254"/>
      <c r="CY22" s="254"/>
      <c r="CZ22" s="254"/>
      <c r="DA22" s="254"/>
      <c r="DB22" s="254"/>
      <c r="DC22" s="254"/>
      <c r="DD22" s="254"/>
      <c r="DE22" s="254"/>
      <c r="DF22" s="254"/>
      <c r="DG22" s="254"/>
      <c r="DH22" s="254"/>
      <c r="DI22" s="254"/>
      <c r="DJ22" s="254"/>
      <c r="DK22" s="254"/>
      <c r="DL22" s="254"/>
      <c r="DM22" s="254"/>
      <c r="DN22" s="254"/>
      <c r="DO22" s="254"/>
      <c r="DP22" s="254"/>
      <c r="DQ22" s="254"/>
      <c r="DR22" s="254"/>
      <c r="DS22" s="254"/>
      <c r="DT22" s="254"/>
      <c r="DU22" s="254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183" t="s">
        <v>3</v>
      </c>
      <c r="B25" s="184"/>
      <c r="C25" s="184"/>
      <c r="D25" s="184"/>
      <c r="E25" s="184"/>
      <c r="F25" s="185"/>
      <c r="G25" s="183" t="s">
        <v>23</v>
      </c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5"/>
      <c r="AC25" s="183" t="s">
        <v>58</v>
      </c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5"/>
      <c r="AQ25" s="183" t="s">
        <v>59</v>
      </c>
      <c r="AR25" s="184"/>
      <c r="AS25" s="184"/>
      <c r="AT25" s="184"/>
      <c r="AU25" s="184"/>
      <c r="AV25" s="184"/>
      <c r="AW25" s="184"/>
      <c r="AX25" s="184"/>
      <c r="AY25" s="184"/>
      <c r="AZ25" s="184"/>
      <c r="BA25" s="184"/>
      <c r="BB25" s="184"/>
      <c r="BC25" s="184"/>
      <c r="BD25" s="184"/>
      <c r="BE25" s="183" t="s">
        <v>88</v>
      </c>
      <c r="BF25" s="184"/>
      <c r="BG25" s="184"/>
      <c r="BH25" s="184"/>
      <c r="BI25" s="184"/>
      <c r="BJ25" s="184"/>
      <c r="BK25" s="184"/>
      <c r="BL25" s="184"/>
      <c r="BM25" s="184"/>
      <c r="BN25" s="184"/>
      <c r="BO25" s="184"/>
      <c r="BP25" s="184"/>
      <c r="BQ25" s="184"/>
      <c r="BR25" s="185"/>
      <c r="BS25" s="192" t="s">
        <v>0</v>
      </c>
      <c r="BT25" s="162"/>
      <c r="BU25" s="162"/>
      <c r="BV25" s="162"/>
      <c r="BW25" s="162"/>
      <c r="BX25" s="162"/>
      <c r="BY25" s="162"/>
      <c r="BZ25" s="162"/>
      <c r="CA25" s="162"/>
      <c r="CB25" s="162"/>
      <c r="CC25" s="162"/>
      <c r="CD25" s="162"/>
      <c r="CE25" s="162"/>
      <c r="CF25" s="162"/>
      <c r="CG25" s="162"/>
      <c r="CH25" s="162"/>
      <c r="CI25" s="162"/>
      <c r="CJ25" s="162"/>
      <c r="CK25" s="162"/>
      <c r="CL25" s="162"/>
      <c r="CM25" s="162"/>
      <c r="CN25" s="162"/>
      <c r="CO25" s="162"/>
      <c r="CP25" s="162"/>
      <c r="CQ25" s="162"/>
      <c r="CR25" s="162"/>
      <c r="CS25" s="162"/>
      <c r="CT25" s="162"/>
      <c r="CU25" s="162"/>
      <c r="CV25" s="162"/>
      <c r="CW25" s="162"/>
      <c r="CX25" s="162"/>
      <c r="CY25" s="162"/>
      <c r="CZ25" s="162"/>
      <c r="DA25" s="162"/>
      <c r="DB25" s="162"/>
      <c r="DC25" s="162"/>
      <c r="DD25" s="162"/>
      <c r="DE25" s="162"/>
      <c r="DF25" s="162"/>
      <c r="DG25" s="162"/>
      <c r="DH25" s="162"/>
      <c r="DI25" s="162"/>
      <c r="DJ25" s="162"/>
      <c r="DK25" s="162"/>
      <c r="DL25" s="162"/>
      <c r="DM25" s="162"/>
      <c r="DN25" s="162"/>
      <c r="DO25" s="162"/>
      <c r="DP25" s="162"/>
      <c r="DQ25" s="162"/>
      <c r="DR25" s="162"/>
      <c r="DS25" s="162"/>
      <c r="DT25" s="162"/>
      <c r="DU25" s="163"/>
      <c r="DW25" s="42"/>
    </row>
    <row r="26" spans="1:127" s="3" customFormat="1" ht="67.5" customHeight="1" x14ac:dyDescent="0.2">
      <c r="A26" s="186"/>
      <c r="B26" s="187"/>
      <c r="C26" s="187"/>
      <c r="D26" s="187"/>
      <c r="E26" s="187"/>
      <c r="F26" s="188"/>
      <c r="G26" s="186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8"/>
      <c r="AC26" s="186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8"/>
      <c r="AQ26" s="186"/>
      <c r="AR26" s="187"/>
      <c r="AS26" s="187"/>
      <c r="AT26" s="187"/>
      <c r="AU26" s="187"/>
      <c r="AV26" s="187"/>
      <c r="AW26" s="187"/>
      <c r="AX26" s="187"/>
      <c r="AY26" s="187"/>
      <c r="AZ26" s="187"/>
      <c r="BA26" s="187"/>
      <c r="BB26" s="187"/>
      <c r="BC26" s="187"/>
      <c r="BD26" s="187"/>
      <c r="BE26" s="186"/>
      <c r="BF26" s="187"/>
      <c r="BG26" s="187"/>
      <c r="BH26" s="187"/>
      <c r="BI26" s="187"/>
      <c r="BJ26" s="187"/>
      <c r="BK26" s="187"/>
      <c r="BL26" s="187"/>
      <c r="BM26" s="187"/>
      <c r="BN26" s="187"/>
      <c r="BO26" s="187"/>
      <c r="BP26" s="187"/>
      <c r="BQ26" s="187"/>
      <c r="BR26" s="188"/>
      <c r="BS26" s="200" t="s">
        <v>169</v>
      </c>
      <c r="BT26" s="157"/>
      <c r="BU26" s="157"/>
      <c r="BV26" s="157"/>
      <c r="BW26" s="157"/>
      <c r="BX26" s="157"/>
      <c r="BY26" s="157"/>
      <c r="BZ26" s="157"/>
      <c r="CA26" s="157"/>
      <c r="CB26" s="157"/>
      <c r="CC26" s="157"/>
      <c r="CD26" s="157"/>
      <c r="CE26" s="157"/>
      <c r="CF26" s="158"/>
      <c r="CG26" s="200" t="s">
        <v>176</v>
      </c>
      <c r="CH26" s="157"/>
      <c r="CI26" s="157"/>
      <c r="CJ26" s="157"/>
      <c r="CK26" s="157"/>
      <c r="CL26" s="157"/>
      <c r="CM26" s="157"/>
      <c r="CN26" s="157"/>
      <c r="CO26" s="157"/>
      <c r="CP26" s="157"/>
      <c r="CQ26" s="157"/>
      <c r="CR26" s="157"/>
      <c r="CS26" s="157"/>
      <c r="CT26" s="157"/>
      <c r="CU26" s="157"/>
      <c r="CV26" s="158"/>
      <c r="CW26" s="290" t="s">
        <v>18</v>
      </c>
      <c r="CX26" s="291"/>
      <c r="CY26" s="291"/>
      <c r="CZ26" s="291"/>
      <c r="DA26" s="291"/>
      <c r="DB26" s="291"/>
      <c r="DC26" s="291"/>
      <c r="DD26" s="291"/>
      <c r="DE26" s="291"/>
      <c r="DF26" s="291"/>
      <c r="DG26" s="291"/>
      <c r="DH26" s="291"/>
      <c r="DI26" s="291"/>
      <c r="DJ26" s="291"/>
      <c r="DK26" s="291"/>
      <c r="DL26" s="291"/>
      <c r="DM26" s="291"/>
      <c r="DN26" s="291"/>
      <c r="DO26" s="291"/>
      <c r="DP26" s="291"/>
      <c r="DQ26" s="291"/>
      <c r="DR26" s="291"/>
      <c r="DS26" s="291"/>
      <c r="DT26" s="291"/>
      <c r="DU26" s="292"/>
      <c r="DW26" s="42"/>
    </row>
    <row r="27" spans="1:127" s="3" customFormat="1" ht="28.5" customHeight="1" x14ac:dyDescent="0.2">
      <c r="A27" s="189"/>
      <c r="B27" s="190"/>
      <c r="C27" s="190"/>
      <c r="D27" s="190"/>
      <c r="E27" s="190"/>
      <c r="F27" s="191"/>
      <c r="G27" s="189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1"/>
      <c r="AC27" s="189"/>
      <c r="AD27" s="190"/>
      <c r="AE27" s="190"/>
      <c r="AF27" s="190"/>
      <c r="AG27" s="190"/>
      <c r="AH27" s="190"/>
      <c r="AI27" s="190"/>
      <c r="AJ27" s="190"/>
      <c r="AK27" s="190"/>
      <c r="AL27" s="190"/>
      <c r="AM27" s="190"/>
      <c r="AN27" s="190"/>
      <c r="AO27" s="190"/>
      <c r="AP27" s="191"/>
      <c r="AQ27" s="189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89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1"/>
      <c r="BS27" s="159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1"/>
      <c r="CG27" s="159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1"/>
      <c r="CW27" s="192" t="s">
        <v>2</v>
      </c>
      <c r="CX27" s="193"/>
      <c r="CY27" s="193"/>
      <c r="CZ27" s="193"/>
      <c r="DA27" s="193"/>
      <c r="DB27" s="193"/>
      <c r="DC27" s="193"/>
      <c r="DD27" s="193"/>
      <c r="DE27" s="193"/>
      <c r="DF27" s="193"/>
      <c r="DG27" s="193"/>
      <c r="DH27" s="193"/>
      <c r="DI27" s="194"/>
      <c r="DJ27" s="192" t="s">
        <v>43</v>
      </c>
      <c r="DK27" s="193"/>
      <c r="DL27" s="193"/>
      <c r="DM27" s="193"/>
      <c r="DN27" s="193"/>
      <c r="DO27" s="193"/>
      <c r="DP27" s="193"/>
      <c r="DQ27" s="193"/>
      <c r="DR27" s="193"/>
      <c r="DS27" s="193"/>
      <c r="DT27" s="193"/>
      <c r="DU27" s="194"/>
      <c r="DW27" s="42"/>
    </row>
    <row r="28" spans="1:127" s="7" customFormat="1" ht="12.75" customHeight="1" x14ac:dyDescent="0.2">
      <c r="A28" s="195">
        <v>1</v>
      </c>
      <c r="B28" s="196"/>
      <c r="C28" s="196"/>
      <c r="D28" s="196"/>
      <c r="E28" s="196"/>
      <c r="F28" s="197"/>
      <c r="G28" s="195">
        <v>2</v>
      </c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7"/>
      <c r="AC28" s="195">
        <v>3</v>
      </c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7"/>
      <c r="AQ28" s="195">
        <v>4</v>
      </c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5">
        <v>5</v>
      </c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7"/>
      <c r="BS28" s="195">
        <v>6</v>
      </c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7"/>
      <c r="CG28" s="195">
        <v>7</v>
      </c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7"/>
      <c r="CW28" s="195">
        <v>8</v>
      </c>
      <c r="CX28" s="196"/>
      <c r="CY28" s="196"/>
      <c r="CZ28" s="196"/>
      <c r="DA28" s="196"/>
      <c r="DB28" s="196"/>
      <c r="DC28" s="196"/>
      <c r="DD28" s="196"/>
      <c r="DE28" s="196"/>
      <c r="DF28" s="196"/>
      <c r="DG28" s="196"/>
      <c r="DH28" s="196"/>
      <c r="DI28" s="197"/>
      <c r="DJ28" s="195">
        <v>9</v>
      </c>
      <c r="DK28" s="196"/>
      <c r="DL28" s="196"/>
      <c r="DM28" s="196"/>
      <c r="DN28" s="196"/>
      <c r="DO28" s="196"/>
      <c r="DP28" s="196"/>
      <c r="DQ28" s="196"/>
      <c r="DR28" s="196"/>
      <c r="DS28" s="196"/>
      <c r="DT28" s="196"/>
      <c r="DU28" s="197"/>
      <c r="DW28" s="40"/>
    </row>
    <row r="29" spans="1:127" s="6" customFormat="1" ht="16.5" customHeight="1" x14ac:dyDescent="0.2">
      <c r="A29" s="130" t="s">
        <v>6</v>
      </c>
      <c r="B29" s="131"/>
      <c r="C29" s="131"/>
      <c r="D29" s="131"/>
      <c r="E29" s="131"/>
      <c r="F29" s="132"/>
      <c r="G29" s="133" t="s">
        <v>70</v>
      </c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5"/>
      <c r="AC29" s="139" t="s">
        <v>1</v>
      </c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1"/>
      <c r="AQ29" s="139" t="s">
        <v>1</v>
      </c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27">
        <f>BE32</f>
        <v>60000</v>
      </c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6"/>
      <c r="BS29" s="124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6"/>
      <c r="CG29" s="124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6"/>
      <c r="CW29" s="242"/>
      <c r="CX29" s="140"/>
      <c r="CY29" s="140"/>
      <c r="CZ29" s="140"/>
      <c r="DA29" s="140"/>
      <c r="DB29" s="140"/>
      <c r="DC29" s="140"/>
      <c r="DD29" s="140"/>
      <c r="DE29" s="140"/>
      <c r="DF29" s="140"/>
      <c r="DG29" s="140"/>
      <c r="DH29" s="140"/>
      <c r="DI29" s="141"/>
      <c r="DJ29" s="139"/>
      <c r="DK29" s="140"/>
      <c r="DL29" s="140"/>
      <c r="DM29" s="140"/>
      <c r="DN29" s="140"/>
      <c r="DO29" s="140"/>
      <c r="DP29" s="140"/>
      <c r="DQ29" s="140"/>
      <c r="DR29" s="140"/>
      <c r="DS29" s="140"/>
      <c r="DT29" s="140"/>
      <c r="DU29" s="141"/>
      <c r="DW29" s="35"/>
    </row>
    <row r="30" spans="1:127" s="6" customFormat="1" ht="26.25" customHeight="1" x14ac:dyDescent="0.2">
      <c r="A30" s="130" t="s">
        <v>25</v>
      </c>
      <c r="B30" s="131"/>
      <c r="C30" s="131"/>
      <c r="D30" s="131"/>
      <c r="E30" s="131"/>
      <c r="F30" s="132"/>
      <c r="G30" s="133" t="s">
        <v>71</v>
      </c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5"/>
      <c r="AC30" s="139" t="s">
        <v>1</v>
      </c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1"/>
      <c r="AQ30" s="139" t="s">
        <v>1</v>
      </c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24" t="s">
        <v>1</v>
      </c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6"/>
      <c r="BS30" s="124" t="s">
        <v>1</v>
      </c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6"/>
      <c r="CG30" s="124" t="s">
        <v>1</v>
      </c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6"/>
      <c r="CW30" s="139" t="s">
        <v>1</v>
      </c>
      <c r="CX30" s="140"/>
      <c r="CY30" s="140"/>
      <c r="CZ30" s="140"/>
      <c r="DA30" s="140"/>
      <c r="DB30" s="140"/>
      <c r="DC30" s="140"/>
      <c r="DD30" s="140"/>
      <c r="DE30" s="140"/>
      <c r="DF30" s="140"/>
      <c r="DG30" s="140"/>
      <c r="DH30" s="140"/>
      <c r="DI30" s="141"/>
      <c r="DJ30" s="139" t="s">
        <v>1</v>
      </c>
      <c r="DK30" s="140"/>
      <c r="DL30" s="140"/>
      <c r="DM30" s="140"/>
      <c r="DN30" s="140"/>
      <c r="DO30" s="140"/>
      <c r="DP30" s="140"/>
      <c r="DQ30" s="140"/>
      <c r="DR30" s="140"/>
      <c r="DS30" s="140"/>
      <c r="DT30" s="140"/>
      <c r="DU30" s="141"/>
      <c r="DW30" s="35"/>
    </row>
    <row r="31" spans="1:127" s="6" customFormat="1" ht="16.5" customHeight="1" x14ac:dyDescent="0.2">
      <c r="A31" s="179"/>
      <c r="B31" s="180"/>
      <c r="C31" s="180"/>
      <c r="D31" s="180"/>
      <c r="E31" s="180"/>
      <c r="F31" s="181"/>
      <c r="G31" s="293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5"/>
      <c r="AC31" s="139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1"/>
      <c r="AQ31" s="139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24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6"/>
      <c r="BS31" s="124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6"/>
      <c r="CG31" s="124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6"/>
      <c r="CW31" s="139"/>
      <c r="CX31" s="140"/>
      <c r="CY31" s="140"/>
      <c r="CZ31" s="140"/>
      <c r="DA31" s="140"/>
      <c r="DB31" s="140"/>
      <c r="DC31" s="140"/>
      <c r="DD31" s="140"/>
      <c r="DE31" s="140"/>
      <c r="DF31" s="140"/>
      <c r="DG31" s="140"/>
      <c r="DH31" s="140"/>
      <c r="DI31" s="141"/>
      <c r="DJ31" s="139"/>
      <c r="DK31" s="140"/>
      <c r="DL31" s="140"/>
      <c r="DM31" s="140"/>
      <c r="DN31" s="140"/>
      <c r="DO31" s="140"/>
      <c r="DP31" s="140"/>
      <c r="DQ31" s="140"/>
      <c r="DR31" s="140"/>
      <c r="DS31" s="140"/>
      <c r="DT31" s="140"/>
      <c r="DU31" s="141"/>
      <c r="DW31" s="35"/>
    </row>
    <row r="32" spans="1:127" s="6" customFormat="1" ht="16.5" customHeight="1" x14ac:dyDescent="0.2">
      <c r="A32" s="130" t="s">
        <v>7</v>
      </c>
      <c r="B32" s="131"/>
      <c r="C32" s="131"/>
      <c r="D32" s="131"/>
      <c r="E32" s="131"/>
      <c r="F32" s="132"/>
      <c r="G32" s="133" t="s">
        <v>72</v>
      </c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  <c r="AB32" s="135"/>
      <c r="AC32" s="139" t="s">
        <v>1</v>
      </c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1"/>
      <c r="AQ32" s="139" t="s">
        <v>1</v>
      </c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27">
        <v>60000</v>
      </c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28"/>
      <c r="BR32" s="129"/>
      <c r="BS32" s="127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9"/>
      <c r="CG32" s="127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9"/>
      <c r="CW32" s="242">
        <v>60000</v>
      </c>
      <c r="CX32" s="294"/>
      <c r="CY32" s="294"/>
      <c r="CZ32" s="294"/>
      <c r="DA32" s="294"/>
      <c r="DB32" s="294"/>
      <c r="DC32" s="294"/>
      <c r="DD32" s="294"/>
      <c r="DE32" s="294"/>
      <c r="DF32" s="294"/>
      <c r="DG32" s="294"/>
      <c r="DH32" s="294"/>
      <c r="DI32" s="295"/>
      <c r="DJ32" s="139"/>
      <c r="DK32" s="140"/>
      <c r="DL32" s="140"/>
      <c r="DM32" s="140"/>
      <c r="DN32" s="140"/>
      <c r="DO32" s="140"/>
      <c r="DP32" s="140"/>
      <c r="DQ32" s="140"/>
      <c r="DR32" s="140"/>
      <c r="DS32" s="140"/>
      <c r="DT32" s="140"/>
      <c r="DU32" s="141"/>
      <c r="DW32" s="35"/>
    </row>
    <row r="33" spans="1:127" s="6" customFormat="1" ht="16.5" customHeight="1" x14ac:dyDescent="0.2">
      <c r="A33" s="130" t="s">
        <v>30</v>
      </c>
      <c r="B33" s="131"/>
      <c r="C33" s="131"/>
      <c r="D33" s="131"/>
      <c r="E33" s="131"/>
      <c r="F33" s="132"/>
      <c r="G33" s="133" t="s">
        <v>73</v>
      </c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5"/>
      <c r="AC33" s="139" t="s">
        <v>1</v>
      </c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1"/>
      <c r="AQ33" s="139" t="s">
        <v>1</v>
      </c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24" t="s">
        <v>1</v>
      </c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6"/>
      <c r="BS33" s="124" t="s">
        <v>1</v>
      </c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6"/>
      <c r="CG33" s="124" t="s">
        <v>1</v>
      </c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6"/>
      <c r="CW33" s="139" t="s">
        <v>1</v>
      </c>
      <c r="CX33" s="140"/>
      <c r="CY33" s="140"/>
      <c r="CZ33" s="140"/>
      <c r="DA33" s="140"/>
      <c r="DB33" s="140"/>
      <c r="DC33" s="140"/>
      <c r="DD33" s="140"/>
      <c r="DE33" s="140"/>
      <c r="DF33" s="140"/>
      <c r="DG33" s="140"/>
      <c r="DH33" s="140"/>
      <c r="DI33" s="141"/>
      <c r="DJ33" s="139" t="s">
        <v>1</v>
      </c>
      <c r="DK33" s="140"/>
      <c r="DL33" s="140"/>
      <c r="DM33" s="140"/>
      <c r="DN33" s="140"/>
      <c r="DO33" s="140"/>
      <c r="DP33" s="140"/>
      <c r="DQ33" s="140"/>
      <c r="DR33" s="140"/>
      <c r="DS33" s="140"/>
      <c r="DT33" s="140"/>
      <c r="DU33" s="141"/>
      <c r="DW33" s="35"/>
    </row>
    <row r="34" spans="1:127" s="6" customFormat="1" ht="16.5" customHeight="1" x14ac:dyDescent="0.2">
      <c r="A34" s="179"/>
      <c r="B34" s="180"/>
      <c r="C34" s="180"/>
      <c r="D34" s="180"/>
      <c r="E34" s="180"/>
      <c r="F34" s="181"/>
      <c r="G34" s="133" t="s">
        <v>278</v>
      </c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5"/>
      <c r="AC34" s="242">
        <f>BE32/AQ34*100</f>
        <v>4166.6666666666661</v>
      </c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5"/>
      <c r="AQ34" s="139">
        <v>1440</v>
      </c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27">
        <f>AC34*AQ34/100</f>
        <v>59999.999999999993</v>
      </c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28"/>
      <c r="BR34" s="129"/>
      <c r="BS34" s="124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6"/>
      <c r="CG34" s="124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6"/>
      <c r="CW34" s="242">
        <f>BE34</f>
        <v>59999.999999999993</v>
      </c>
      <c r="CX34" s="294"/>
      <c r="CY34" s="294"/>
      <c r="CZ34" s="294"/>
      <c r="DA34" s="294"/>
      <c r="DB34" s="294"/>
      <c r="DC34" s="294"/>
      <c r="DD34" s="294"/>
      <c r="DE34" s="294"/>
      <c r="DF34" s="294"/>
      <c r="DG34" s="294"/>
      <c r="DH34" s="294"/>
      <c r="DI34" s="295"/>
      <c r="DJ34" s="139"/>
      <c r="DK34" s="140"/>
      <c r="DL34" s="140"/>
      <c r="DM34" s="140"/>
      <c r="DN34" s="140"/>
      <c r="DO34" s="140"/>
      <c r="DP34" s="140"/>
      <c r="DQ34" s="140"/>
      <c r="DR34" s="140"/>
      <c r="DS34" s="140"/>
      <c r="DT34" s="140"/>
      <c r="DU34" s="141"/>
      <c r="DW34" s="35"/>
    </row>
    <row r="35" spans="1:127" s="6" customFormat="1" ht="16.5" customHeight="1" x14ac:dyDescent="0.2">
      <c r="A35" s="179"/>
      <c r="B35" s="180"/>
      <c r="C35" s="180"/>
      <c r="D35" s="180"/>
      <c r="E35" s="180"/>
      <c r="F35" s="181"/>
      <c r="G35" s="133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5"/>
      <c r="AC35" s="139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1"/>
      <c r="AQ35" s="139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24"/>
      <c r="BF35" s="125"/>
      <c r="BG35" s="125"/>
      <c r="BH35" s="125"/>
      <c r="BI35" s="125"/>
      <c r="BJ35" s="125"/>
      <c r="BK35" s="125"/>
      <c r="BL35" s="125"/>
      <c r="BM35" s="125"/>
      <c r="BN35" s="125"/>
      <c r="BO35" s="125"/>
      <c r="BP35" s="125"/>
      <c r="BQ35" s="125"/>
      <c r="BR35" s="126"/>
      <c r="BS35" s="124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6"/>
      <c r="CG35" s="124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6"/>
      <c r="CW35" s="124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6"/>
      <c r="DJ35" s="124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6"/>
      <c r="DW35" s="35"/>
    </row>
    <row r="36" spans="1:127" s="6" customFormat="1" ht="16.5" customHeight="1" x14ac:dyDescent="0.2">
      <c r="A36" s="176" t="s">
        <v>16</v>
      </c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5"/>
      <c r="BE36" s="124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6"/>
      <c r="BS36" s="124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6"/>
      <c r="CG36" s="124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6"/>
      <c r="CW36" s="127">
        <f>CW32</f>
        <v>60000</v>
      </c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6"/>
      <c r="DJ36" s="124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6"/>
      <c r="DW36" s="35">
        <v>60000</v>
      </c>
    </row>
    <row r="37" spans="1:127" s="6" customFormat="1" ht="16.5" customHeight="1" x14ac:dyDescent="0.2">
      <c r="A37" s="264" t="s">
        <v>239</v>
      </c>
      <c r="B37" s="265"/>
      <c r="C37" s="265"/>
      <c r="D37" s="265"/>
      <c r="E37" s="265"/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  <c r="AT37" s="265"/>
      <c r="AU37" s="265"/>
      <c r="AV37" s="265"/>
      <c r="AW37" s="265"/>
      <c r="AX37" s="265"/>
      <c r="AY37" s="265"/>
      <c r="AZ37" s="265"/>
      <c r="BA37" s="265"/>
      <c r="BB37" s="265"/>
      <c r="BC37" s="265"/>
      <c r="BD37" s="265"/>
      <c r="BE37" s="265"/>
      <c r="BF37" s="265"/>
      <c r="BG37" s="265"/>
      <c r="BH37" s="265"/>
      <c r="BI37" s="265"/>
      <c r="BJ37" s="265"/>
      <c r="BK37" s="265"/>
      <c r="BL37" s="265"/>
      <c r="BM37" s="265"/>
      <c r="BN37" s="265"/>
      <c r="BO37" s="265"/>
      <c r="BP37" s="265"/>
      <c r="BQ37" s="265"/>
      <c r="BR37" s="265"/>
      <c r="BS37" s="265"/>
      <c r="BT37" s="265"/>
      <c r="BU37" s="265"/>
      <c r="BV37" s="265"/>
      <c r="BW37" s="265"/>
      <c r="BX37" s="265"/>
      <c r="BY37" s="265"/>
      <c r="BZ37" s="265"/>
      <c r="CA37" s="265"/>
      <c r="CB37" s="265"/>
      <c r="CC37" s="265"/>
      <c r="CD37" s="265"/>
      <c r="CE37" s="265"/>
      <c r="CF37" s="265"/>
      <c r="CG37" s="265"/>
      <c r="CH37" s="265"/>
      <c r="CI37" s="265"/>
      <c r="CJ37" s="265"/>
      <c r="CK37" s="265"/>
      <c r="CL37" s="265"/>
      <c r="CM37" s="265"/>
      <c r="CN37" s="265"/>
      <c r="CO37" s="265"/>
      <c r="CP37" s="265"/>
      <c r="CQ37" s="265"/>
      <c r="CR37" s="265"/>
      <c r="CS37" s="265"/>
      <c r="CT37" s="265"/>
      <c r="CU37" s="265"/>
      <c r="CV37" s="265"/>
      <c r="CW37" s="265"/>
      <c r="CX37" s="265"/>
      <c r="CY37" s="265"/>
      <c r="CZ37" s="265"/>
      <c r="DA37" s="265"/>
      <c r="DB37" s="265"/>
      <c r="DC37" s="265"/>
      <c r="DD37" s="265"/>
      <c r="DE37" s="265"/>
      <c r="DF37" s="265"/>
      <c r="DG37" s="265"/>
      <c r="DH37" s="265"/>
      <c r="DI37" s="265"/>
      <c r="DJ37" s="265"/>
      <c r="DK37" s="265"/>
      <c r="DL37" s="265"/>
      <c r="DM37" s="265"/>
      <c r="DN37" s="265"/>
      <c r="DO37" s="265"/>
      <c r="DP37" s="265"/>
      <c r="DQ37" s="265"/>
      <c r="DR37" s="265"/>
      <c r="DS37" s="265"/>
      <c r="DT37" s="265"/>
      <c r="DU37" s="265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75" customHeight="1" x14ac:dyDescent="0.2">
      <c r="A41" s="183" t="s">
        <v>3</v>
      </c>
      <c r="B41" s="184"/>
      <c r="C41" s="184"/>
      <c r="D41" s="184"/>
      <c r="E41" s="184"/>
      <c r="F41" s="185"/>
      <c r="G41" s="183" t="s">
        <v>75</v>
      </c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5"/>
      <c r="AC41" s="183" t="s">
        <v>219</v>
      </c>
      <c r="AD41" s="73"/>
      <c r="AE41" s="73"/>
      <c r="AF41" s="73"/>
      <c r="AG41" s="73"/>
      <c r="AH41" s="73"/>
      <c r="AI41" s="73"/>
      <c r="AJ41" s="73"/>
      <c r="AK41" s="73"/>
      <c r="AL41" s="183" t="s">
        <v>76</v>
      </c>
      <c r="AM41" s="73"/>
      <c r="AN41" s="73"/>
      <c r="AO41" s="73"/>
      <c r="AP41" s="73"/>
      <c r="AQ41" s="73"/>
      <c r="AR41" s="73"/>
      <c r="AS41" s="73"/>
      <c r="AT41" s="73"/>
      <c r="AU41" s="74"/>
      <c r="AV41" s="271" t="s">
        <v>240</v>
      </c>
      <c r="AW41" s="272"/>
      <c r="AX41" s="272"/>
      <c r="AY41" s="272"/>
      <c r="AZ41" s="272"/>
      <c r="BA41" s="272"/>
      <c r="BB41" s="272"/>
      <c r="BC41" s="272"/>
      <c r="BD41" s="273"/>
      <c r="BE41" s="183" t="s">
        <v>241</v>
      </c>
      <c r="BF41" s="184"/>
      <c r="BG41" s="184"/>
      <c r="BH41" s="184"/>
      <c r="BI41" s="184"/>
      <c r="BJ41" s="184"/>
      <c r="BK41" s="184"/>
      <c r="BL41" s="184"/>
      <c r="BM41" s="184"/>
      <c r="BN41" s="184"/>
      <c r="BO41" s="184"/>
      <c r="BP41" s="184"/>
      <c r="BQ41" s="184"/>
      <c r="BR41" s="185"/>
      <c r="BS41" s="192" t="s">
        <v>0</v>
      </c>
      <c r="BT41" s="162"/>
      <c r="BU41" s="162"/>
      <c r="BV41" s="162"/>
      <c r="BW41" s="162"/>
      <c r="BX41" s="162"/>
      <c r="BY41" s="162"/>
      <c r="BZ41" s="162"/>
      <c r="CA41" s="162"/>
      <c r="CB41" s="162"/>
      <c r="CC41" s="162"/>
      <c r="CD41" s="162"/>
      <c r="CE41" s="162"/>
      <c r="CF41" s="162"/>
      <c r="CG41" s="162"/>
      <c r="CH41" s="162"/>
      <c r="CI41" s="162"/>
      <c r="CJ41" s="162"/>
      <c r="CK41" s="162"/>
      <c r="CL41" s="162"/>
      <c r="CM41" s="162"/>
      <c r="CN41" s="162"/>
      <c r="CO41" s="162"/>
      <c r="CP41" s="162"/>
      <c r="CQ41" s="162"/>
      <c r="CR41" s="162"/>
      <c r="CS41" s="162"/>
      <c r="CT41" s="162"/>
      <c r="CU41" s="162"/>
      <c r="CV41" s="162"/>
      <c r="CW41" s="162"/>
      <c r="CX41" s="162"/>
      <c r="CY41" s="162"/>
      <c r="CZ41" s="162"/>
      <c r="DA41" s="162"/>
      <c r="DB41" s="162"/>
      <c r="DC41" s="162"/>
      <c r="DD41" s="162"/>
      <c r="DE41" s="162"/>
      <c r="DF41" s="162"/>
      <c r="DG41" s="162"/>
      <c r="DH41" s="162"/>
      <c r="DI41" s="162"/>
      <c r="DJ41" s="162"/>
      <c r="DK41" s="162"/>
      <c r="DL41" s="162"/>
      <c r="DM41" s="162"/>
      <c r="DN41" s="162"/>
      <c r="DO41" s="162"/>
      <c r="DP41" s="162"/>
      <c r="DQ41" s="162"/>
      <c r="DR41" s="162"/>
      <c r="DS41" s="162"/>
      <c r="DT41" s="162"/>
      <c r="DU41" s="163"/>
      <c r="DW41" s="42"/>
    </row>
    <row r="42" spans="1:127" s="3" customFormat="1" ht="67.5" customHeight="1" x14ac:dyDescent="0.2">
      <c r="A42" s="186"/>
      <c r="B42" s="187"/>
      <c r="C42" s="187"/>
      <c r="D42" s="187"/>
      <c r="E42" s="187"/>
      <c r="F42" s="188"/>
      <c r="G42" s="186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8"/>
      <c r="AC42" s="205"/>
      <c r="AD42" s="206"/>
      <c r="AE42" s="206"/>
      <c r="AF42" s="206"/>
      <c r="AG42" s="206"/>
      <c r="AH42" s="206"/>
      <c r="AI42" s="206"/>
      <c r="AJ42" s="206"/>
      <c r="AK42" s="206"/>
      <c r="AL42" s="205"/>
      <c r="AM42" s="270"/>
      <c r="AN42" s="270"/>
      <c r="AO42" s="270"/>
      <c r="AP42" s="270"/>
      <c r="AQ42" s="270"/>
      <c r="AR42" s="270"/>
      <c r="AS42" s="270"/>
      <c r="AT42" s="270"/>
      <c r="AU42" s="207"/>
      <c r="AV42" s="274"/>
      <c r="AW42" s="274"/>
      <c r="AX42" s="274"/>
      <c r="AY42" s="274"/>
      <c r="AZ42" s="274"/>
      <c r="BA42" s="274"/>
      <c r="BB42" s="274"/>
      <c r="BC42" s="274"/>
      <c r="BD42" s="275"/>
      <c r="BE42" s="186"/>
      <c r="BF42" s="187"/>
      <c r="BG42" s="187"/>
      <c r="BH42" s="187"/>
      <c r="BI42" s="187"/>
      <c r="BJ42" s="187"/>
      <c r="BK42" s="187"/>
      <c r="BL42" s="187"/>
      <c r="BM42" s="187"/>
      <c r="BN42" s="187"/>
      <c r="BO42" s="187"/>
      <c r="BP42" s="187"/>
      <c r="BQ42" s="187"/>
      <c r="BR42" s="188"/>
      <c r="BS42" s="200" t="s">
        <v>169</v>
      </c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57"/>
      <c r="CE42" s="157"/>
      <c r="CF42" s="158"/>
      <c r="CG42" s="200" t="s">
        <v>176</v>
      </c>
      <c r="CH42" s="157"/>
      <c r="CI42" s="157"/>
      <c r="CJ42" s="157"/>
      <c r="CK42" s="157"/>
      <c r="CL42" s="157"/>
      <c r="CM42" s="157"/>
      <c r="CN42" s="157"/>
      <c r="CO42" s="157"/>
      <c r="CP42" s="157"/>
      <c r="CQ42" s="157"/>
      <c r="CR42" s="157"/>
      <c r="CS42" s="157"/>
      <c r="CT42" s="157"/>
      <c r="CU42" s="157"/>
      <c r="CV42" s="158"/>
      <c r="CW42" s="290" t="s">
        <v>18</v>
      </c>
      <c r="CX42" s="291"/>
      <c r="CY42" s="291"/>
      <c r="CZ42" s="291"/>
      <c r="DA42" s="291"/>
      <c r="DB42" s="291"/>
      <c r="DC42" s="291"/>
      <c r="DD42" s="291"/>
      <c r="DE42" s="291"/>
      <c r="DF42" s="291"/>
      <c r="DG42" s="291"/>
      <c r="DH42" s="291"/>
      <c r="DI42" s="291"/>
      <c r="DJ42" s="291"/>
      <c r="DK42" s="291"/>
      <c r="DL42" s="291"/>
      <c r="DM42" s="291"/>
      <c r="DN42" s="291"/>
      <c r="DO42" s="291"/>
      <c r="DP42" s="291"/>
      <c r="DQ42" s="291"/>
      <c r="DR42" s="291"/>
      <c r="DS42" s="291"/>
      <c r="DT42" s="291"/>
      <c r="DU42" s="292"/>
      <c r="DW42" s="42"/>
    </row>
    <row r="43" spans="1:127" s="3" customFormat="1" ht="32.25" customHeight="1" x14ac:dyDescent="0.2">
      <c r="A43" s="189"/>
      <c r="B43" s="190"/>
      <c r="C43" s="190"/>
      <c r="D43" s="190"/>
      <c r="E43" s="190"/>
      <c r="F43" s="191"/>
      <c r="G43" s="189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1"/>
      <c r="AC43" s="75"/>
      <c r="AD43" s="76"/>
      <c r="AE43" s="76"/>
      <c r="AF43" s="76"/>
      <c r="AG43" s="76"/>
      <c r="AH43" s="76"/>
      <c r="AI43" s="76"/>
      <c r="AJ43" s="76"/>
      <c r="AK43" s="76"/>
      <c r="AL43" s="75"/>
      <c r="AM43" s="76"/>
      <c r="AN43" s="76"/>
      <c r="AO43" s="76"/>
      <c r="AP43" s="76"/>
      <c r="AQ43" s="76"/>
      <c r="AR43" s="76"/>
      <c r="AS43" s="76"/>
      <c r="AT43" s="76"/>
      <c r="AU43" s="77"/>
      <c r="AV43" s="276"/>
      <c r="AW43" s="276"/>
      <c r="AX43" s="276"/>
      <c r="AY43" s="276"/>
      <c r="AZ43" s="276"/>
      <c r="BA43" s="276"/>
      <c r="BB43" s="276"/>
      <c r="BC43" s="276"/>
      <c r="BD43" s="277"/>
      <c r="BE43" s="189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1"/>
      <c r="BS43" s="159"/>
      <c r="BT43" s="160"/>
      <c r="BU43" s="160"/>
      <c r="BV43" s="160"/>
      <c r="BW43" s="160"/>
      <c r="BX43" s="160"/>
      <c r="BY43" s="160"/>
      <c r="BZ43" s="160"/>
      <c r="CA43" s="160"/>
      <c r="CB43" s="160"/>
      <c r="CC43" s="160"/>
      <c r="CD43" s="160"/>
      <c r="CE43" s="160"/>
      <c r="CF43" s="161"/>
      <c r="CG43" s="159"/>
      <c r="CH43" s="160"/>
      <c r="CI43" s="160"/>
      <c r="CJ43" s="160"/>
      <c r="CK43" s="160"/>
      <c r="CL43" s="160"/>
      <c r="CM43" s="160"/>
      <c r="CN43" s="160"/>
      <c r="CO43" s="160"/>
      <c r="CP43" s="160"/>
      <c r="CQ43" s="160"/>
      <c r="CR43" s="160"/>
      <c r="CS43" s="160"/>
      <c r="CT43" s="160"/>
      <c r="CU43" s="160"/>
      <c r="CV43" s="161"/>
      <c r="CW43" s="192" t="s">
        <v>2</v>
      </c>
      <c r="CX43" s="193"/>
      <c r="CY43" s="193"/>
      <c r="CZ43" s="193"/>
      <c r="DA43" s="193"/>
      <c r="DB43" s="193"/>
      <c r="DC43" s="193"/>
      <c r="DD43" s="193"/>
      <c r="DE43" s="193"/>
      <c r="DF43" s="193"/>
      <c r="DG43" s="193"/>
      <c r="DH43" s="193"/>
      <c r="DI43" s="194"/>
      <c r="DJ43" s="192" t="s">
        <v>43</v>
      </c>
      <c r="DK43" s="193"/>
      <c r="DL43" s="193"/>
      <c r="DM43" s="193"/>
      <c r="DN43" s="193"/>
      <c r="DO43" s="193"/>
      <c r="DP43" s="193"/>
      <c r="DQ43" s="193"/>
      <c r="DR43" s="193"/>
      <c r="DS43" s="193"/>
      <c r="DT43" s="193"/>
      <c r="DU43" s="194"/>
      <c r="DW43" s="42"/>
    </row>
    <row r="44" spans="1:127" s="7" customFormat="1" ht="12.75" x14ac:dyDescent="0.2">
      <c r="A44" s="195">
        <v>1</v>
      </c>
      <c r="B44" s="196"/>
      <c r="C44" s="196"/>
      <c r="D44" s="196"/>
      <c r="E44" s="196"/>
      <c r="F44" s="197"/>
      <c r="G44" s="195">
        <v>2</v>
      </c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7"/>
      <c r="AC44" s="266">
        <v>3</v>
      </c>
      <c r="AD44" s="267"/>
      <c r="AE44" s="267"/>
      <c r="AF44" s="267"/>
      <c r="AG44" s="267"/>
      <c r="AH44" s="267"/>
      <c r="AI44" s="267"/>
      <c r="AJ44" s="267"/>
      <c r="AK44" s="267"/>
      <c r="AL44" s="266">
        <v>4</v>
      </c>
      <c r="AM44" s="267"/>
      <c r="AN44" s="267"/>
      <c r="AO44" s="267"/>
      <c r="AP44" s="267"/>
      <c r="AQ44" s="267"/>
      <c r="AR44" s="267"/>
      <c r="AS44" s="267"/>
      <c r="AT44" s="267"/>
      <c r="AU44" s="268"/>
      <c r="AV44" s="269">
        <v>5</v>
      </c>
      <c r="AW44" s="267"/>
      <c r="AX44" s="267"/>
      <c r="AY44" s="267"/>
      <c r="AZ44" s="267"/>
      <c r="BA44" s="267"/>
      <c r="BB44" s="267"/>
      <c r="BC44" s="267"/>
      <c r="BD44" s="268"/>
      <c r="BE44" s="195">
        <v>6</v>
      </c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7"/>
      <c r="BS44" s="195">
        <v>7</v>
      </c>
      <c r="BT44" s="196"/>
      <c r="BU44" s="196"/>
      <c r="BV44" s="196"/>
      <c r="BW44" s="196"/>
      <c r="BX44" s="196"/>
      <c r="BY44" s="196"/>
      <c r="BZ44" s="196"/>
      <c r="CA44" s="196"/>
      <c r="CB44" s="196"/>
      <c r="CC44" s="196"/>
      <c r="CD44" s="196"/>
      <c r="CE44" s="196"/>
      <c r="CF44" s="197"/>
      <c r="CG44" s="195">
        <v>8</v>
      </c>
      <c r="CH44" s="196"/>
      <c r="CI44" s="196"/>
      <c r="CJ44" s="196"/>
      <c r="CK44" s="196"/>
      <c r="CL44" s="196"/>
      <c r="CM44" s="196"/>
      <c r="CN44" s="196"/>
      <c r="CO44" s="196"/>
      <c r="CP44" s="196"/>
      <c r="CQ44" s="196"/>
      <c r="CR44" s="196"/>
      <c r="CS44" s="196"/>
      <c r="CT44" s="196"/>
      <c r="CU44" s="196"/>
      <c r="CV44" s="197"/>
      <c r="CW44" s="195">
        <v>9</v>
      </c>
      <c r="CX44" s="196"/>
      <c r="CY44" s="196"/>
      <c r="CZ44" s="196"/>
      <c r="DA44" s="196"/>
      <c r="DB44" s="196"/>
      <c r="DC44" s="196"/>
      <c r="DD44" s="196"/>
      <c r="DE44" s="196"/>
      <c r="DF44" s="196"/>
      <c r="DG44" s="196"/>
      <c r="DH44" s="196"/>
      <c r="DI44" s="197"/>
      <c r="DJ44" s="195">
        <v>10</v>
      </c>
      <c r="DK44" s="196"/>
      <c r="DL44" s="196"/>
      <c r="DM44" s="196"/>
      <c r="DN44" s="196"/>
      <c r="DO44" s="196"/>
      <c r="DP44" s="196"/>
      <c r="DQ44" s="196"/>
      <c r="DR44" s="196"/>
      <c r="DS44" s="196"/>
      <c r="DT44" s="196"/>
      <c r="DU44" s="197"/>
      <c r="DW44" s="40"/>
    </row>
    <row r="45" spans="1:127" s="6" customFormat="1" ht="15.75" customHeight="1" x14ac:dyDescent="0.2">
      <c r="A45" s="130" t="s">
        <v>6</v>
      </c>
      <c r="B45" s="131"/>
      <c r="C45" s="131"/>
      <c r="D45" s="131"/>
      <c r="E45" s="131"/>
      <c r="F45" s="132"/>
      <c r="G45" s="133" t="s">
        <v>255</v>
      </c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9"/>
      <c r="AC45" s="266" t="s">
        <v>1</v>
      </c>
      <c r="AD45" s="267"/>
      <c r="AE45" s="267"/>
      <c r="AF45" s="267"/>
      <c r="AG45" s="267"/>
      <c r="AH45" s="267"/>
      <c r="AI45" s="267"/>
      <c r="AJ45" s="267"/>
      <c r="AK45" s="267"/>
      <c r="AL45" s="266" t="s">
        <v>1</v>
      </c>
      <c r="AM45" s="267"/>
      <c r="AN45" s="267"/>
      <c r="AO45" s="267"/>
      <c r="AP45" s="267"/>
      <c r="AQ45" s="267"/>
      <c r="AR45" s="267"/>
      <c r="AS45" s="267"/>
      <c r="AT45" s="267"/>
      <c r="AU45" s="268"/>
      <c r="AV45" s="269" t="s">
        <v>1</v>
      </c>
      <c r="AW45" s="267"/>
      <c r="AX45" s="267"/>
      <c r="AY45" s="267"/>
      <c r="AZ45" s="267"/>
      <c r="BA45" s="267"/>
      <c r="BB45" s="267"/>
      <c r="BC45" s="267"/>
      <c r="BD45" s="268"/>
      <c r="BE45" s="127">
        <f>BE49</f>
        <v>100000</v>
      </c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6"/>
      <c r="BS45" s="124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6"/>
      <c r="CG45" s="124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6"/>
      <c r="CW45" s="242">
        <f>CW49</f>
        <v>100000</v>
      </c>
      <c r="CX45" s="294"/>
      <c r="CY45" s="294"/>
      <c r="CZ45" s="294"/>
      <c r="DA45" s="294"/>
      <c r="DB45" s="294"/>
      <c r="DC45" s="294"/>
      <c r="DD45" s="294"/>
      <c r="DE45" s="294"/>
      <c r="DF45" s="294"/>
      <c r="DG45" s="294"/>
      <c r="DH45" s="294"/>
      <c r="DI45" s="295"/>
      <c r="DJ45" s="139"/>
      <c r="DK45" s="140"/>
      <c r="DL45" s="140"/>
      <c r="DM45" s="140"/>
      <c r="DN45" s="140"/>
      <c r="DO45" s="140"/>
      <c r="DP45" s="140"/>
      <c r="DQ45" s="140"/>
      <c r="DR45" s="140"/>
      <c r="DS45" s="140"/>
      <c r="DT45" s="140"/>
      <c r="DU45" s="141"/>
      <c r="DW45" s="35"/>
    </row>
    <row r="46" spans="1:127" s="6" customFormat="1" ht="16.5" customHeight="1" x14ac:dyDescent="0.2">
      <c r="A46" s="179"/>
      <c r="B46" s="180"/>
      <c r="C46" s="180"/>
      <c r="D46" s="180"/>
      <c r="E46" s="180"/>
      <c r="F46" s="181"/>
      <c r="G46" s="182" t="s">
        <v>0</v>
      </c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9"/>
      <c r="AC46" s="266" t="s">
        <v>1</v>
      </c>
      <c r="AD46" s="267"/>
      <c r="AE46" s="267"/>
      <c r="AF46" s="267"/>
      <c r="AG46" s="267"/>
      <c r="AH46" s="267"/>
      <c r="AI46" s="267"/>
      <c r="AJ46" s="267"/>
      <c r="AK46" s="267"/>
      <c r="AL46" s="266" t="s">
        <v>1</v>
      </c>
      <c r="AM46" s="267"/>
      <c r="AN46" s="267"/>
      <c r="AO46" s="267"/>
      <c r="AP46" s="267"/>
      <c r="AQ46" s="267"/>
      <c r="AR46" s="267"/>
      <c r="AS46" s="267"/>
      <c r="AT46" s="267"/>
      <c r="AU46" s="268"/>
      <c r="AV46" s="269" t="s">
        <v>1</v>
      </c>
      <c r="AW46" s="267"/>
      <c r="AX46" s="267"/>
      <c r="AY46" s="267"/>
      <c r="AZ46" s="267"/>
      <c r="BA46" s="267"/>
      <c r="BB46" s="267"/>
      <c r="BC46" s="267"/>
      <c r="BD46" s="268"/>
      <c r="BE46" s="124" t="s">
        <v>1</v>
      </c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6"/>
      <c r="BS46" s="124" t="s">
        <v>1</v>
      </c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6"/>
      <c r="CG46" s="124" t="s">
        <v>1</v>
      </c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6"/>
      <c r="CW46" s="139" t="s">
        <v>1</v>
      </c>
      <c r="CX46" s="140"/>
      <c r="CY46" s="140"/>
      <c r="CZ46" s="140"/>
      <c r="DA46" s="140"/>
      <c r="DB46" s="140"/>
      <c r="DC46" s="140"/>
      <c r="DD46" s="140"/>
      <c r="DE46" s="140"/>
      <c r="DF46" s="140"/>
      <c r="DG46" s="140"/>
      <c r="DH46" s="140"/>
      <c r="DI46" s="141"/>
      <c r="DJ46" s="139" t="s">
        <v>1</v>
      </c>
      <c r="DK46" s="140"/>
      <c r="DL46" s="140"/>
      <c r="DM46" s="140"/>
      <c r="DN46" s="140"/>
      <c r="DO46" s="140"/>
      <c r="DP46" s="140"/>
      <c r="DQ46" s="140"/>
      <c r="DR46" s="140"/>
      <c r="DS46" s="140"/>
      <c r="DT46" s="140"/>
      <c r="DU46" s="141"/>
      <c r="DW46" s="35"/>
    </row>
    <row r="47" spans="1:127" s="6" customFormat="1" ht="94.5" customHeight="1" x14ac:dyDescent="0.2">
      <c r="A47" s="179" t="s">
        <v>25</v>
      </c>
      <c r="B47" s="180"/>
      <c r="C47" s="180"/>
      <c r="D47" s="180"/>
      <c r="E47" s="180"/>
      <c r="F47" s="181"/>
      <c r="G47" s="182" t="s">
        <v>279</v>
      </c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9"/>
      <c r="AC47" s="243">
        <v>293</v>
      </c>
      <c r="AD47" s="244"/>
      <c r="AE47" s="244"/>
      <c r="AF47" s="244"/>
      <c r="AG47" s="244"/>
      <c r="AH47" s="244"/>
      <c r="AI47" s="244"/>
      <c r="AJ47" s="244"/>
      <c r="AK47" s="244"/>
      <c r="AL47" s="263">
        <v>12500</v>
      </c>
      <c r="AM47" s="111"/>
      <c r="AN47" s="111"/>
      <c r="AO47" s="111"/>
      <c r="AP47" s="111"/>
      <c r="AQ47" s="111"/>
      <c r="AR47" s="111"/>
      <c r="AS47" s="111"/>
      <c r="AT47" s="111"/>
      <c r="AU47" s="112"/>
      <c r="AV47" s="246">
        <v>4</v>
      </c>
      <c r="AW47" s="244"/>
      <c r="AX47" s="244"/>
      <c r="AY47" s="244"/>
      <c r="AZ47" s="244"/>
      <c r="BA47" s="244"/>
      <c r="BB47" s="244"/>
      <c r="BC47" s="244"/>
      <c r="BD47" s="245"/>
      <c r="BE47" s="127">
        <f>AL47*AV47</f>
        <v>50000</v>
      </c>
      <c r="BF47" s="128"/>
      <c r="BG47" s="128"/>
      <c r="BH47" s="128"/>
      <c r="BI47" s="128"/>
      <c r="BJ47" s="128"/>
      <c r="BK47" s="128"/>
      <c r="BL47" s="128"/>
      <c r="BM47" s="128"/>
      <c r="BN47" s="128"/>
      <c r="BO47" s="128"/>
      <c r="BP47" s="128"/>
      <c r="BQ47" s="128"/>
      <c r="BR47" s="129"/>
      <c r="BS47" s="124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6"/>
      <c r="CG47" s="124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6"/>
      <c r="CW47" s="242">
        <f>BE47</f>
        <v>50000</v>
      </c>
      <c r="CX47" s="140"/>
      <c r="CY47" s="140"/>
      <c r="CZ47" s="140"/>
      <c r="DA47" s="140"/>
      <c r="DB47" s="140"/>
      <c r="DC47" s="140"/>
      <c r="DD47" s="140"/>
      <c r="DE47" s="140"/>
      <c r="DF47" s="140"/>
      <c r="DG47" s="140"/>
      <c r="DH47" s="140"/>
      <c r="DI47" s="141"/>
      <c r="DJ47" s="139"/>
      <c r="DK47" s="140"/>
      <c r="DL47" s="140"/>
      <c r="DM47" s="140"/>
      <c r="DN47" s="140"/>
      <c r="DO47" s="140"/>
      <c r="DP47" s="140"/>
      <c r="DQ47" s="140"/>
      <c r="DR47" s="140"/>
      <c r="DS47" s="140"/>
      <c r="DT47" s="140"/>
      <c r="DU47" s="141"/>
      <c r="DW47" s="35">
        <v>50000</v>
      </c>
    </row>
    <row r="48" spans="1:127" s="6" customFormat="1" ht="37.5" customHeight="1" x14ac:dyDescent="0.2">
      <c r="A48" s="179" t="s">
        <v>26</v>
      </c>
      <c r="B48" s="180"/>
      <c r="C48" s="180"/>
      <c r="D48" s="180"/>
      <c r="E48" s="180"/>
      <c r="F48" s="181"/>
      <c r="G48" s="182" t="s">
        <v>280</v>
      </c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9"/>
      <c r="AC48" s="243">
        <v>295</v>
      </c>
      <c r="AD48" s="244"/>
      <c r="AE48" s="244"/>
      <c r="AF48" s="244"/>
      <c r="AG48" s="244"/>
      <c r="AH48" s="244"/>
      <c r="AI48" s="244"/>
      <c r="AJ48" s="244"/>
      <c r="AK48" s="244"/>
      <c r="AL48" s="243">
        <v>12500</v>
      </c>
      <c r="AM48" s="244"/>
      <c r="AN48" s="244"/>
      <c r="AO48" s="244"/>
      <c r="AP48" s="244"/>
      <c r="AQ48" s="244"/>
      <c r="AR48" s="244"/>
      <c r="AS48" s="244"/>
      <c r="AT48" s="244"/>
      <c r="AU48" s="245"/>
      <c r="AV48" s="246">
        <v>4</v>
      </c>
      <c r="AW48" s="244"/>
      <c r="AX48" s="244"/>
      <c r="AY48" s="244"/>
      <c r="AZ48" s="244"/>
      <c r="BA48" s="244"/>
      <c r="BB48" s="244"/>
      <c r="BC48" s="244"/>
      <c r="BD48" s="245"/>
      <c r="BE48" s="127">
        <f>AL48*AV48</f>
        <v>50000</v>
      </c>
      <c r="BF48" s="128"/>
      <c r="BG48" s="128"/>
      <c r="BH48" s="128"/>
      <c r="BI48" s="128"/>
      <c r="BJ48" s="128"/>
      <c r="BK48" s="128"/>
      <c r="BL48" s="128"/>
      <c r="BM48" s="128"/>
      <c r="BN48" s="128"/>
      <c r="BO48" s="128"/>
      <c r="BP48" s="128"/>
      <c r="BQ48" s="128"/>
      <c r="BR48" s="129"/>
      <c r="BS48" s="124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6"/>
      <c r="CG48" s="124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6"/>
      <c r="CW48" s="242">
        <f>BE48</f>
        <v>50000</v>
      </c>
      <c r="CX48" s="140"/>
      <c r="CY48" s="140"/>
      <c r="CZ48" s="140"/>
      <c r="DA48" s="140"/>
      <c r="DB48" s="140"/>
      <c r="DC48" s="140"/>
      <c r="DD48" s="140"/>
      <c r="DE48" s="140"/>
      <c r="DF48" s="140"/>
      <c r="DG48" s="140"/>
      <c r="DH48" s="140"/>
      <c r="DI48" s="141"/>
      <c r="DJ48" s="139"/>
      <c r="DK48" s="140"/>
      <c r="DL48" s="140"/>
      <c r="DM48" s="140"/>
      <c r="DN48" s="140"/>
      <c r="DO48" s="140"/>
      <c r="DP48" s="140"/>
      <c r="DQ48" s="140"/>
      <c r="DR48" s="140"/>
      <c r="DS48" s="140"/>
      <c r="DT48" s="140"/>
      <c r="DU48" s="141"/>
      <c r="DW48" s="35">
        <v>50000</v>
      </c>
    </row>
    <row r="49" spans="1:127" s="6" customFormat="1" ht="16.5" customHeight="1" x14ac:dyDescent="0.2">
      <c r="A49" s="176" t="s">
        <v>16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9"/>
      <c r="BE49" s="127">
        <f>BE47+BE48</f>
        <v>100000</v>
      </c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6"/>
      <c r="BS49" s="124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6"/>
      <c r="CG49" s="124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6"/>
      <c r="CW49" s="127">
        <v>100000</v>
      </c>
      <c r="CX49" s="128"/>
      <c r="CY49" s="128"/>
      <c r="CZ49" s="128"/>
      <c r="DA49" s="128"/>
      <c r="DB49" s="128"/>
      <c r="DC49" s="128"/>
      <c r="DD49" s="128"/>
      <c r="DE49" s="128"/>
      <c r="DF49" s="128"/>
      <c r="DG49" s="128"/>
      <c r="DH49" s="128"/>
      <c r="DI49" s="129"/>
      <c r="DJ49" s="124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6"/>
      <c r="DW49" s="35">
        <f>SUM(DW36:DW48)</f>
        <v>160000</v>
      </c>
    </row>
    <row r="50" spans="1:127" ht="21" customHeight="1" x14ac:dyDescent="0.25">
      <c r="A50" s="166" t="s">
        <v>242</v>
      </c>
      <c r="B50" s="167"/>
      <c r="C50" s="167"/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7"/>
      <c r="BQ50" s="167"/>
      <c r="BR50" s="167"/>
      <c r="BS50" s="167"/>
      <c r="BT50" s="167"/>
      <c r="BU50" s="167"/>
      <c r="BV50" s="167"/>
      <c r="BW50" s="167"/>
      <c r="BX50" s="167"/>
      <c r="BY50" s="167"/>
      <c r="BZ50" s="167"/>
      <c r="CA50" s="167"/>
      <c r="CB50" s="167"/>
      <c r="CC50" s="167"/>
      <c r="CD50" s="167"/>
      <c r="CE50" s="167"/>
      <c r="CF50" s="167"/>
      <c r="CG50" s="167"/>
      <c r="CH50" s="167"/>
      <c r="CI50" s="167"/>
      <c r="CJ50" s="167"/>
      <c r="CK50" s="167"/>
      <c r="CL50" s="167"/>
      <c r="CM50" s="167"/>
      <c r="CN50" s="167"/>
      <c r="CO50" s="167"/>
      <c r="CP50" s="167"/>
      <c r="CQ50" s="167"/>
      <c r="CR50" s="167"/>
      <c r="CS50" s="167"/>
      <c r="CT50" s="167"/>
      <c r="CU50" s="167"/>
      <c r="CV50" s="167"/>
      <c r="CW50" s="167"/>
      <c r="CX50" s="167"/>
      <c r="CY50" s="167"/>
      <c r="CZ50" s="167"/>
      <c r="DA50" s="167"/>
      <c r="DB50" s="167"/>
      <c r="DC50" s="167"/>
      <c r="DD50" s="167"/>
      <c r="DE50" s="167"/>
      <c r="DF50" s="167"/>
      <c r="DG50" s="167"/>
      <c r="DH50" s="167"/>
      <c r="DI50" s="167"/>
      <c r="DJ50" s="167"/>
      <c r="DK50" s="167"/>
      <c r="DL50" s="167"/>
      <c r="DM50" s="167"/>
      <c r="DN50" s="167"/>
      <c r="DO50" s="167"/>
      <c r="DP50" s="167"/>
      <c r="DQ50" s="167"/>
      <c r="DR50" s="167"/>
      <c r="DS50" s="167"/>
      <c r="DT50" s="167"/>
      <c r="DU50" s="167"/>
    </row>
  </sheetData>
  <mergeCells count="270">
    <mergeCell ref="BS41:DU41"/>
    <mergeCell ref="BS42:CF43"/>
    <mergeCell ref="CG42:CV43"/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AC35:AP35"/>
    <mergeCell ref="AQ35:BD35"/>
    <mergeCell ref="BE35:BR35"/>
    <mergeCell ref="BS35:CF35"/>
    <mergeCell ref="BS36:CF36"/>
    <mergeCell ref="CW35:DI35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CW44:DI44"/>
    <mergeCell ref="A44:F44"/>
    <mergeCell ref="G44:AB44"/>
    <mergeCell ref="BE44:BR44"/>
    <mergeCell ref="BS44:CF44"/>
    <mergeCell ref="CG44:CV44"/>
    <mergeCell ref="BE45:BR45"/>
    <mergeCell ref="DJ35:DU35"/>
    <mergeCell ref="DJ33:DU33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A32:F32"/>
    <mergeCell ref="AC32:AP32"/>
    <mergeCell ref="AQ32:BD32"/>
    <mergeCell ref="A31:F31"/>
    <mergeCell ref="A34:F34"/>
    <mergeCell ref="AC34:AP34"/>
    <mergeCell ref="AQ34:BD34"/>
    <mergeCell ref="BS34:CF34"/>
    <mergeCell ref="BE34:BR34"/>
    <mergeCell ref="A33:F33"/>
    <mergeCell ref="BE33:BR33"/>
    <mergeCell ref="AC33:AP33"/>
    <mergeCell ref="AQ33:BD33"/>
    <mergeCell ref="BE32:BR32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2:AB32"/>
    <mergeCell ref="G30:AB30"/>
    <mergeCell ref="BE31:BR31"/>
    <mergeCell ref="CW29:DI29"/>
    <mergeCell ref="BE30:BR30"/>
    <mergeCell ref="BS30:CF30"/>
    <mergeCell ref="CG30:CV30"/>
    <mergeCell ref="A30:F30"/>
    <mergeCell ref="AC30:AP30"/>
    <mergeCell ref="AQ30:BD30"/>
    <mergeCell ref="CW31:DI31"/>
    <mergeCell ref="G29:AB29"/>
    <mergeCell ref="A28:F28"/>
    <mergeCell ref="G28:AB28"/>
    <mergeCell ref="AC28:AP28"/>
    <mergeCell ref="AQ28:BD28"/>
    <mergeCell ref="DJ29:DU29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29:F29"/>
    <mergeCell ref="BS18:CF18"/>
    <mergeCell ref="CG18:CV18"/>
    <mergeCell ref="DJ18:DU18"/>
    <mergeCell ref="CG19:CV19"/>
    <mergeCell ref="CW18:DI18"/>
    <mergeCell ref="CW20:DI20"/>
    <mergeCell ref="CW19:DI19"/>
    <mergeCell ref="A25:F27"/>
    <mergeCell ref="G25:AB27"/>
    <mergeCell ref="AC25:AP27"/>
    <mergeCell ref="AQ25:BD27"/>
    <mergeCell ref="BS26:CF27"/>
    <mergeCell ref="CG26:CV27"/>
    <mergeCell ref="A18:F18"/>
    <mergeCell ref="AC13:AP13"/>
    <mergeCell ref="A17:F17"/>
    <mergeCell ref="AC17:AP17"/>
    <mergeCell ref="A14:F15"/>
    <mergeCell ref="G11:AB11"/>
    <mergeCell ref="AC14:AP15"/>
    <mergeCell ref="AQ14:BD15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A16:F16"/>
    <mergeCell ref="AC16:AP16"/>
    <mergeCell ref="AQ16:BD16"/>
    <mergeCell ref="BE16:BR16"/>
    <mergeCell ref="BS16:CF16"/>
    <mergeCell ref="CG16:CV16"/>
    <mergeCell ref="A11:F12"/>
    <mergeCell ref="AC11:AP12"/>
    <mergeCell ref="AQ11:BD12"/>
    <mergeCell ref="A13:F13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G12:AB12"/>
    <mergeCell ref="G13:AB13"/>
    <mergeCell ref="G14:AB14"/>
    <mergeCell ref="G16:AB16"/>
    <mergeCell ref="G45:AB45"/>
    <mergeCell ref="G18:AB18"/>
    <mergeCell ref="G17:AB17"/>
    <mergeCell ref="A22:DU22"/>
    <mergeCell ref="A21:DU21"/>
    <mergeCell ref="BS11:CF12"/>
    <mergeCell ref="G15:AB15"/>
    <mergeCell ref="AC18:AP18"/>
    <mergeCell ref="CW14:DI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CG17:CV17"/>
    <mergeCell ref="CW17:DI17"/>
    <mergeCell ref="BS48:CF48"/>
    <mergeCell ref="CG48:CV48"/>
    <mergeCell ref="CW48:DI48"/>
    <mergeCell ref="DJ48:DU48"/>
    <mergeCell ref="A48:F48"/>
    <mergeCell ref="G48:AB48"/>
    <mergeCell ref="AC48:AK48"/>
    <mergeCell ref="AL48:AU48"/>
    <mergeCell ref="AV48:BD48"/>
    <mergeCell ref="BE48:BR4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Гл Бух</cp:lastModifiedBy>
  <cp:lastPrinted>2022-12-09T08:27:14Z</cp:lastPrinted>
  <dcterms:created xsi:type="dcterms:W3CDTF">2010-11-26T07:12:57Z</dcterms:created>
  <dcterms:modified xsi:type="dcterms:W3CDTF">2023-03-06T12:54:04Z</dcterms:modified>
</cp:coreProperties>
</file>