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ПРБ 2026\от Городиловой И А\ПРБ основная\"/>
    </mc:Choice>
  </mc:AlternateContent>
  <bookViews>
    <workbookView xWindow="0" yWindow="0" windowWidth="8595" windowHeight="7110" firstSheet="1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0" i="4" l="1"/>
  <c r="G121" i="4" s="1"/>
  <c r="G43" i="4" l="1"/>
  <c r="G42" i="4"/>
  <c r="G75" i="1" l="1"/>
  <c r="G74" i="1"/>
  <c r="G73" i="1"/>
  <c r="G125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E120" i="4" s="1"/>
  <c r="E121" i="4" s="1"/>
  <c r="G10" i="4"/>
  <c r="E10" i="4"/>
  <c r="C10" i="4"/>
  <c r="G11" i="4"/>
  <c r="E11" i="4"/>
  <c r="C13" i="4"/>
  <c r="C14" i="4"/>
  <c r="C15" i="4"/>
  <c r="C9" i="4"/>
  <c r="E28" i="5" l="1"/>
  <c r="G29" i="5"/>
  <c r="G27" i="5"/>
  <c r="G32" i="5"/>
  <c r="E29" i="5"/>
  <c r="E27" i="5"/>
  <c r="E32" i="5"/>
  <c r="G28" i="5"/>
  <c r="G34" i="1"/>
  <c r="G41" i="1"/>
  <c r="G49" i="1"/>
  <c r="G57" i="1"/>
  <c r="G65" i="1"/>
  <c r="G42" i="1"/>
  <c r="G50" i="1"/>
  <c r="G51" i="1"/>
  <c r="G35" i="1"/>
  <c r="G58" i="1"/>
  <c r="G28" i="1"/>
  <c r="G29" i="1"/>
  <c r="G44" i="1"/>
  <c r="G52" i="1"/>
  <c r="G60" i="1"/>
  <c r="G68" i="1"/>
  <c r="G30" i="1"/>
  <c r="G37" i="1"/>
  <c r="G45" i="1"/>
  <c r="G53" i="1"/>
  <c r="G61" i="1"/>
  <c r="G69" i="1"/>
  <c r="G48" i="1"/>
  <c r="G43" i="1"/>
  <c r="G31" i="1"/>
  <c r="G38" i="1"/>
  <c r="G46" i="1"/>
  <c r="G54" i="1"/>
  <c r="G62" i="1"/>
  <c r="G70" i="1"/>
  <c r="G56" i="1"/>
  <c r="G66" i="1"/>
  <c r="G59" i="1"/>
  <c r="G32" i="1"/>
  <c r="G39" i="1"/>
  <c r="G47" i="1"/>
  <c r="G55" i="1"/>
  <c r="G63" i="1"/>
  <c r="G27" i="1"/>
  <c r="G40" i="1"/>
  <c r="G64" i="1"/>
  <c r="G36" i="1"/>
  <c r="G67" i="1"/>
  <c r="G33" i="1"/>
  <c r="G122" i="4"/>
  <c r="E122" i="4"/>
  <c r="G77" i="4"/>
  <c r="E77" i="4"/>
  <c r="G41" i="4"/>
  <c r="G40" i="4" s="1"/>
  <c r="E41" i="4"/>
  <c r="E40" i="4" s="1"/>
  <c r="E114" i="4"/>
  <c r="G111" i="4"/>
  <c r="G103" i="4"/>
  <c r="G95" i="4"/>
  <c r="G87" i="4"/>
  <c r="G80" i="4"/>
  <c r="E102" i="4"/>
  <c r="E94" i="4"/>
  <c r="E86" i="4"/>
  <c r="G79" i="4"/>
  <c r="E113" i="4"/>
  <c r="G110" i="4"/>
  <c r="G102" i="4"/>
  <c r="G94" i="4"/>
  <c r="G86" i="4"/>
  <c r="E109" i="4"/>
  <c r="E101" i="4"/>
  <c r="E93" i="4"/>
  <c r="E85" i="4"/>
  <c r="E112" i="4"/>
  <c r="G109" i="4"/>
  <c r="G101" i="4"/>
  <c r="G93" i="4"/>
  <c r="G85" i="4"/>
  <c r="E108" i="4"/>
  <c r="E100" i="4"/>
  <c r="E92" i="4"/>
  <c r="E84" i="4"/>
  <c r="G106" i="4"/>
  <c r="E97" i="4"/>
  <c r="E103" i="4"/>
  <c r="E111" i="4"/>
  <c r="G108" i="4"/>
  <c r="G100" i="4"/>
  <c r="G92" i="4"/>
  <c r="G84" i="4"/>
  <c r="E107" i="4"/>
  <c r="E99" i="4"/>
  <c r="E91" i="4"/>
  <c r="E83" i="4"/>
  <c r="G98" i="4"/>
  <c r="G90" i="4"/>
  <c r="G82" i="4"/>
  <c r="E89" i="4"/>
  <c r="E81" i="4"/>
  <c r="E87" i="4"/>
  <c r="E79" i="4"/>
  <c r="E110" i="4"/>
  <c r="G107" i="4"/>
  <c r="G99" i="4"/>
  <c r="G91" i="4"/>
  <c r="G83" i="4"/>
  <c r="E106" i="4"/>
  <c r="E98" i="4"/>
  <c r="E90" i="4"/>
  <c r="E82" i="4"/>
  <c r="G114" i="4"/>
  <c r="E105" i="4"/>
  <c r="E95" i="4"/>
  <c r="G113" i="4"/>
  <c r="G105" i="4"/>
  <c r="G97" i="4"/>
  <c r="G89" i="4"/>
  <c r="G81" i="4"/>
  <c r="E104" i="4"/>
  <c r="E96" i="4"/>
  <c r="E88" i="4"/>
  <c r="G112" i="4"/>
  <c r="G104" i="4"/>
  <c r="G96" i="4"/>
  <c r="G88" i="4"/>
  <c r="E80" i="4"/>
  <c r="G78" i="4"/>
  <c r="G74" i="4"/>
  <c r="E72" i="4"/>
  <c r="E75" i="4"/>
  <c r="E78" i="4"/>
  <c r="E74" i="4"/>
  <c r="E55" i="4"/>
  <c r="G73" i="4"/>
  <c r="G57" i="4"/>
  <c r="G56" i="4" s="1"/>
  <c r="E76" i="4"/>
  <c r="G76" i="4"/>
  <c r="E73" i="4"/>
  <c r="E57" i="4"/>
  <c r="E56" i="4" s="1"/>
  <c r="G72" i="4"/>
  <c r="G55" i="4"/>
  <c r="G75" i="4"/>
  <c r="G44" i="5"/>
  <c r="E44" i="5"/>
  <c r="G43" i="5"/>
  <c r="E43" i="5"/>
  <c r="G41" i="5"/>
  <c r="E41" i="5"/>
  <c r="G40" i="5"/>
  <c r="E40" i="5"/>
  <c r="G23" i="5"/>
  <c r="E23" i="5"/>
  <c r="G22" i="5"/>
  <c r="G21" i="5"/>
  <c r="G20" i="5"/>
  <c r="G19" i="5"/>
  <c r="G18" i="5"/>
  <c r="A46" i="4"/>
  <c r="A18" i="4"/>
  <c r="A66" i="4"/>
  <c r="A63" i="4"/>
  <c r="G31" i="5" l="1"/>
  <c r="E31" i="5"/>
  <c r="E26" i="5"/>
  <c r="G26" i="5"/>
</calcChain>
</file>

<file path=xl/sharedStrings.xml><?xml version="1.0" encoding="utf-8"?>
<sst xmlns="http://schemas.openxmlformats.org/spreadsheetml/2006/main" count="855" uniqueCount="279">
  <si>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</si>
  <si>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</si>
  <si>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</si>
  <si>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</si>
  <si>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</si>
  <si>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</si>
  <si>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</si>
  <si>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</si>
  <si>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</si>
  <si>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</si>
  <si>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</si>
  <si>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</si>
  <si>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</si>
  <si>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</si>
  <si>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</si>
  <si>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</si>
  <si>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</si>
  <si>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</si>
  <si>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</si>
  <si>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</si>
  <si>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</si>
  <si>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</si>
  <si>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</si>
  <si>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</si>
  <si>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</si>
  <si>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</si>
  <si>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</si>
  <si>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</si>
  <si>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</si>
  <si>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</si>
  <si>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</si>
  <si>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</si>
  <si>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</si>
  <si>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</si>
  <si>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</si>
  <si>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</si>
  <si>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</si>
  <si>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</si>
  <si>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</si>
  <si>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</si>
  <si>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</si>
  <si>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</si>
  <si>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</si>
  <si>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</si>
  <si>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</si>
  <si>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</si>
  <si>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</si>
  <si>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</si>
  <si>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</si>
  <si>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</si>
  <si>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</si>
  <si>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</si>
  <si>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Программные решения для бизнеса</t>
  </si>
  <si>
    <t>Региональный этап</t>
  </si>
  <si>
    <t>Покрытие пола: ковролин  -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</si>
  <si>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</si>
  <si>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</si>
  <si>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Офисный стол</t>
  </si>
  <si>
    <t>Компьютерный стул</t>
  </si>
  <si>
    <t>Стелаж</t>
  </si>
  <si>
    <t>Мебель</t>
  </si>
  <si>
    <t>шт</t>
  </si>
  <si>
    <t>Покрытие пола: ковролин на всю зону</t>
  </si>
  <si>
    <t>Вешалка</t>
  </si>
  <si>
    <t>Мусорная корзина</t>
  </si>
  <si>
    <t>Аптечка первой помощи работникам</t>
  </si>
  <si>
    <t>Огнетушитель углекислотный ОУ-1 или аналог</t>
  </si>
  <si>
    <t>Оборудование</t>
  </si>
  <si>
    <t xml:space="preserve">шт ( на 1 раб.место) </t>
  </si>
  <si>
    <t>Подведение/ отведение ГХВС (при необходимости) : не требуется</t>
  </si>
  <si>
    <t>Персональный компьютер в сборе</t>
  </si>
  <si>
    <t>Компьютерный монитор</t>
  </si>
  <si>
    <t>Интерфейсный кабель для подключения монитора</t>
  </si>
  <si>
    <t>Клавиатура</t>
  </si>
  <si>
    <t>Компьютерная мышь</t>
  </si>
  <si>
    <t>Коврик для компьютерной мыши</t>
  </si>
  <si>
    <t>Кабель питания</t>
  </si>
  <si>
    <t>Источник бесперебойного питания</t>
  </si>
  <si>
    <t>Сетевой фильтр</t>
  </si>
  <si>
    <t>ПО операционная система</t>
  </si>
  <si>
    <t>ПО для просмотра документов в формате PDF</t>
  </si>
  <si>
    <t>ПО для архивации</t>
  </si>
  <si>
    <t>ПО офисный пакет</t>
  </si>
  <si>
    <t>ПО веб-браузер</t>
  </si>
  <si>
    <t>ПО редактор диаграмм</t>
  </si>
  <si>
    <t>ПО Git или аналог</t>
  </si>
  <si>
    <t>ПО .NET</t>
  </si>
  <si>
    <t>ПО среда разработки</t>
  </si>
  <si>
    <t>Набор средств разработки</t>
  </si>
  <si>
    <t>Библиотека</t>
  </si>
  <si>
    <t>ORM-инструмент</t>
  </si>
  <si>
    <t xml:space="preserve">Программное обеспечение </t>
  </si>
  <si>
    <t>Среда для разработки графических интерфейсов</t>
  </si>
  <si>
    <t>Текстовый редактор</t>
  </si>
  <si>
    <t>Клиент для работы с API</t>
  </si>
  <si>
    <t>ПО СУБД</t>
  </si>
  <si>
    <t>МФУ цветное лазерное</t>
  </si>
  <si>
    <t>Интерфейсный кабель для подключения МФУ</t>
  </si>
  <si>
    <t>Веер цифр</t>
  </si>
  <si>
    <t>Шкаф с запирающимися ячейками</t>
  </si>
  <si>
    <t>Светильник настольный светодиодный</t>
  </si>
  <si>
    <t>ЖКД с диагональю не менее 21"</t>
  </si>
  <si>
    <t>Кабель питания CEE 7/7 - IEC 320 C13</t>
  </si>
  <si>
    <t>Источник бесперебойного питания мощностью от 600ВА</t>
  </si>
  <si>
    <t>6 розеток, 5 метров</t>
  </si>
  <si>
    <t>Программное обеспечение e(fx)clipse</t>
  </si>
  <si>
    <t>Программное обеспечение Java SE 17 Development Kit</t>
  </si>
  <si>
    <t>с функцией поточного сканирования, скорость печати не менее 20 стр./мин, интерфейсы Ethernet и USB</t>
  </si>
  <si>
    <t>Оборудование IT</t>
  </si>
  <si>
    <t>ПО</t>
  </si>
  <si>
    <t>Расходные материалы</t>
  </si>
  <si>
    <t>ячеек</t>
  </si>
  <si>
    <t>Аптечка</t>
  </si>
  <si>
    <t>Огнетушитель</t>
  </si>
  <si>
    <t>Кулер 19 л (холодная/горячая вода)</t>
  </si>
  <si>
    <t>Охрана труда</t>
  </si>
  <si>
    <t>Смартфон/Планшет с ОС Android</t>
  </si>
  <si>
    <t>Смартфон/планшет с операционной системой Android, версия не ниже 8, включая следующие компоненты:
 - Wi-Fi;
 - NFC;
 - Bluetooth, версия не ниже 4;
 - интерфейсный кабель для подключения к ПК.</t>
  </si>
  <si>
    <t>Программное обеспечение JetBrains Rider 
Включая следующие компоненты:
 - Web Development;
 - Database Tools;
 - Version Controls;
 - Rider Xamarin Android Support;
 - AvaloniaRider.</t>
  </si>
  <si>
    <t>Ручка</t>
  </si>
  <si>
    <t xml:space="preserve">шт ( на 1 конкурсанта) </t>
  </si>
  <si>
    <t>Карандаш HB</t>
  </si>
  <si>
    <t>Ластик</t>
  </si>
  <si>
    <t>Линейка</t>
  </si>
  <si>
    <t>Папка-конверт на кнопке А4</t>
  </si>
  <si>
    <t>Ручка шариковая</t>
  </si>
  <si>
    <t>Скрепки</t>
  </si>
  <si>
    <t>Стикеры</t>
  </si>
  <si>
    <t xml:space="preserve">С клейкой полосой. 100 шт. в блоке. </t>
  </si>
  <si>
    <t>Проводная, подключение по USB</t>
  </si>
  <si>
    <t>штука</t>
  </si>
  <si>
    <t>Бумага для офисной техники</t>
  </si>
  <si>
    <t>Белая, А4, пачка 500 листов</t>
  </si>
  <si>
    <t>Катридж для цветного МФУ</t>
  </si>
  <si>
    <t xml:space="preserve">Папка-планшет </t>
  </si>
  <si>
    <t>Скоросшиватель пластиковый</t>
  </si>
  <si>
    <t>Бумага для флипчартов</t>
  </si>
  <si>
    <t>Формат А3</t>
  </si>
  <si>
    <t>упак</t>
  </si>
  <si>
    <t>Клейкая лента канцелярская двусторонняя</t>
  </si>
  <si>
    <t>Степлер</t>
  </si>
  <si>
    <t>Скобы для степлера</t>
  </si>
  <si>
    <t>Упаковка 1000 шт</t>
  </si>
  <si>
    <t>коробка</t>
  </si>
  <si>
    <t>Файл-вкладыш, плотный</t>
  </si>
  <si>
    <t>А4, упаковка 100 шт</t>
  </si>
  <si>
    <t>Набор маркеров (перманентные)</t>
  </si>
  <si>
    <t>4 цвета, количество в упаковке 4 шт</t>
  </si>
  <si>
    <t>упаковка</t>
  </si>
  <si>
    <t xml:space="preserve">Ножницы </t>
  </si>
  <si>
    <t>Мешки для мусора</t>
  </si>
  <si>
    <t>60 литров, рулон 30 шт</t>
  </si>
  <si>
    <t>рулон</t>
  </si>
  <si>
    <t>Стакан одноразовый для холодных напитков</t>
  </si>
  <si>
    <t>200 мл., упаковка 100 шт</t>
  </si>
  <si>
    <t>Стакан одноразовый термостойкий</t>
  </si>
  <si>
    <t>200 мл., упаковка 50 шт</t>
  </si>
  <si>
    <t>Флеш накопитель</t>
  </si>
  <si>
    <t>16 Гб</t>
  </si>
  <si>
    <t>Вода 19 литров</t>
  </si>
  <si>
    <t>ЦПУ:
 - минимальная базовая тактовая частота 2.0 ГГц;
 - количество физических ядер не менее 4;
 - количество потоков не менее 4;
 ОЗУ:
 - объем не менее 8 Гб;
 ПЗУ:
 - SSD объемом не менее 500 Гб, либо SSHD/HDD объемом не менее 500 Гб;
 сетевой адаптер:
 - технология Ethernet стандарта 100BASE-T и/или 1000BASE-T;
 графический адаптер:
 - стандарт не ниже WXGA;
 - возможность подключения двух независимых мониторов.</t>
  </si>
  <si>
    <t>Программная платформа .NET 9.0 включая следующие компоненты:
-Avalonia                                                                                                          -NET Framework Core                                                                                                                              -NET Framework Tools                                                                                                                              -NET Framework Design</t>
  </si>
  <si>
    <t>Шт</t>
  </si>
  <si>
    <t>шт.</t>
  </si>
  <si>
    <t>Интерфейсный кабель для подключения монитора или проектора</t>
  </si>
  <si>
    <t>Проектор с экраном</t>
  </si>
  <si>
    <t>Офисный стул</t>
  </si>
  <si>
    <t>Освещение: Допустимо верхнее искусственное освещение (не менее 500 люкс)</t>
  </si>
  <si>
    <t>Интернет: не требуется</t>
  </si>
  <si>
    <t>Электричество: не требуется</t>
  </si>
  <si>
    <t>Контур заземления для электропитания и сети слаботочных подключений (при необходимости): не требуется</t>
  </si>
  <si>
    <t xml:space="preserve">Освещение: Допустимо верхнее искусственное освещение (не менее 500 люкс) </t>
  </si>
  <si>
    <t xml:space="preserve">Электричество: 2 подключения к сети по 220 Вольт	</t>
  </si>
  <si>
    <t>Площадь зоны: не менее 4 кв.м.</t>
  </si>
  <si>
    <t xml:space="preserve">Интернет: Подключение  ноутбуков к беспроводному интернету (с возможностью подключения к проводному интернету) 	</t>
  </si>
  <si>
    <t xml:space="preserve">Электричество: 1 подключение к сети по 220 Вольт	</t>
  </si>
  <si>
    <t>ЦПУ:
 - минимальная базовая тактовая частота 2.0 ГГц;
 - количество физических ядер не менее 4;
 - количество потоков не менее 4;
 ОЗУ:
 - объем не менее 16 Гб;
 ПЗУ:
 - SSD объемом не менее 500 Гб, либо SSHD/HDD объемом не менее 500 Гб;
 сетевой адаптер:
 - технология Ethernet стандарта 100BASE-T и/или 1000BASE-T;
 графический адаптер:
 - стандарт не ниже WXGA;
 - возможность подключения двух независимых мониторов.</t>
  </si>
  <si>
    <t>Площадь зоны: не менее 5 кв.м.</t>
  </si>
  <si>
    <t>Наушники</t>
  </si>
  <si>
    <t>Проводные, разъём Jack 3,5</t>
  </si>
  <si>
    <t>РЕД ОС 8.0</t>
  </si>
  <si>
    <t>Atril 1.28.0</t>
  </si>
  <si>
    <t>Engrampa 1.28.1</t>
  </si>
  <si>
    <t>Р7-Офис. Профессиональный (десктопная версия) 2024.4.2.721</t>
  </si>
  <si>
    <t>Яндекс Браузер 24.12.4.1093</t>
  </si>
  <si>
    <t>Р7-Графика 1.14.247171111</t>
  </si>
  <si>
    <t>Git 2.48.1</t>
  </si>
  <si>
    <t>.NET 9.0, Python-3.11, Java SE 17 Development Kit</t>
  </si>
  <si>
    <t>РЕД База Данных 5</t>
  </si>
  <si>
    <t>DBeaver Community 25.0.0</t>
  </si>
  <si>
    <t>DataGrip v2024.3.5</t>
  </si>
  <si>
    <t>Postman v7.33.1</t>
  </si>
  <si>
    <t>Sublime Text Build 4200</t>
  </si>
  <si>
    <t>Kivy Designer 2.3.1</t>
  </si>
  <si>
    <t>PyCharm Community Edition 2024.3.4</t>
  </si>
  <si>
    <t>Anaconda3 2025.06-0</t>
  </si>
  <si>
    <t>Hibernate ORM 7.1 series</t>
  </si>
  <si>
    <t>Eclipse IDE for Java Developers - 2025-03</t>
  </si>
  <si>
    <t>IntelliJ IDEA Community Edition v2024.3.4.1</t>
  </si>
  <si>
    <t>Java SE 17 Development Kit</t>
  </si>
  <si>
    <t>Node.js v22.14.0</t>
  </si>
  <si>
    <t>Next.js v15.2.2</t>
  </si>
  <si>
    <t>Vue.js v2.7.16</t>
  </si>
  <si>
    <t>Electron 35.0.1</t>
  </si>
  <si>
    <t>Flutter SDK v3.29.1</t>
  </si>
  <si>
    <t>Dart SDK v3.7.0</t>
  </si>
  <si>
    <t>Android Studio2024.3.1</t>
  </si>
  <si>
    <t>JetBrains Rider 2024.3.6</t>
  </si>
  <si>
    <t>WebStorm v2024.3.4</t>
  </si>
  <si>
    <t>e(fx)clipse 2.4.0 в составе Eclipse 4.6.0 SDK</t>
  </si>
  <si>
    <t>Программное обеспечение Visual Studio Code включая:
- C#
- C# Dev Kit
- C# Extensions
- C# XML Documentation Comments
- NuGet Package Manage
- .NET Extension Pack
- .NET MAUI
- Avalonia for VSCode
- Avalonia Templates
- Xml Complete
- Python
- Python Debugger
- Python Extension Pack
- Python Path
- Python Test Explorer for Visual Studio Code
- Qt for Python
- Python Development Extensions Pack
- Java Extension Pack
- Spring Boot Extension Pack
- Maven for Java
- Java
- Gradle for Java
- gradle-build-helper
- Live Server
- Path Intellisense
- npm Intellisense 
- Vue.js Extension Pack
- Angular Essentials
- Flutter
- React Native Tools
- React Extension Pack
- Node Essentials
- Next.js CLI</t>
  </si>
  <si>
    <t>Visual Studio Code v1.98.1</t>
  </si>
  <si>
    <t>Android 10 SDK</t>
  </si>
  <si>
    <t xml:space="preserve"> - SQLAlchemy
 - JDBC (Java Database Connectivity)
 - ADO.NET
 - ODBC (Open Database Connectivity)
 - MySQL Connector/C++</t>
  </si>
  <si>
    <t>Qt6 Designer</t>
  </si>
  <si>
    <t>Критически важные характеристики позиции отсутствуют</t>
  </si>
  <si>
    <t>Республика Карелия</t>
  </si>
  <si>
    <t>ГАПОУ РК «Петрозаводский архитектурно-строительный техникум»</t>
  </si>
  <si>
    <t>г. Петрозаводск, ул. Мурманская, 30</t>
  </si>
  <si>
    <t>13.02.2026 - 20.02.2026</t>
  </si>
  <si>
    <t>Мельник Наталья Леонидовна</t>
  </si>
  <si>
    <t>natashmelnik@yandex.ru</t>
  </si>
  <si>
    <t>Курников Евгений Анатольевич</t>
  </si>
  <si>
    <t>e-ptgh@mail.ru</t>
  </si>
  <si>
    <t>VGA кабель 1.5м Male-To-Male для ПК, проектора, монитора</t>
  </si>
  <si>
    <t xml:space="preserve">Клавиатуры CBR </t>
  </si>
  <si>
    <t xml:space="preserve">ПО  Master PDF Editor </t>
  </si>
  <si>
    <t>Мышь проводная A4TECH OP-720, оптическая, USB, 1200dpi, цвет черный</t>
  </si>
  <si>
    <t>27" Монитор LG UltraGear 27GS85Q-B черный</t>
  </si>
  <si>
    <t>Adobe Acrobat Reader DC 2024.005.20399</t>
  </si>
  <si>
    <t>Microsoft Office 2019</t>
  </si>
  <si>
    <t>Ученический/офисный</t>
  </si>
  <si>
    <t>Вместимость баллона 1,34 л., время выхода СО2 6 сек.</t>
  </si>
  <si>
    <t>Важные технические характеристики отсутствуют</t>
  </si>
  <si>
    <t>Огнетушитель углекислотный ОУ-1</t>
  </si>
  <si>
    <t>Аптечка первой помощи работникам (по приказу №169н, пластиковый чемодан)</t>
  </si>
  <si>
    <t>Пластиковая</t>
  </si>
  <si>
    <t>Кабель USB Type-A, USB Type-B HP USB-кабель для принтера</t>
  </si>
  <si>
    <t xml:space="preserve"> Неавтоматическая</t>
  </si>
  <si>
    <t>Твердость произвольная</t>
  </si>
  <si>
    <t>Формат А4, плотность 80 г/м2, 500 листов</t>
  </si>
  <si>
    <t>Ластик Attache Selection из синтетического каучука прямоугольный 61x21x11 мм</t>
  </si>
  <si>
    <t xml:space="preserve">Линейка Attache Economy 30 см пластиковая </t>
  </si>
  <si>
    <t>Папка-конверт на кнопке Attache А4 синяя 180 мкм</t>
  </si>
  <si>
    <t>Папка-планшет с зажимом Attache A4 пластиковая черная</t>
  </si>
  <si>
    <t>Скоросшиватель пластиковый Комус А4 до 100 листов синий (толщина обложки 0.13/0.18 мм)</t>
  </si>
  <si>
    <t>Клейкая лента канцелярская Kores прозрачная двусторонняя 15 мм x 5 м</t>
  </si>
  <si>
    <t>Ручка шариковая неавтоматическая Bic Round Stic синяя (толщина линии 0.32 мм)</t>
  </si>
  <si>
    <t>Степлер Attache 8215 до 25 листов черный (скобы № 24/6, 26/6)</t>
  </si>
  <si>
    <t>Скрепки канцелярские 28 мм Attache металлические с полимерным покрытием (100 штук в упаковке)</t>
  </si>
  <si>
    <t>Ножницы 195 мм Attache с пластиковыми прорезиненными анатомическими ручками бирюзового/черного цвета</t>
  </si>
  <si>
    <t>Windows 10 Pro х 64 v.22H2</t>
  </si>
  <si>
    <t xml:space="preserve"> ПО 7-Zip v.25.01</t>
  </si>
  <si>
    <t xml:space="preserve"> ПО Яндекс Браузер  v.25.12.2.1322</t>
  </si>
  <si>
    <t>StarUML v7.0.0</t>
  </si>
  <si>
    <t xml:space="preserve"> ПО Git v. 2.52.0</t>
  </si>
  <si>
    <t>Программная платформа .NET 9.0  включая следующие компоненты:-Avalonia    -NET Framework Core     NET Framework Tools        -NET Framework Design</t>
  </si>
  <si>
    <t>Программное обеспечение Android Studio v.2025.2.2 «Otter», включая следующие компоненты:
 - Android SDK Tools;
 - Android SDK Platform-Tools;
 - Android SDK Build-Tools;
 - Android SDK Platform;
 - USB Driver.</t>
  </si>
  <si>
    <t>Android SDK v.25.0.1</t>
  </si>
  <si>
    <r>
      <t xml:space="preserve">Программное обеспечение </t>
    </r>
    <r>
      <rPr>
        <sz val="11"/>
        <color theme="1"/>
        <rFont val="Times New Roman"/>
        <family val="1"/>
        <charset val="204"/>
      </rPr>
      <t>Dart SDK v.3.11</t>
    </r>
  </si>
  <si>
    <r>
      <t xml:space="preserve">Программное обеспечение </t>
    </r>
    <r>
      <rPr>
        <sz val="11"/>
        <color theme="1"/>
        <rFont val="Times New Roman"/>
        <family val="1"/>
        <charset val="204"/>
      </rPr>
      <t>Flutter SDK  v.3.38.7</t>
    </r>
  </si>
  <si>
    <r>
      <t xml:space="preserve">Программное обеспечение </t>
    </r>
    <r>
      <rPr>
        <sz val="11"/>
        <color theme="1"/>
        <rFont val="Times New Roman"/>
        <family val="1"/>
        <charset val="204"/>
      </rPr>
      <t>Electron v.40.0</t>
    </r>
  </si>
  <si>
    <r>
      <t xml:space="preserve">Программное обеспечение </t>
    </r>
    <r>
      <rPr>
        <sz val="11"/>
        <color theme="1"/>
        <rFont val="Times New Roman"/>
        <family val="1"/>
        <charset val="204"/>
      </rPr>
      <t>Vue.js  v2.7.16</t>
    </r>
  </si>
  <si>
    <r>
      <t xml:space="preserve">Программное обеспечение </t>
    </r>
    <r>
      <rPr>
        <sz val="11"/>
        <color theme="1"/>
        <rFont val="Times New Roman"/>
        <family val="1"/>
        <charset val="204"/>
      </rPr>
      <t>Next.js v16.1.1-canary.10</t>
    </r>
  </si>
  <si>
    <r>
      <t xml:space="preserve">Программное обеспечение </t>
    </r>
    <r>
      <rPr>
        <sz val="11"/>
        <color theme="1"/>
        <rFont val="Times New Roman"/>
        <family val="1"/>
        <charset val="204"/>
      </rPr>
      <t>Node.js v.25.2.1</t>
    </r>
  </si>
  <si>
    <r>
      <t xml:space="preserve">Программное обеспечение </t>
    </r>
    <r>
      <rPr>
        <sz val="11"/>
        <color theme="1"/>
        <rFont val="Times New Roman"/>
        <family val="1"/>
        <charset val="204"/>
      </rPr>
      <t>WebStorm v.2025.3</t>
    </r>
  </si>
  <si>
    <t>Программное обеспечение IntelliJ IDEA  Community Edition v.2025.3.1.1</t>
  </si>
  <si>
    <t>Программное обеспечение ПО Eclipse IDE for Java v.7143</t>
  </si>
  <si>
    <t>Программное обеспечение Hibernate ORM v.7.0 2025-08-10</t>
  </si>
  <si>
    <t>Anaconda3 v.2025.12.0 включая Python-3.11, включая следующие компоненты:
 - Kivy; 
 - PyJNIus;
 - PyQt 6;
 - Pillow;
 - mariadb-connector;
 - postgresql.</t>
  </si>
  <si>
    <t>Программное обеспечение PyCharm Community Edition v.2025.3.1</t>
  </si>
  <si>
    <t xml:space="preserve">Kivy Designer v.2.3.1 </t>
  </si>
  <si>
    <t>Qt Designer 6 v.5.15. 12</t>
  </si>
  <si>
    <t>Программное обеспечение текстовый редактор Sublime Text Build 4200</t>
  </si>
  <si>
    <t>Программное обеспечение Postman v.11.62.7-64</t>
  </si>
  <si>
    <t>DataGrip v. 2025.3.3</t>
  </si>
  <si>
    <t>dbeaver v. 25.3.3</t>
  </si>
  <si>
    <t>MySQL v.9.5.0</t>
  </si>
  <si>
    <t>Программное обеспечение Android Studio  v.2025.2.2 «Otter», включая следующие компоненты:
 - Android SDK Tools;
 - Android SDK Platform-Tools;
 - Android SDK Build-Tools;
 - Android SDK Platform;
 - USB Driver.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</si>
</sst>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Times New Roman"/>
      <family val="1"/>
      <charset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1" fillId="0" borderId="0"/>
    <xf numFmtId="0" fontId="22" fillId="0" borderId="0"/>
    <xf numFmtId="0" fontId="24" fillId="0" borderId="0" applyNumberFormat="0" applyFill="0" applyBorder="0" applyAlignment="0" applyProtection="0"/>
  </cellStyleXfs>
  <cellXfs count="160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17" xfId="0" applyFont="1" applyBorder="1" applyAlignment="1">
      <alignment wrapText="1"/>
    </xf>
    <xf numFmtId="0" fontId="13" fillId="0" borderId="17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10" fillId="0" borderId="17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center" vertical="top"/>
    </xf>
    <xf numFmtId="0" fontId="8" fillId="0" borderId="17" xfId="1" applyFont="1" applyBorder="1" applyAlignment="1">
      <alignment horizontal="left" vertical="top"/>
    </xf>
    <xf numFmtId="0" fontId="2" fillId="0" borderId="16" xfId="1" applyFont="1" applyBorder="1" applyAlignment="1">
      <alignment horizontal="center" vertical="center" wrapText="1"/>
    </xf>
    <xf numFmtId="0" fontId="15" fillId="0" borderId="17" xfId="0" applyFont="1" applyBorder="1" applyAlignment="1">
      <alignment wrapText="1"/>
    </xf>
    <xf numFmtId="0" fontId="17" fillId="0" borderId="17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top"/>
    </xf>
    <xf numFmtId="0" fontId="16" fillId="0" borderId="17" xfId="0" applyFont="1" applyBorder="1" applyAlignment="1">
      <alignment vertical="top"/>
    </xf>
    <xf numFmtId="0" fontId="9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left"/>
    </xf>
    <xf numFmtId="0" fontId="16" fillId="0" borderId="17" xfId="0" applyFont="1" applyBorder="1"/>
    <xf numFmtId="0" fontId="16" fillId="0" borderId="17" xfId="0" applyFont="1" applyBorder="1" applyAlignment="1">
      <alignment vertical="top" wrapText="1"/>
    </xf>
    <xf numFmtId="0" fontId="10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top" wrapText="1"/>
    </xf>
    <xf numFmtId="0" fontId="9" fillId="0" borderId="17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top"/>
    </xf>
    <xf numFmtId="0" fontId="16" fillId="0" borderId="17" xfId="0" applyFont="1" applyBorder="1" applyAlignment="1">
      <alignment horizontal="center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" fillId="0" borderId="24" xfId="1" applyBorder="1"/>
    <xf numFmtId="0" fontId="2" fillId="0" borderId="20" xfId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vertical="center" wrapText="1"/>
    </xf>
    <xf numFmtId="0" fontId="16" fillId="0" borderId="19" xfId="0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left" vertical="center" wrapText="1"/>
    </xf>
    <xf numFmtId="0" fontId="2" fillId="0" borderId="22" xfId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right" wrapText="1"/>
    </xf>
    <xf numFmtId="0" fontId="2" fillId="0" borderId="2" xfId="1" applyFont="1" applyBorder="1" applyAlignment="1">
      <alignment horizontal="center" vertical="center"/>
    </xf>
    <xf numFmtId="0" fontId="21" fillId="0" borderId="28" xfId="0" applyFont="1" applyBorder="1" applyAlignment="1">
      <alignment vertical="center" wrapText="1"/>
    </xf>
    <xf numFmtId="0" fontId="21" fillId="0" borderId="28" xfId="0" applyFont="1" applyBorder="1" applyAlignment="1">
      <alignment wrapText="1"/>
    </xf>
    <xf numFmtId="0" fontId="20" fillId="0" borderId="28" xfId="0" applyFont="1" applyBorder="1" applyAlignment="1">
      <alignment horizontal="center" vertical="center" wrapText="1"/>
    </xf>
    <xf numFmtId="0" fontId="8" fillId="0" borderId="15" xfId="1" applyFont="1" applyBorder="1" applyAlignment="1">
      <alignment horizontal="left" vertical="top"/>
    </xf>
    <xf numFmtId="0" fontId="10" fillId="0" borderId="24" xfId="1" applyFont="1" applyBorder="1" applyAlignment="1">
      <alignment horizontal="left" vertical="top" wrapText="1"/>
    </xf>
    <xf numFmtId="0" fontId="20" fillId="0" borderId="28" xfId="0" applyFont="1" applyBorder="1" applyAlignment="1">
      <alignment horizontal="center" vertical="center"/>
    </xf>
    <xf numFmtId="49" fontId="21" fillId="0" borderId="29" xfId="0" applyNumberFormat="1" applyFont="1" applyBorder="1" applyAlignment="1">
      <alignment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29" xfId="1" applyFont="1" applyBorder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 wrapText="1"/>
    </xf>
    <xf numFmtId="49" fontId="21" fillId="0" borderId="28" xfId="0" applyNumberFormat="1" applyFont="1" applyBorder="1" applyAlignment="1">
      <alignment vertical="center" wrapText="1"/>
    </xf>
    <xf numFmtId="0" fontId="21" fillId="0" borderId="28" xfId="0" applyFont="1" applyBorder="1" applyAlignment="1">
      <alignment horizontal="left" vertical="center" wrapText="1"/>
    </xf>
    <xf numFmtId="0" fontId="21" fillId="0" borderId="28" xfId="1" applyFont="1" applyBorder="1" applyAlignment="1">
      <alignment horizontal="left" vertical="center" wrapText="1"/>
    </xf>
    <xf numFmtId="0" fontId="21" fillId="0" borderId="28" xfId="1" applyFont="1" applyBorder="1" applyAlignment="1">
      <alignment horizontal="center" vertical="center" wrapText="1"/>
    </xf>
    <xf numFmtId="49" fontId="21" fillId="0" borderId="28" xfId="0" applyNumberFormat="1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8" fillId="0" borderId="19" xfId="1" applyFont="1" applyBorder="1" applyAlignment="1">
      <alignment horizontal="left" vertical="top"/>
    </xf>
    <xf numFmtId="0" fontId="21" fillId="0" borderId="30" xfId="0" applyFont="1" applyBorder="1" applyAlignment="1">
      <alignment horizontal="left" vertical="top" wrapText="1"/>
    </xf>
    <xf numFmtId="0" fontId="21" fillId="0" borderId="17" xfId="0" applyFont="1" applyBorder="1" applyAlignment="1">
      <alignment wrapText="1"/>
    </xf>
    <xf numFmtId="0" fontId="21" fillId="0" borderId="17" xfId="0" applyFont="1" applyBorder="1" applyAlignment="1">
      <alignment horizontal="left" vertical="top"/>
    </xf>
    <xf numFmtId="0" fontId="21" fillId="0" borderId="17" xfId="0" applyFont="1" applyBorder="1" applyAlignment="1">
      <alignment vertical="top" wrapText="1"/>
    </xf>
    <xf numFmtId="0" fontId="20" fillId="0" borderId="17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10" fillId="0" borderId="16" xfId="1" applyFont="1" applyBorder="1" applyAlignment="1">
      <alignment horizontal="left" vertical="top" wrapText="1"/>
    </xf>
    <xf numFmtId="0" fontId="21" fillId="0" borderId="17" xfId="0" applyFont="1" applyBorder="1" applyAlignment="1">
      <alignment vertical="top"/>
    </xf>
    <xf numFmtId="0" fontId="21" fillId="0" borderId="17" xfId="0" applyFont="1" applyBorder="1" applyAlignment="1">
      <alignment horizontal="left" vertical="top" wrapText="1"/>
    </xf>
    <xf numFmtId="0" fontId="21" fillId="0" borderId="17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left" vertical="center"/>
    </xf>
    <xf numFmtId="0" fontId="20" fillId="0" borderId="30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/>
    </xf>
    <xf numFmtId="0" fontId="20" fillId="0" borderId="19" xfId="0" applyFont="1" applyBorder="1" applyAlignment="1">
      <alignment wrapText="1"/>
    </xf>
    <xf numFmtId="0" fontId="20" fillId="0" borderId="32" xfId="0" applyFont="1" applyBorder="1" applyAlignment="1">
      <alignment horizontal="center" vertical="center" wrapText="1"/>
    </xf>
    <xf numFmtId="0" fontId="21" fillId="0" borderId="17" xfId="0" applyFont="1" applyBorder="1" applyAlignment="1">
      <alignment vertical="center" wrapText="1"/>
    </xf>
    <xf numFmtId="0" fontId="10" fillId="0" borderId="1" xfId="1" applyFont="1" applyBorder="1" applyAlignment="1">
      <alignment horizontal="left" vertical="top" wrapText="1"/>
    </xf>
    <xf numFmtId="0" fontId="21" fillId="0" borderId="17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 wrapText="1"/>
    </xf>
    <xf numFmtId="0" fontId="8" fillId="0" borderId="17" xfId="1" applyFont="1" applyBorder="1" applyAlignment="1">
      <alignment horizontal="left" vertical="center" wrapText="1"/>
    </xf>
    <xf numFmtId="0" fontId="8" fillId="0" borderId="17" xfId="2" applyFont="1" applyBorder="1" applyAlignment="1">
      <alignment horizontal="left" vertical="center" wrapText="1"/>
    </xf>
    <xf numFmtId="0" fontId="10" fillId="0" borderId="31" xfId="0" applyFont="1" applyBorder="1" applyAlignment="1">
      <alignment vertical="top" wrapText="1"/>
    </xf>
    <xf numFmtId="0" fontId="2" fillId="0" borderId="31" xfId="1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8" fillId="0" borderId="17" xfId="1" applyFont="1" applyBorder="1" applyAlignment="1">
      <alignment vertical="center" wrapText="1"/>
    </xf>
    <xf numFmtId="0" fontId="23" fillId="0" borderId="17" xfId="0" applyFont="1" applyBorder="1" applyAlignment="1">
      <alignment horizontal="right" wrapText="1"/>
    </xf>
    <xf numFmtId="0" fontId="16" fillId="0" borderId="17" xfId="0" applyFont="1" applyBorder="1" applyAlignment="1">
      <alignment vertical="center" wrapText="1"/>
    </xf>
    <xf numFmtId="0" fontId="21" fillId="0" borderId="2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4" fillId="0" borderId="17" xfId="3" applyBorder="1" applyAlignment="1">
      <alignment horizontal="right" wrapText="1"/>
    </xf>
    <xf numFmtId="0" fontId="21" fillId="0" borderId="36" xfId="0" applyFont="1" applyBorder="1" applyAlignment="1">
      <alignment horizontal="center" vertical="center" wrapText="1"/>
    </xf>
    <xf numFmtId="0" fontId="21" fillId="0" borderId="36" xfId="1" applyFont="1" applyBorder="1" applyAlignment="1">
      <alignment horizontal="center" vertical="center" wrapText="1"/>
    </xf>
    <xf numFmtId="0" fontId="10" fillId="0" borderId="37" xfId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top" wrapText="1"/>
    </xf>
    <xf numFmtId="0" fontId="20" fillId="0" borderId="38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9" fillId="0" borderId="9" xfId="1" applyFont="1" applyBorder="1" applyAlignment="1">
      <alignment horizontal="left" vertical="top" wrapText="1"/>
    </xf>
    <xf numFmtId="0" fontId="9" fillId="0" borderId="0" xfId="1" applyFont="1"/>
    <xf numFmtId="0" fontId="9" fillId="0" borderId="8" xfId="1" applyFont="1" applyBorder="1"/>
    <xf numFmtId="0" fontId="9" fillId="0" borderId="7" xfId="1" applyFont="1" applyBorder="1" applyAlignment="1">
      <alignment horizontal="left" vertical="top" wrapText="1"/>
    </xf>
    <xf numFmtId="0" fontId="9" fillId="0" borderId="6" xfId="1" applyFont="1" applyBorder="1"/>
    <xf numFmtId="0" fontId="9" fillId="0" borderId="25" xfId="1" applyFont="1" applyBorder="1" applyAlignment="1">
      <alignment horizontal="left" vertical="top" wrapText="1"/>
    </xf>
    <xf numFmtId="0" fontId="9" fillId="0" borderId="26" xfId="1" applyFont="1" applyBorder="1"/>
    <xf numFmtId="0" fontId="9" fillId="0" borderId="27" xfId="1" applyFont="1" applyBorder="1"/>
    <xf numFmtId="0" fontId="4" fillId="2" borderId="22" xfId="1" applyFont="1" applyFill="1" applyBorder="1" applyAlignment="1">
      <alignment horizontal="center" vertical="center"/>
    </xf>
    <xf numFmtId="0" fontId="2" fillId="0" borderId="0" xfId="1" applyFont="1"/>
    <xf numFmtId="0" fontId="2" fillId="0" borderId="3" xfId="1" applyFont="1" applyBorder="1"/>
    <xf numFmtId="0" fontId="4" fillId="2" borderId="4" xfId="1" applyFont="1" applyFill="1" applyBorder="1" applyAlignment="1">
      <alignment horizontal="center" vertical="center"/>
    </xf>
    <xf numFmtId="0" fontId="14" fillId="0" borderId="12" xfId="1" applyFont="1" applyBorder="1" applyAlignment="1">
      <alignment horizontal="left" vertical="top" wrapText="1"/>
    </xf>
    <xf numFmtId="0" fontId="9" fillId="0" borderId="11" xfId="1" applyFont="1" applyBorder="1"/>
    <xf numFmtId="0" fontId="9" fillId="0" borderId="10" xfId="1" applyFont="1" applyBorder="1"/>
    <xf numFmtId="0" fontId="5" fillId="0" borderId="0" xfId="1" applyFont="1" applyAlignment="1">
      <alignment horizontal="left" vertical="top" wrapText="1"/>
    </xf>
    <xf numFmtId="0" fontId="9" fillId="0" borderId="33" xfId="1" applyFont="1" applyBorder="1"/>
    <xf numFmtId="0" fontId="4" fillId="3" borderId="18" xfId="1" applyFont="1" applyFill="1" applyBorder="1" applyAlignment="1">
      <alignment horizontal="center" vertical="center"/>
    </xf>
    <xf numFmtId="0" fontId="2" fillId="4" borderId="14" xfId="1" applyFont="1" applyFill="1" applyBorder="1" applyAlignment="1">
      <alignment horizontal="center"/>
    </xf>
    <xf numFmtId="0" fontId="2" fillId="4" borderId="21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12" fillId="5" borderId="0" xfId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/>
    </xf>
    <xf numFmtId="0" fontId="6" fillId="5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4" borderId="16" xfId="1" applyFont="1" applyFill="1" applyBorder="1" applyAlignment="1">
      <alignment horizontal="center"/>
    </xf>
    <xf numFmtId="0" fontId="4" fillId="4" borderId="15" xfId="1" applyFont="1" applyFill="1" applyBorder="1" applyAlignment="1">
      <alignment horizontal="center"/>
    </xf>
    <xf numFmtId="0" fontId="4" fillId="4" borderId="0" xfId="1" applyFont="1" applyFill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2" fillId="5" borderId="14" xfId="1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-ptgh@mail.ru" TargetMode="External"/><Relationship Id="rId1" Type="http://schemas.openxmlformats.org/officeDocument/2006/relationships/hyperlink" Target="mailto:natashmelnik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workbookViewId="0">
      <selection activeCell="B8" sqref="B8"/>
    </sheetView>
  </sheetViews>
  <sheetFormatPr defaultColWidth="8.85546875" defaultRowHeight="18.75" x14ac:dyDescent="0.3"/>
  <cols>
    <col min="1" max="1" width="52.140625" style="12" customWidth="1"/>
    <col min="2" max="2" width="90.42578125" style="13" customWidth="1"/>
  </cols>
  <sheetData>
    <row r="2" spans="1:2" x14ac:dyDescent="0.3">
      <c r="B2" s="12"/>
    </row>
    <row r="3" spans="1:2" x14ac:dyDescent="0.3">
      <c r="A3" s="14" t="s">
        <v>20</v>
      </c>
      <c r="B3" s="116" t="s">
        <v>52</v>
      </c>
    </row>
    <row r="4" spans="1:2" x14ac:dyDescent="0.3">
      <c r="A4" s="14" t="s">
        <v>33</v>
      </c>
      <c r="B4" s="15" t="s">
        <v>53</v>
      </c>
    </row>
    <row r="5" spans="1:2" x14ac:dyDescent="0.3">
      <c r="A5" s="14" t="s">
        <v>48</v>
      </c>
      <c r="B5" s="60" t="s">
        <v>216</v>
      </c>
    </row>
    <row r="6" spans="1:2" ht="37.5" x14ac:dyDescent="0.3">
      <c r="A6" s="14" t="s">
        <v>25</v>
      </c>
      <c r="B6" s="60" t="s">
        <v>217</v>
      </c>
    </row>
    <row r="7" spans="1:2" x14ac:dyDescent="0.3">
      <c r="A7" s="14" t="s">
        <v>34</v>
      </c>
      <c r="B7" s="60" t="s">
        <v>218</v>
      </c>
    </row>
    <row r="8" spans="1:2" x14ac:dyDescent="0.3">
      <c r="A8" s="14" t="s">
        <v>21</v>
      </c>
      <c r="B8" s="60" t="s">
        <v>219</v>
      </c>
    </row>
    <row r="9" spans="1:2" x14ac:dyDescent="0.3">
      <c r="A9" s="14" t="s">
        <v>22</v>
      </c>
      <c r="B9" s="15" t="s">
        <v>220</v>
      </c>
    </row>
    <row r="10" spans="1:2" x14ac:dyDescent="0.3">
      <c r="A10" s="14" t="s">
        <v>24</v>
      </c>
      <c r="B10" s="121" t="s">
        <v>221</v>
      </c>
    </row>
    <row r="11" spans="1:2" x14ac:dyDescent="0.3">
      <c r="A11" s="14" t="s">
        <v>38</v>
      </c>
      <c r="B11" s="15">
        <v>9214539614</v>
      </c>
    </row>
    <row r="12" spans="1:2" ht="18" customHeight="1" x14ac:dyDescent="0.3">
      <c r="A12" s="14" t="s">
        <v>42</v>
      </c>
      <c r="B12" s="15" t="s">
        <v>222</v>
      </c>
    </row>
    <row r="13" spans="1:2" x14ac:dyDescent="0.3">
      <c r="A13" s="14" t="s">
        <v>35</v>
      </c>
      <c r="B13" s="121" t="s">
        <v>223</v>
      </c>
    </row>
    <row r="14" spans="1:2" x14ac:dyDescent="0.3">
      <c r="A14" s="14" t="s">
        <v>39</v>
      </c>
      <c r="B14" s="15">
        <v>89535320812</v>
      </c>
    </row>
    <row r="15" spans="1:2" x14ac:dyDescent="0.3">
      <c r="A15" s="14" t="s">
        <v>49</v>
      </c>
      <c r="B15" s="15">
        <v>6</v>
      </c>
    </row>
    <row r="16" spans="1:2" x14ac:dyDescent="0.3">
      <c r="A16" s="14" t="s">
        <v>23</v>
      </c>
      <c r="B16" s="15">
        <v>6</v>
      </c>
    </row>
    <row r="17" spans="1:2" ht="21" customHeight="1" x14ac:dyDescent="0.3">
      <c r="A17" s="14" t="s">
        <v>51</v>
      </c>
      <c r="B17" s="15">
        <v>9</v>
      </c>
    </row>
    <row r="20" spans="1:2" x14ac:dyDescent="0.3">
      <c r="A20" s="12" t="s">
        <v>44</v>
      </c>
    </row>
    <row r="21" spans="1:2" x14ac:dyDescent="0.3">
      <c r="A21" s="12" t="s">
        <v>45</v>
      </c>
    </row>
    <row r="22" spans="1:2" x14ac:dyDescent="0.3">
      <c r="A22" s="12" t="s">
        <v>46</v>
      </c>
    </row>
    <row r="23" spans="1:2" ht="37.5" x14ac:dyDescent="0.3">
      <c r="A23" s="12" t="s">
        <v>47</v>
      </c>
    </row>
  </sheetData>
  <hyperlinks>
    <hyperlink ref="B10" r:id="rId1"/>
    <hyperlink ref="B1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topLeftCell="A118" zoomScaleNormal="70" workbookViewId="0">
      <selection activeCell="C125" sqref="C125"/>
    </sheetView>
  </sheetViews>
  <sheetFormatPr defaultColWidth="14.42578125" defaultRowHeight="15" customHeight="1" x14ac:dyDescent="0.25"/>
  <cols>
    <col min="1" max="1" width="5.140625" style="10" customWidth="1"/>
    <col min="2" max="2" width="52" style="10" customWidth="1"/>
    <col min="3" max="3" width="30.85546875" style="10" customWidth="1"/>
    <col min="4" max="4" width="22" style="10" customWidth="1"/>
    <col min="5" max="5" width="15.42578125" style="10" customWidth="1"/>
    <col min="6" max="6" width="19.7109375" style="10" bestFit="1" customWidth="1"/>
    <col min="7" max="7" width="14.42578125" style="10" customWidth="1"/>
    <col min="8" max="8" width="25" style="10" bestFit="1" customWidth="1"/>
    <col min="9" max="10" width="8.7109375" style="1" customWidth="1"/>
    <col min="11" max="16384" width="14.42578125" style="1"/>
  </cols>
  <sheetData>
    <row r="1" spans="1:9" x14ac:dyDescent="0.25">
      <c r="A1" s="148"/>
      <c r="B1" s="137"/>
      <c r="C1" s="137"/>
      <c r="D1" s="137"/>
      <c r="E1" s="137"/>
      <c r="F1" s="137"/>
      <c r="G1" s="137"/>
      <c r="H1" s="137"/>
    </row>
    <row r="2" spans="1:9" ht="20.25" x14ac:dyDescent="0.3">
      <c r="A2" s="150" t="s">
        <v>31</v>
      </c>
      <c r="B2" s="150"/>
      <c r="C2" s="150"/>
      <c r="D2" s="150"/>
      <c r="E2" s="150"/>
      <c r="F2" s="150"/>
      <c r="G2" s="150"/>
      <c r="H2" s="150"/>
    </row>
    <row r="3" spans="1:9" ht="21" customHeight="1" x14ac:dyDescent="0.25">
      <c r="A3" s="151" t="str">
        <f>'Информация о Чемпионате'!B4</f>
        <v>Региональный этап</v>
      </c>
      <c r="B3" s="151"/>
      <c r="C3" s="151"/>
      <c r="D3" s="151"/>
      <c r="E3" s="151"/>
      <c r="F3" s="151"/>
      <c r="G3" s="151"/>
      <c r="H3" s="151"/>
      <c r="I3" s="11"/>
    </row>
    <row r="4" spans="1:9" ht="20.25" x14ac:dyDescent="0.3">
      <c r="A4" s="150" t="s">
        <v>32</v>
      </c>
      <c r="B4" s="150"/>
      <c r="C4" s="150"/>
      <c r="D4" s="150"/>
      <c r="E4" s="150"/>
      <c r="F4" s="150"/>
      <c r="G4" s="150"/>
      <c r="H4" s="150"/>
    </row>
    <row r="5" spans="1:9" ht="22.5" customHeight="1" x14ac:dyDescent="0.25">
      <c r="A5" s="149" t="str">
        <f>'Информация о Чемпионате'!B3</f>
        <v>Программные решения для бизнеса</v>
      </c>
      <c r="B5" s="149"/>
      <c r="C5" s="149"/>
      <c r="D5" s="149"/>
      <c r="E5" s="149"/>
      <c r="F5" s="149"/>
      <c r="G5" s="149"/>
      <c r="H5" s="149"/>
    </row>
    <row r="6" spans="1:9" x14ac:dyDescent="0.25">
      <c r="A6" s="143" t="s">
        <v>11</v>
      </c>
      <c r="B6" s="137"/>
      <c r="C6" s="137"/>
      <c r="D6" s="137"/>
      <c r="E6" s="137"/>
      <c r="F6" s="137"/>
      <c r="G6" s="137"/>
      <c r="H6" s="137"/>
    </row>
    <row r="7" spans="1:9" ht="15.75" customHeight="1" x14ac:dyDescent="0.25">
      <c r="A7" s="143" t="s">
        <v>29</v>
      </c>
      <c r="B7" s="143"/>
      <c r="C7" s="152" t="str">
        <f>'Информация о Чемпионате'!B5</f>
        <v>Республика Карелия</v>
      </c>
      <c r="D7" s="152"/>
      <c r="E7" s="152"/>
      <c r="F7" s="152"/>
      <c r="G7" s="152"/>
      <c r="H7" s="152"/>
    </row>
    <row r="8" spans="1:9" ht="15.75" customHeight="1" x14ac:dyDescent="0.25">
      <c r="A8" s="143" t="s">
        <v>30</v>
      </c>
      <c r="B8" s="143"/>
      <c r="C8" s="143"/>
      <c r="D8" s="152" t="str">
        <f>'Информация о Чемпионате'!B6</f>
        <v>ГАПОУ РК «Петрозаводский архитектурно-строительный техникум»</v>
      </c>
      <c r="E8" s="152"/>
      <c r="F8" s="152"/>
      <c r="G8" s="152"/>
      <c r="H8" s="152"/>
    </row>
    <row r="9" spans="1:9" ht="15.75" customHeight="1" x14ac:dyDescent="0.25">
      <c r="A9" s="143" t="s">
        <v>26</v>
      </c>
      <c r="B9" s="143"/>
      <c r="C9" s="143" t="str">
        <f>'Информация о Чемпионате'!B7</f>
        <v>г. Петрозаводск, ул. Мурманская, 30</v>
      </c>
      <c r="D9" s="143"/>
      <c r="E9" s="143"/>
      <c r="F9" s="143"/>
      <c r="G9" s="143"/>
      <c r="H9" s="143"/>
    </row>
    <row r="10" spans="1:9" ht="15.75" customHeight="1" x14ac:dyDescent="0.25">
      <c r="A10" s="143" t="s">
        <v>28</v>
      </c>
      <c r="B10" s="143"/>
      <c r="C10" s="143" t="str">
        <f>'Информация о Чемпионате'!B9</f>
        <v>Мельник Наталья Леонидовна</v>
      </c>
      <c r="D10" s="143"/>
      <c r="E10" s="143" t="str">
        <f>'Информация о Чемпионате'!B10</f>
        <v>natashmelnik@yandex.ru</v>
      </c>
      <c r="F10" s="143"/>
      <c r="G10" s="143">
        <f>'Информация о Чемпионате'!B11</f>
        <v>9214539614</v>
      </c>
      <c r="H10" s="143"/>
    </row>
    <row r="11" spans="1:9" ht="15.75" customHeight="1" x14ac:dyDescent="0.25">
      <c r="A11" s="143" t="s">
        <v>36</v>
      </c>
      <c r="B11" s="143"/>
      <c r="C11" s="143" t="str">
        <f>'Информация о Чемпионате'!B12</f>
        <v>Курников Евгений Анатольевич</v>
      </c>
      <c r="D11" s="143"/>
      <c r="E11" s="143" t="str">
        <f>'Информация о Чемпионате'!B13</f>
        <v>e-ptgh@mail.ru</v>
      </c>
      <c r="F11" s="143"/>
      <c r="G11" s="143">
        <f>'Информация о Чемпионате'!B14</f>
        <v>89535320812</v>
      </c>
      <c r="H11" s="143"/>
    </row>
    <row r="12" spans="1:9" ht="15.75" customHeight="1" x14ac:dyDescent="0.25">
      <c r="A12" s="143" t="s">
        <v>43</v>
      </c>
      <c r="B12" s="143"/>
      <c r="C12" s="143">
        <f>'Информация о Чемпионате'!B17</f>
        <v>9</v>
      </c>
      <c r="D12" s="143"/>
      <c r="E12" s="143"/>
      <c r="F12" s="143"/>
      <c r="G12" s="143"/>
      <c r="H12" s="143"/>
    </row>
    <row r="13" spans="1:9" ht="15.75" customHeight="1" x14ac:dyDescent="0.25">
      <c r="A13" s="143" t="s">
        <v>50</v>
      </c>
      <c r="B13" s="143"/>
      <c r="C13" s="143">
        <f>'Информация о Чемпионате'!B15</f>
        <v>6</v>
      </c>
      <c r="D13" s="143"/>
      <c r="E13" s="143"/>
      <c r="F13" s="143"/>
      <c r="G13" s="143"/>
      <c r="H13" s="143"/>
    </row>
    <row r="14" spans="1:9" ht="15.75" customHeight="1" x14ac:dyDescent="0.25">
      <c r="A14" s="143" t="s">
        <v>19</v>
      </c>
      <c r="B14" s="143"/>
      <c r="C14" s="143">
        <f>'Информация о Чемпионате'!B16</f>
        <v>6</v>
      </c>
      <c r="D14" s="143"/>
      <c r="E14" s="143"/>
      <c r="F14" s="143"/>
      <c r="G14" s="143"/>
      <c r="H14" s="143"/>
    </row>
    <row r="15" spans="1:9" ht="15.75" customHeight="1" x14ac:dyDescent="0.25">
      <c r="A15" s="143" t="s">
        <v>27</v>
      </c>
      <c r="B15" s="143"/>
      <c r="C15" s="143" t="str">
        <f>'Информация о Чемпионате'!B8</f>
        <v>13.02.2026 - 20.02.2026</v>
      </c>
      <c r="D15" s="143"/>
      <c r="E15" s="143"/>
      <c r="F15" s="143"/>
      <c r="G15" s="143"/>
      <c r="H15" s="143"/>
    </row>
    <row r="16" spans="1:9" ht="21" thickBot="1" x14ac:dyDescent="0.3">
      <c r="A16" s="145" t="s">
        <v>16</v>
      </c>
      <c r="B16" s="146"/>
      <c r="C16" s="146"/>
      <c r="D16" s="146"/>
      <c r="E16" s="146"/>
      <c r="F16" s="146"/>
      <c r="G16" s="146"/>
      <c r="H16" s="147"/>
    </row>
    <row r="17" spans="1:8" ht="15" customHeight="1" x14ac:dyDescent="0.25">
      <c r="A17" s="140" t="s">
        <v>9</v>
      </c>
      <c r="B17" s="141"/>
      <c r="C17" s="141"/>
      <c r="D17" s="141"/>
      <c r="E17" s="141"/>
      <c r="F17" s="141"/>
      <c r="G17" s="141"/>
      <c r="H17" s="142"/>
    </row>
    <row r="18" spans="1:8" ht="15" customHeight="1" x14ac:dyDescent="0.25">
      <c r="A18" s="128" t="e">
        <f ca="1">_xlfn.CONCAT("Площадь зоны: не менее ",$C$13*8," кв.м.")</f>
        <v>#NAME?</v>
      </c>
      <c r="B18" s="129"/>
      <c r="C18" s="129"/>
      <c r="D18" s="129"/>
      <c r="E18" s="129"/>
      <c r="F18" s="129"/>
      <c r="G18" s="129"/>
      <c r="H18" s="130"/>
    </row>
    <row r="19" spans="1:8" ht="15" customHeight="1" x14ac:dyDescent="0.25">
      <c r="A19" s="128" t="s">
        <v>171</v>
      </c>
      <c r="B19" s="129"/>
      <c r="C19" s="129"/>
      <c r="D19" s="129"/>
      <c r="E19" s="129"/>
      <c r="F19" s="129"/>
      <c r="G19" s="129"/>
      <c r="H19" s="130"/>
    </row>
    <row r="20" spans="1:8" ht="15" customHeight="1" x14ac:dyDescent="0.25">
      <c r="A20" s="128" t="s">
        <v>8</v>
      </c>
      <c r="B20" s="129"/>
      <c r="C20" s="129"/>
      <c r="D20" s="129"/>
      <c r="E20" s="129"/>
      <c r="F20" s="129"/>
      <c r="G20" s="129"/>
      <c r="H20" s="130"/>
    </row>
    <row r="21" spans="1:8" ht="15" customHeight="1" x14ac:dyDescent="0.25">
      <c r="A21" s="128" t="s">
        <v>172</v>
      </c>
      <c r="B21" s="129"/>
      <c r="C21" s="129"/>
      <c r="D21" s="129"/>
      <c r="E21" s="129"/>
      <c r="F21" s="129"/>
      <c r="G21" s="129"/>
      <c r="H21" s="130"/>
    </row>
    <row r="22" spans="1:8" ht="15" customHeight="1" x14ac:dyDescent="0.25">
      <c r="A22" s="128" t="s">
        <v>40</v>
      </c>
      <c r="B22" s="129"/>
      <c r="C22" s="129"/>
      <c r="D22" s="129"/>
      <c r="E22" s="129"/>
      <c r="F22" s="129"/>
      <c r="G22" s="129"/>
      <c r="H22" s="130"/>
    </row>
    <row r="23" spans="1:8" ht="15" customHeight="1" x14ac:dyDescent="0.25">
      <c r="A23" s="128" t="s">
        <v>62</v>
      </c>
      <c r="B23" s="129"/>
      <c r="C23" s="129"/>
      <c r="D23" s="129"/>
      <c r="E23" s="129"/>
      <c r="F23" s="129"/>
      <c r="G23" s="129"/>
      <c r="H23" s="130"/>
    </row>
    <row r="24" spans="1:8" ht="15" customHeight="1" x14ac:dyDescent="0.25">
      <c r="A24" s="128" t="s">
        <v>55</v>
      </c>
      <c r="B24" s="129"/>
      <c r="C24" s="129"/>
      <c r="D24" s="129"/>
      <c r="E24" s="129"/>
      <c r="F24" s="129"/>
      <c r="G24" s="129"/>
      <c r="H24" s="130"/>
    </row>
    <row r="25" spans="1:8" ht="15.75" customHeight="1" thickBot="1" x14ac:dyDescent="0.3">
      <c r="A25" s="131" t="s">
        <v>56</v>
      </c>
      <c r="B25" s="132"/>
      <c r="C25" s="132"/>
      <c r="D25" s="132"/>
      <c r="E25" s="132"/>
      <c r="F25" s="132"/>
      <c r="G25" s="132"/>
      <c r="H25" s="144"/>
    </row>
    <row r="26" spans="1:8" ht="60" x14ac:dyDescent="0.25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24" t="s">
        <v>0</v>
      </c>
      <c r="H26" s="25" t="s">
        <v>10</v>
      </c>
    </row>
    <row r="27" spans="1:8" ht="300" x14ac:dyDescent="0.25">
      <c r="A27" s="20">
        <v>1</v>
      </c>
      <c r="B27" s="82" t="s">
        <v>70</v>
      </c>
      <c r="C27" s="83" t="s">
        <v>160</v>
      </c>
      <c r="D27" s="84" t="s">
        <v>162</v>
      </c>
      <c r="E27" s="85">
        <v>1</v>
      </c>
      <c r="F27" s="85" t="s">
        <v>163</v>
      </c>
      <c r="G27" s="85">
        <v>1</v>
      </c>
      <c r="H27" s="86"/>
    </row>
    <row r="28" spans="1:8" x14ac:dyDescent="0.25">
      <c r="A28" s="20">
        <v>2</v>
      </c>
      <c r="B28" s="82" t="s">
        <v>71</v>
      </c>
      <c r="C28" s="87" t="s">
        <v>228</v>
      </c>
      <c r="D28" s="84" t="s">
        <v>162</v>
      </c>
      <c r="E28" s="85">
        <v>1</v>
      </c>
      <c r="F28" s="85" t="s">
        <v>163</v>
      </c>
      <c r="G28" s="85">
        <v>1</v>
      </c>
      <c r="H28" s="86"/>
    </row>
    <row r="29" spans="1:8" ht="30" x14ac:dyDescent="0.25">
      <c r="A29" s="20">
        <v>3</v>
      </c>
      <c r="B29" s="88" t="s">
        <v>164</v>
      </c>
      <c r="C29" s="118" t="s">
        <v>224</v>
      </c>
      <c r="D29" s="84" t="s">
        <v>162</v>
      </c>
      <c r="E29" s="85">
        <v>2</v>
      </c>
      <c r="F29" s="85" t="s">
        <v>163</v>
      </c>
      <c r="G29" s="85">
        <v>2</v>
      </c>
      <c r="H29" s="86"/>
    </row>
    <row r="30" spans="1:8" x14ac:dyDescent="0.25">
      <c r="A30" s="20">
        <v>4</v>
      </c>
      <c r="B30" s="82" t="s">
        <v>73</v>
      </c>
      <c r="C30" s="118" t="s">
        <v>225</v>
      </c>
      <c r="D30" s="84" t="s">
        <v>162</v>
      </c>
      <c r="E30" s="85">
        <v>1</v>
      </c>
      <c r="F30" s="85" t="s">
        <v>163</v>
      </c>
      <c r="G30" s="85">
        <v>1</v>
      </c>
      <c r="H30" s="86"/>
    </row>
    <row r="31" spans="1:8" ht="45" x14ac:dyDescent="0.25">
      <c r="A31" s="20">
        <v>5</v>
      </c>
      <c r="B31" s="82" t="s">
        <v>74</v>
      </c>
      <c r="C31" s="118" t="s">
        <v>227</v>
      </c>
      <c r="D31" s="84" t="s">
        <v>162</v>
      </c>
      <c r="E31" s="85">
        <v>1</v>
      </c>
      <c r="F31" s="85" t="s">
        <v>163</v>
      </c>
      <c r="G31" s="85">
        <v>1</v>
      </c>
      <c r="H31" s="86"/>
    </row>
    <row r="32" spans="1:8" ht="45" x14ac:dyDescent="0.25">
      <c r="A32" s="20">
        <v>6</v>
      </c>
      <c r="B32" s="82" t="s">
        <v>165</v>
      </c>
      <c r="C32" s="80" t="s">
        <v>215</v>
      </c>
      <c r="D32" s="84" t="s">
        <v>162</v>
      </c>
      <c r="E32" s="85">
        <v>1</v>
      </c>
      <c r="F32" s="85" t="s">
        <v>163</v>
      </c>
      <c r="G32" s="85">
        <v>1</v>
      </c>
      <c r="H32" s="86"/>
    </row>
    <row r="33" spans="1:8" ht="30" x14ac:dyDescent="0.25">
      <c r="A33" s="20">
        <v>7</v>
      </c>
      <c r="B33" s="82" t="s">
        <v>76</v>
      </c>
      <c r="C33" s="88" t="s">
        <v>102</v>
      </c>
      <c r="D33" s="84" t="s">
        <v>162</v>
      </c>
      <c r="E33" s="85">
        <v>3</v>
      </c>
      <c r="F33" s="85" t="s">
        <v>163</v>
      </c>
      <c r="G33" s="85">
        <v>3</v>
      </c>
      <c r="H33" s="86"/>
    </row>
    <row r="34" spans="1:8" x14ac:dyDescent="0.25">
      <c r="A34" s="20">
        <v>8</v>
      </c>
      <c r="B34" s="82" t="s">
        <v>78</v>
      </c>
      <c r="C34" s="89" t="s">
        <v>104</v>
      </c>
      <c r="D34" s="84" t="s">
        <v>162</v>
      </c>
      <c r="E34" s="85">
        <v>1</v>
      </c>
      <c r="F34" s="85" t="s">
        <v>163</v>
      </c>
      <c r="G34" s="85">
        <v>1</v>
      </c>
      <c r="H34" s="86"/>
    </row>
    <row r="35" spans="1:8" x14ac:dyDescent="0.25">
      <c r="A35" s="20">
        <v>9</v>
      </c>
      <c r="B35" s="90" t="s">
        <v>79</v>
      </c>
      <c r="C35" s="117" t="s">
        <v>251</v>
      </c>
      <c r="D35" s="92" t="s">
        <v>109</v>
      </c>
      <c r="E35" s="93">
        <v>1</v>
      </c>
      <c r="F35" s="94" t="s">
        <v>163</v>
      </c>
      <c r="G35" s="92">
        <v>1</v>
      </c>
      <c r="H35" s="86"/>
    </row>
    <row r="36" spans="1:8" ht="30" x14ac:dyDescent="0.25">
      <c r="A36" s="20">
        <v>10</v>
      </c>
      <c r="B36" s="90" t="s">
        <v>80</v>
      </c>
      <c r="C36" s="42" t="s">
        <v>229</v>
      </c>
      <c r="D36" s="96" t="s">
        <v>109</v>
      </c>
      <c r="E36" s="92">
        <v>1</v>
      </c>
      <c r="F36" s="85" t="s">
        <v>163</v>
      </c>
      <c r="G36" s="92">
        <v>1</v>
      </c>
      <c r="H36" s="86"/>
    </row>
    <row r="37" spans="1:8" x14ac:dyDescent="0.25">
      <c r="A37" s="20">
        <v>11</v>
      </c>
      <c r="B37" s="90" t="s">
        <v>81</v>
      </c>
      <c r="C37" s="42" t="s">
        <v>252</v>
      </c>
      <c r="D37" s="92" t="s">
        <v>109</v>
      </c>
      <c r="E37" s="96">
        <v>1</v>
      </c>
      <c r="F37" s="85" t="s">
        <v>163</v>
      </c>
      <c r="G37" s="92">
        <v>1</v>
      </c>
      <c r="H37" s="86"/>
    </row>
    <row r="38" spans="1:8" x14ac:dyDescent="0.25">
      <c r="A38" s="20">
        <v>12</v>
      </c>
      <c r="B38" s="90" t="s">
        <v>82</v>
      </c>
      <c r="C38" s="42" t="s">
        <v>230</v>
      </c>
      <c r="D38" s="92" t="s">
        <v>109</v>
      </c>
      <c r="E38" s="92">
        <v>1</v>
      </c>
      <c r="F38" s="94" t="s">
        <v>163</v>
      </c>
      <c r="G38" s="92">
        <v>1</v>
      </c>
      <c r="H38" s="86"/>
    </row>
    <row r="39" spans="1:8" ht="30" x14ac:dyDescent="0.25">
      <c r="A39" s="20">
        <v>13</v>
      </c>
      <c r="B39" s="90" t="s">
        <v>83</v>
      </c>
      <c r="C39" s="42" t="s">
        <v>253</v>
      </c>
      <c r="D39" s="92" t="s">
        <v>109</v>
      </c>
      <c r="E39" s="97">
        <v>1</v>
      </c>
      <c r="F39" s="85" t="s">
        <v>163</v>
      </c>
      <c r="G39" s="92">
        <v>1</v>
      </c>
      <c r="H39" s="86"/>
    </row>
    <row r="40" spans="1:8" x14ac:dyDescent="0.25">
      <c r="A40" s="20">
        <v>14</v>
      </c>
      <c r="B40" s="98" t="s">
        <v>57</v>
      </c>
      <c r="C40" s="118" t="s">
        <v>231</v>
      </c>
      <c r="D40" s="99" t="s">
        <v>162</v>
      </c>
      <c r="E40" s="100">
        <f>ROUNDUP(E41/2,0)</f>
        <v>8</v>
      </c>
      <c r="F40" s="85" t="s">
        <v>163</v>
      </c>
      <c r="G40" s="100">
        <f>ROUNDUP(G41/2,0)</f>
        <v>8</v>
      </c>
      <c r="H40" s="86"/>
    </row>
    <row r="41" spans="1:8" x14ac:dyDescent="0.25">
      <c r="A41" s="20">
        <v>15</v>
      </c>
      <c r="B41" s="98" t="s">
        <v>166</v>
      </c>
      <c r="C41" s="118" t="s">
        <v>231</v>
      </c>
      <c r="D41" s="84" t="s">
        <v>162</v>
      </c>
      <c r="E41" s="85">
        <f>$C$12+$C$13</f>
        <v>15</v>
      </c>
      <c r="F41" s="85" t="s">
        <v>163</v>
      </c>
      <c r="G41" s="85">
        <f>$C$12+$C$13</f>
        <v>15</v>
      </c>
      <c r="H41" s="86"/>
    </row>
    <row r="42" spans="1:8" ht="30" x14ac:dyDescent="0.25">
      <c r="A42" s="20">
        <v>16</v>
      </c>
      <c r="B42" s="101" t="s">
        <v>113</v>
      </c>
      <c r="C42" s="118" t="s">
        <v>234</v>
      </c>
      <c r="D42" s="102" t="s">
        <v>115</v>
      </c>
      <c r="E42" s="84">
        <v>1</v>
      </c>
      <c r="F42" s="84" t="s">
        <v>61</v>
      </c>
      <c r="G42" s="84">
        <f t="shared" ref="G42:G43" si="0">E42</f>
        <v>1</v>
      </c>
      <c r="H42" s="86"/>
    </row>
    <row r="43" spans="1:8" ht="30" x14ac:dyDescent="0.25">
      <c r="A43" s="20">
        <v>17</v>
      </c>
      <c r="B43" s="101" t="s">
        <v>114</v>
      </c>
      <c r="C43" s="118" t="s">
        <v>233</v>
      </c>
      <c r="D43" s="102" t="s">
        <v>115</v>
      </c>
      <c r="E43" s="84">
        <v>1</v>
      </c>
      <c r="F43" s="84" t="s">
        <v>61</v>
      </c>
      <c r="G43" s="84">
        <f t="shared" si="0"/>
        <v>1</v>
      </c>
      <c r="H43" s="86"/>
    </row>
    <row r="44" spans="1:8" ht="23.25" customHeight="1" thickBot="1" x14ac:dyDescent="0.3">
      <c r="A44" s="139" t="s">
        <v>17</v>
      </c>
      <c r="B44" s="138"/>
      <c r="C44" s="138"/>
      <c r="D44" s="138"/>
      <c r="E44" s="138"/>
      <c r="F44" s="138"/>
      <c r="G44" s="138"/>
      <c r="H44" s="137"/>
    </row>
    <row r="45" spans="1:8" ht="15.75" customHeight="1" x14ac:dyDescent="0.25">
      <c r="A45" s="140" t="s">
        <v>9</v>
      </c>
      <c r="B45" s="141"/>
      <c r="C45" s="141"/>
      <c r="D45" s="141"/>
      <c r="E45" s="141"/>
      <c r="F45" s="141"/>
      <c r="G45" s="141"/>
      <c r="H45" s="142"/>
    </row>
    <row r="46" spans="1:8" ht="15" customHeight="1" x14ac:dyDescent="0.25">
      <c r="A46" s="128" t="e">
        <f ca="1">_xlfn.CONCAT("Площадь зоны: не менее ",$C$13*3," кв.м.")</f>
        <v>#NAME?</v>
      </c>
      <c r="B46" s="129"/>
      <c r="C46" s="129"/>
      <c r="D46" s="129"/>
      <c r="E46" s="129"/>
      <c r="F46" s="129"/>
      <c r="G46" s="129"/>
      <c r="H46" s="130"/>
    </row>
    <row r="47" spans="1:8" ht="15" customHeight="1" x14ac:dyDescent="0.25">
      <c r="A47" s="128" t="s">
        <v>167</v>
      </c>
      <c r="B47" s="129"/>
      <c r="C47" s="129"/>
      <c r="D47" s="129"/>
      <c r="E47" s="129"/>
      <c r="F47" s="129"/>
      <c r="G47" s="129"/>
      <c r="H47" s="130"/>
    </row>
    <row r="48" spans="1:8" ht="15" customHeight="1" x14ac:dyDescent="0.25">
      <c r="A48" s="128" t="s">
        <v>168</v>
      </c>
      <c r="B48" s="129"/>
      <c r="C48" s="129"/>
      <c r="D48" s="129"/>
      <c r="E48" s="129"/>
      <c r="F48" s="129"/>
      <c r="G48" s="129"/>
      <c r="H48" s="130"/>
    </row>
    <row r="49" spans="1:8" ht="15" customHeight="1" x14ac:dyDescent="0.25">
      <c r="A49" s="128" t="s">
        <v>169</v>
      </c>
      <c r="B49" s="129"/>
      <c r="C49" s="129"/>
      <c r="D49" s="129"/>
      <c r="E49" s="129"/>
      <c r="F49" s="129"/>
      <c r="G49" s="129"/>
      <c r="H49" s="130"/>
    </row>
    <row r="50" spans="1:8" ht="15" customHeight="1" x14ac:dyDescent="0.25">
      <c r="A50" s="128" t="s">
        <v>170</v>
      </c>
      <c r="B50" s="129"/>
      <c r="C50" s="129"/>
      <c r="D50" s="129"/>
      <c r="E50" s="129"/>
      <c r="F50" s="129"/>
      <c r="G50" s="129"/>
      <c r="H50" s="130"/>
    </row>
    <row r="51" spans="1:8" ht="15" customHeight="1" x14ac:dyDescent="0.25">
      <c r="A51" s="128" t="s">
        <v>54</v>
      </c>
      <c r="B51" s="129"/>
      <c r="C51" s="129"/>
      <c r="D51" s="129"/>
      <c r="E51" s="129"/>
      <c r="F51" s="129"/>
      <c r="G51" s="129"/>
      <c r="H51" s="130"/>
    </row>
    <row r="52" spans="1:8" ht="15" customHeight="1" x14ac:dyDescent="0.25">
      <c r="A52" s="128" t="s">
        <v>69</v>
      </c>
      <c r="B52" s="129"/>
      <c r="C52" s="129"/>
      <c r="D52" s="129"/>
      <c r="E52" s="129"/>
      <c r="F52" s="129"/>
      <c r="G52" s="129"/>
      <c r="H52" s="130"/>
    </row>
    <row r="53" spans="1:8" ht="15.75" customHeight="1" thickBot="1" x14ac:dyDescent="0.3">
      <c r="A53" s="133" t="s">
        <v>56</v>
      </c>
      <c r="B53" s="134"/>
      <c r="C53" s="134"/>
      <c r="D53" s="134"/>
      <c r="E53" s="134"/>
      <c r="F53" s="134"/>
      <c r="G53" s="134"/>
      <c r="H53" s="135"/>
    </row>
    <row r="54" spans="1:8" ht="60" x14ac:dyDescent="0.25">
      <c r="A54" s="6" t="s">
        <v>6</v>
      </c>
      <c r="B54" s="6" t="s">
        <v>5</v>
      </c>
      <c r="C54" s="5" t="s">
        <v>4</v>
      </c>
      <c r="D54" s="6" t="s">
        <v>3</v>
      </c>
      <c r="E54" s="5" t="s">
        <v>2</v>
      </c>
      <c r="F54" s="5" t="s">
        <v>1</v>
      </c>
      <c r="G54" s="59" t="s">
        <v>0</v>
      </c>
      <c r="H54" s="57" t="s">
        <v>10</v>
      </c>
    </row>
    <row r="55" spans="1:8" ht="30" x14ac:dyDescent="0.25">
      <c r="A55" s="21">
        <v>1</v>
      </c>
      <c r="B55" s="103" t="s">
        <v>63</v>
      </c>
      <c r="C55" s="118" t="s">
        <v>233</v>
      </c>
      <c r="D55" s="85" t="s">
        <v>60</v>
      </c>
      <c r="E55" s="85">
        <f>$C$13</f>
        <v>6</v>
      </c>
      <c r="F55" s="85" t="s">
        <v>61</v>
      </c>
      <c r="G55" s="100">
        <f>$C$13</f>
        <v>6</v>
      </c>
      <c r="H55" s="104"/>
    </row>
    <row r="56" spans="1:8" x14ac:dyDescent="0.25">
      <c r="A56" s="21">
        <v>2</v>
      </c>
      <c r="B56" s="103" t="s">
        <v>57</v>
      </c>
      <c r="C56" s="118" t="s">
        <v>231</v>
      </c>
      <c r="D56" s="85" t="s">
        <v>60</v>
      </c>
      <c r="E56" s="85">
        <f>ROUNDUP(E57/2,0)</f>
        <v>3</v>
      </c>
      <c r="F56" s="85" t="s">
        <v>61</v>
      </c>
      <c r="G56" s="100">
        <f>ROUNDUP(G57/2,0)</f>
        <v>3</v>
      </c>
      <c r="H56" s="104"/>
    </row>
    <row r="57" spans="1:8" x14ac:dyDescent="0.25">
      <c r="A57" s="21">
        <v>3</v>
      </c>
      <c r="B57" s="103" t="s">
        <v>166</v>
      </c>
      <c r="C57" s="118" t="s">
        <v>231</v>
      </c>
      <c r="D57" s="85" t="s">
        <v>60</v>
      </c>
      <c r="E57" s="85">
        <f>$C$13</f>
        <v>6</v>
      </c>
      <c r="F57" s="85" t="s">
        <v>61</v>
      </c>
      <c r="G57" s="100">
        <f>$C$13</f>
        <v>6</v>
      </c>
      <c r="H57" s="104"/>
    </row>
    <row r="58" spans="1:8" x14ac:dyDescent="0.25">
      <c r="A58" s="21">
        <v>4</v>
      </c>
      <c r="B58" s="103" t="s">
        <v>64</v>
      </c>
      <c r="C58" s="118" t="s">
        <v>236</v>
      </c>
      <c r="D58" s="85" t="s">
        <v>67</v>
      </c>
      <c r="E58" s="85">
        <v>1</v>
      </c>
      <c r="F58" s="85" t="s">
        <v>61</v>
      </c>
      <c r="G58" s="100">
        <v>1</v>
      </c>
      <c r="H58" s="104"/>
    </row>
    <row r="59" spans="1:8" ht="30" x14ac:dyDescent="0.25">
      <c r="A59" s="21">
        <v>5</v>
      </c>
      <c r="B59" s="103" t="s">
        <v>65</v>
      </c>
      <c r="C59" s="118" t="s">
        <v>233</v>
      </c>
      <c r="D59" s="85" t="s">
        <v>60</v>
      </c>
      <c r="E59" s="85">
        <v>1</v>
      </c>
      <c r="F59" s="85" t="s">
        <v>61</v>
      </c>
      <c r="G59" s="85">
        <v>1</v>
      </c>
      <c r="H59" s="104"/>
    </row>
    <row r="60" spans="1:8" ht="30" x14ac:dyDescent="0.25">
      <c r="A60" s="21">
        <v>6</v>
      </c>
      <c r="B60" s="103" t="s">
        <v>66</v>
      </c>
      <c r="C60" s="118" t="s">
        <v>234</v>
      </c>
      <c r="D60" s="85" t="s">
        <v>60</v>
      </c>
      <c r="E60" s="85">
        <v>1</v>
      </c>
      <c r="F60" s="85" t="s">
        <v>61</v>
      </c>
      <c r="G60" s="85">
        <v>1</v>
      </c>
      <c r="H60" s="104"/>
    </row>
    <row r="61" spans="1:8" ht="23.25" customHeight="1" thickBot="1" x14ac:dyDescent="0.3">
      <c r="A61" s="139" t="s">
        <v>18</v>
      </c>
      <c r="B61" s="138"/>
      <c r="C61" s="138"/>
      <c r="D61" s="138"/>
      <c r="E61" s="138"/>
      <c r="F61" s="138"/>
      <c r="G61" s="138"/>
      <c r="H61" s="137"/>
    </row>
    <row r="62" spans="1:8" ht="15.75" customHeight="1" x14ac:dyDescent="0.25">
      <c r="A62" s="140" t="s">
        <v>9</v>
      </c>
      <c r="B62" s="141"/>
      <c r="C62" s="141"/>
      <c r="D62" s="141"/>
      <c r="E62" s="141"/>
      <c r="F62" s="141"/>
      <c r="G62" s="141"/>
      <c r="H62" s="142"/>
    </row>
    <row r="63" spans="1:8" ht="15" customHeight="1" x14ac:dyDescent="0.25">
      <c r="A63" s="128" t="e">
        <f ca="1">_xlfn.CONCAT("Площадь зоны: не менее ",$C$13*4," кв.м.")</f>
        <v>#NAME?</v>
      </c>
      <c r="B63" s="129"/>
      <c r="C63" s="129"/>
      <c r="D63" s="129"/>
      <c r="E63" s="129"/>
      <c r="F63" s="129"/>
      <c r="G63" s="129"/>
      <c r="H63" s="130"/>
    </row>
    <row r="64" spans="1:8" ht="15" customHeight="1" x14ac:dyDescent="0.25">
      <c r="A64" s="128" t="s">
        <v>167</v>
      </c>
      <c r="B64" s="129"/>
      <c r="C64" s="129"/>
      <c r="D64" s="129"/>
      <c r="E64" s="129"/>
      <c r="F64" s="129"/>
      <c r="G64" s="129"/>
      <c r="H64" s="130"/>
    </row>
    <row r="65" spans="1:8" ht="15" customHeight="1" x14ac:dyDescent="0.25">
      <c r="A65" s="128" t="s">
        <v>174</v>
      </c>
      <c r="B65" s="129"/>
      <c r="C65" s="129"/>
      <c r="D65" s="129"/>
      <c r="E65" s="129"/>
      <c r="F65" s="129"/>
      <c r="G65" s="129"/>
      <c r="H65" s="130"/>
    </row>
    <row r="66" spans="1:8" ht="15" customHeight="1" x14ac:dyDescent="0.25">
      <c r="A66" s="128" t="e">
        <f ca="1">_xlfn.CONCAT("Электричество: ",ROUNDUP($C$13/4,0)+2," подключения к сети по 220 Вольт")</f>
        <v>#NAME?</v>
      </c>
      <c r="B66" s="129"/>
      <c r="C66" s="129"/>
      <c r="D66" s="129"/>
      <c r="E66" s="129"/>
      <c r="F66" s="129"/>
      <c r="G66" s="129"/>
      <c r="H66" s="130"/>
    </row>
    <row r="67" spans="1:8" ht="15" customHeight="1" x14ac:dyDescent="0.25">
      <c r="A67" s="128" t="s">
        <v>170</v>
      </c>
      <c r="B67" s="129"/>
      <c r="C67" s="129"/>
      <c r="D67" s="129"/>
      <c r="E67" s="129"/>
      <c r="F67" s="129"/>
      <c r="G67" s="129"/>
      <c r="H67" s="130"/>
    </row>
    <row r="68" spans="1:8" ht="15" customHeight="1" x14ac:dyDescent="0.25">
      <c r="A68" s="128" t="s">
        <v>54</v>
      </c>
      <c r="B68" s="129"/>
      <c r="C68" s="129"/>
      <c r="D68" s="129"/>
      <c r="E68" s="129"/>
      <c r="F68" s="129"/>
      <c r="G68" s="129"/>
      <c r="H68" s="130"/>
    </row>
    <row r="69" spans="1:8" ht="15" customHeight="1" x14ac:dyDescent="0.25">
      <c r="A69" s="128" t="s">
        <v>69</v>
      </c>
      <c r="B69" s="129"/>
      <c r="C69" s="129"/>
      <c r="D69" s="129"/>
      <c r="E69" s="129"/>
      <c r="F69" s="129"/>
      <c r="G69" s="129"/>
      <c r="H69" s="130"/>
    </row>
    <row r="70" spans="1:8" ht="15.75" customHeight="1" thickBot="1" x14ac:dyDescent="0.3">
      <c r="A70" s="133" t="s">
        <v>56</v>
      </c>
      <c r="B70" s="134"/>
      <c r="C70" s="134"/>
      <c r="D70" s="134"/>
      <c r="E70" s="134"/>
      <c r="F70" s="134"/>
      <c r="G70" s="134"/>
      <c r="H70" s="135"/>
    </row>
    <row r="71" spans="1:8" ht="60" x14ac:dyDescent="0.25">
      <c r="A71" s="58" t="s">
        <v>6</v>
      </c>
      <c r="B71" s="57" t="s">
        <v>5</v>
      </c>
      <c r="C71" s="57" t="s">
        <v>4</v>
      </c>
      <c r="D71" s="57" t="s">
        <v>3</v>
      </c>
      <c r="E71" s="57" t="s">
        <v>2</v>
      </c>
      <c r="F71" s="53" t="s">
        <v>1</v>
      </c>
      <c r="G71" s="59" t="s">
        <v>0</v>
      </c>
      <c r="H71" s="57" t="s">
        <v>10</v>
      </c>
    </row>
    <row r="72" spans="1:8" ht="300" x14ac:dyDescent="0.25">
      <c r="A72" s="25">
        <v>1</v>
      </c>
      <c r="B72" s="36" t="s">
        <v>70</v>
      </c>
      <c r="C72" s="42" t="s">
        <v>176</v>
      </c>
      <c r="D72" s="47" t="s">
        <v>108</v>
      </c>
      <c r="E72" s="92">
        <f>ROUNDUP($C$13/4,0)+2</f>
        <v>4</v>
      </c>
      <c r="F72" s="85" t="s">
        <v>61</v>
      </c>
      <c r="G72" s="92">
        <f>ROUNDUP($C$13/4,0)+2</f>
        <v>4</v>
      </c>
      <c r="H72" s="25"/>
    </row>
    <row r="73" spans="1:8" ht="30" x14ac:dyDescent="0.25">
      <c r="A73" s="25">
        <v>2</v>
      </c>
      <c r="B73" s="36" t="s">
        <v>71</v>
      </c>
      <c r="C73" s="42" t="s">
        <v>101</v>
      </c>
      <c r="D73" s="47" t="s">
        <v>108</v>
      </c>
      <c r="E73" s="92">
        <f>(ROUNDUP($C$13/4,0)+2)*2</f>
        <v>8</v>
      </c>
      <c r="F73" s="85" t="s">
        <v>61</v>
      </c>
      <c r="G73" s="92">
        <f>(ROUNDUP($C$13/4,0)+2)*2</f>
        <v>8</v>
      </c>
      <c r="H73" s="25"/>
    </row>
    <row r="74" spans="1:8" ht="30" x14ac:dyDescent="0.25">
      <c r="A74" s="25">
        <v>3</v>
      </c>
      <c r="B74" s="117" t="s">
        <v>164</v>
      </c>
      <c r="C74" s="118" t="s">
        <v>224</v>
      </c>
      <c r="D74" s="47" t="s">
        <v>108</v>
      </c>
      <c r="E74" s="92">
        <f>(ROUNDUP($C$13/4,0)+2)*2+1</f>
        <v>9</v>
      </c>
      <c r="F74" s="85" t="s">
        <v>61</v>
      </c>
      <c r="G74" s="92">
        <f>(ROUNDUP($C$13/4,0)+2)*2+1</f>
        <v>9</v>
      </c>
      <c r="H74" s="25"/>
    </row>
    <row r="75" spans="1:8" x14ac:dyDescent="0.25">
      <c r="A75" s="25">
        <v>4</v>
      </c>
      <c r="B75" s="36" t="s">
        <v>73</v>
      </c>
      <c r="C75" s="118" t="s">
        <v>225</v>
      </c>
      <c r="D75" s="47" t="s">
        <v>108</v>
      </c>
      <c r="E75" s="92">
        <f t="shared" ref="E75:G89" si="1">ROUNDUP($C$13/4,0)+2</f>
        <v>4</v>
      </c>
      <c r="F75" s="85" t="s">
        <v>61</v>
      </c>
      <c r="G75" s="92">
        <f t="shared" ref="G75:G76" si="2">ROUNDUP($C$13/4,0)+2</f>
        <v>4</v>
      </c>
      <c r="H75" s="25"/>
    </row>
    <row r="76" spans="1:8" ht="45" x14ac:dyDescent="0.25">
      <c r="A76" s="25">
        <v>5</v>
      </c>
      <c r="B76" s="36" t="s">
        <v>74</v>
      </c>
      <c r="C76" s="118" t="s">
        <v>227</v>
      </c>
      <c r="D76" s="47" t="s">
        <v>108</v>
      </c>
      <c r="E76" s="92">
        <f t="shared" si="1"/>
        <v>4</v>
      </c>
      <c r="F76" s="85" t="s">
        <v>61</v>
      </c>
      <c r="G76" s="92">
        <f t="shared" si="2"/>
        <v>4</v>
      </c>
      <c r="H76" s="25"/>
    </row>
    <row r="77" spans="1:8" ht="135" x14ac:dyDescent="0.25">
      <c r="A77" s="25">
        <v>6</v>
      </c>
      <c r="B77" s="95" t="s">
        <v>116</v>
      </c>
      <c r="C77" s="91" t="s">
        <v>117</v>
      </c>
      <c r="D77" s="92" t="s">
        <v>108</v>
      </c>
      <c r="E77" s="92">
        <f>ROUNDUP($C$13/4,0)+2</f>
        <v>4</v>
      </c>
      <c r="F77" s="85" t="s">
        <v>61</v>
      </c>
      <c r="G77" s="92">
        <f>ROUNDUP($C$13/4,0)+2</f>
        <v>4</v>
      </c>
      <c r="H77" s="86"/>
    </row>
    <row r="78" spans="1:8" ht="30" x14ac:dyDescent="0.25">
      <c r="A78" s="25">
        <v>7</v>
      </c>
      <c r="B78" s="37" t="s">
        <v>76</v>
      </c>
      <c r="C78" s="42" t="s">
        <v>102</v>
      </c>
      <c r="D78" s="47" t="s">
        <v>108</v>
      </c>
      <c r="E78" s="48">
        <f>(ROUNDUP($C$13/4,0)+2)*3+2</f>
        <v>14</v>
      </c>
      <c r="F78" s="85" t="s">
        <v>61</v>
      </c>
      <c r="G78" s="48">
        <f>(ROUNDUP($C$13/4,0)+2)*3+2</f>
        <v>14</v>
      </c>
      <c r="H78" s="25"/>
    </row>
    <row r="79" spans="1:8" ht="30" x14ac:dyDescent="0.25">
      <c r="A79" s="25">
        <v>8</v>
      </c>
      <c r="B79" s="36" t="s">
        <v>77</v>
      </c>
      <c r="C79" s="42" t="s">
        <v>103</v>
      </c>
      <c r="D79" s="47" t="s">
        <v>108</v>
      </c>
      <c r="E79" s="92">
        <f t="shared" si="1"/>
        <v>4</v>
      </c>
      <c r="F79" s="85" t="s">
        <v>61</v>
      </c>
      <c r="G79" s="92">
        <f t="shared" si="1"/>
        <v>4</v>
      </c>
      <c r="H79" s="25"/>
    </row>
    <row r="80" spans="1:8" x14ac:dyDescent="0.25">
      <c r="A80" s="25">
        <v>9</v>
      </c>
      <c r="B80" s="36" t="s">
        <v>78</v>
      </c>
      <c r="C80" s="42" t="s">
        <v>104</v>
      </c>
      <c r="D80" s="47" t="s">
        <v>108</v>
      </c>
      <c r="E80" s="92">
        <f t="shared" si="1"/>
        <v>4</v>
      </c>
      <c r="F80" s="85" t="s">
        <v>61</v>
      </c>
      <c r="G80" s="92">
        <f t="shared" si="1"/>
        <v>4</v>
      </c>
      <c r="H80" s="25"/>
    </row>
    <row r="81" spans="1:8" x14ac:dyDescent="0.25">
      <c r="A81" s="25">
        <v>10</v>
      </c>
      <c r="B81" s="54" t="s">
        <v>79</v>
      </c>
      <c r="C81" s="117" t="s">
        <v>251</v>
      </c>
      <c r="D81" s="47" t="s">
        <v>109</v>
      </c>
      <c r="E81" s="92">
        <f t="shared" si="1"/>
        <v>4</v>
      </c>
      <c r="F81" s="85" t="s">
        <v>61</v>
      </c>
      <c r="G81" s="92">
        <f t="shared" si="1"/>
        <v>4</v>
      </c>
      <c r="H81" s="25"/>
    </row>
    <row r="82" spans="1:8" ht="30" x14ac:dyDescent="0.25">
      <c r="A82" s="25">
        <v>11</v>
      </c>
      <c r="B82" s="54" t="s">
        <v>80</v>
      </c>
      <c r="C82" s="42" t="s">
        <v>229</v>
      </c>
      <c r="D82" s="47" t="s">
        <v>109</v>
      </c>
      <c r="E82" s="92">
        <f t="shared" si="1"/>
        <v>4</v>
      </c>
      <c r="F82" s="85" t="s">
        <v>61</v>
      </c>
      <c r="G82" s="92">
        <f t="shared" si="1"/>
        <v>4</v>
      </c>
      <c r="H82" s="25"/>
    </row>
    <row r="83" spans="1:8" x14ac:dyDescent="0.25">
      <c r="A83" s="25">
        <v>12</v>
      </c>
      <c r="B83" s="54" t="s">
        <v>81</v>
      </c>
      <c r="C83" s="42" t="s">
        <v>252</v>
      </c>
      <c r="D83" s="47" t="s">
        <v>109</v>
      </c>
      <c r="E83" s="92">
        <f t="shared" si="1"/>
        <v>4</v>
      </c>
      <c r="F83" s="85" t="s">
        <v>61</v>
      </c>
      <c r="G83" s="92">
        <f t="shared" si="1"/>
        <v>4</v>
      </c>
      <c r="H83" s="25"/>
    </row>
    <row r="84" spans="1:8" x14ac:dyDescent="0.25">
      <c r="A84" s="25">
        <v>13</v>
      </c>
      <c r="B84" s="54" t="s">
        <v>82</v>
      </c>
      <c r="C84" s="42" t="s">
        <v>230</v>
      </c>
      <c r="D84" s="47" t="s">
        <v>109</v>
      </c>
      <c r="E84" s="92">
        <f t="shared" si="1"/>
        <v>4</v>
      </c>
      <c r="F84" s="85" t="s">
        <v>61</v>
      </c>
      <c r="G84" s="92">
        <f t="shared" si="1"/>
        <v>4</v>
      </c>
      <c r="H84" s="25"/>
    </row>
    <row r="85" spans="1:8" ht="30" x14ac:dyDescent="0.25">
      <c r="A85" s="25">
        <v>14</v>
      </c>
      <c r="B85" s="54" t="s">
        <v>83</v>
      </c>
      <c r="C85" s="42" t="s">
        <v>253</v>
      </c>
      <c r="D85" s="47" t="s">
        <v>109</v>
      </c>
      <c r="E85" s="92">
        <f t="shared" si="1"/>
        <v>4</v>
      </c>
      <c r="F85" s="85" t="s">
        <v>61</v>
      </c>
      <c r="G85" s="92">
        <f t="shared" si="1"/>
        <v>4</v>
      </c>
      <c r="H85" s="25"/>
    </row>
    <row r="86" spans="1:8" x14ac:dyDescent="0.25">
      <c r="A86" s="25">
        <v>15</v>
      </c>
      <c r="B86" s="54" t="s">
        <v>84</v>
      </c>
      <c r="C86" s="42" t="s">
        <v>254</v>
      </c>
      <c r="D86" s="47" t="s">
        <v>109</v>
      </c>
      <c r="E86" s="92">
        <f t="shared" si="1"/>
        <v>4</v>
      </c>
      <c r="F86" s="85" t="s">
        <v>61</v>
      </c>
      <c r="G86" s="92">
        <f t="shared" si="1"/>
        <v>4</v>
      </c>
      <c r="H86" s="25"/>
    </row>
    <row r="87" spans="1:8" x14ac:dyDescent="0.25">
      <c r="A87" s="25">
        <v>16</v>
      </c>
      <c r="B87" s="54" t="s">
        <v>85</v>
      </c>
      <c r="C87" s="42" t="s">
        <v>255</v>
      </c>
      <c r="D87" s="47" t="s">
        <v>109</v>
      </c>
      <c r="E87" s="92">
        <f t="shared" si="1"/>
        <v>4</v>
      </c>
      <c r="F87" s="85" t="s">
        <v>61</v>
      </c>
      <c r="G87" s="92">
        <f t="shared" si="1"/>
        <v>4</v>
      </c>
      <c r="H87" s="25"/>
    </row>
    <row r="88" spans="1:8" ht="90" x14ac:dyDescent="0.25">
      <c r="A88" s="25">
        <v>17</v>
      </c>
      <c r="B88" s="38" t="s">
        <v>86</v>
      </c>
      <c r="C88" s="39" t="s">
        <v>256</v>
      </c>
      <c r="D88" s="47" t="s">
        <v>109</v>
      </c>
      <c r="E88" s="92">
        <f t="shared" si="1"/>
        <v>4</v>
      </c>
      <c r="F88" s="85" t="s">
        <v>61</v>
      </c>
      <c r="G88" s="92">
        <f t="shared" si="1"/>
        <v>4</v>
      </c>
      <c r="H88" s="25"/>
    </row>
    <row r="89" spans="1:8" ht="409.5" x14ac:dyDescent="0.25">
      <c r="A89" s="25">
        <v>18</v>
      </c>
      <c r="B89" s="114" t="s">
        <v>87</v>
      </c>
      <c r="C89" s="112" t="s">
        <v>210</v>
      </c>
      <c r="D89" s="47" t="s">
        <v>109</v>
      </c>
      <c r="E89" s="92">
        <f t="shared" si="1"/>
        <v>4</v>
      </c>
      <c r="F89" s="85" t="s">
        <v>61</v>
      </c>
      <c r="G89" s="92">
        <f t="shared" si="1"/>
        <v>4</v>
      </c>
      <c r="H89" s="25"/>
    </row>
    <row r="90" spans="1:8" ht="135" x14ac:dyDescent="0.25">
      <c r="A90" s="25">
        <v>19</v>
      </c>
      <c r="B90" s="38" t="s">
        <v>87</v>
      </c>
      <c r="C90" s="39" t="s">
        <v>118</v>
      </c>
      <c r="D90" s="47" t="s">
        <v>109</v>
      </c>
      <c r="E90" s="92">
        <f t="shared" ref="E90:E114" si="3">ROUNDUP($C$13/4,0)+2</f>
        <v>4</v>
      </c>
      <c r="F90" s="85" t="s">
        <v>61</v>
      </c>
      <c r="G90" s="92">
        <f t="shared" ref="G90:G114" si="4">ROUNDUP($C$13/4,0)+2</f>
        <v>4</v>
      </c>
      <c r="H90" s="25"/>
    </row>
    <row r="91" spans="1:8" ht="135" x14ac:dyDescent="0.25">
      <c r="A91" s="25">
        <v>20</v>
      </c>
      <c r="B91" s="38" t="s">
        <v>87</v>
      </c>
      <c r="C91" s="44" t="s">
        <v>257</v>
      </c>
      <c r="D91" s="47" t="s">
        <v>109</v>
      </c>
      <c r="E91" s="92">
        <f t="shared" si="3"/>
        <v>4</v>
      </c>
      <c r="F91" s="85" t="s">
        <v>61</v>
      </c>
      <c r="G91" s="92">
        <f t="shared" si="4"/>
        <v>4</v>
      </c>
      <c r="H91" s="25"/>
    </row>
    <row r="92" spans="1:8" x14ac:dyDescent="0.25">
      <c r="A92" s="25">
        <v>21</v>
      </c>
      <c r="B92" s="38" t="s">
        <v>88</v>
      </c>
      <c r="C92" s="45" t="s">
        <v>258</v>
      </c>
      <c r="D92" s="47" t="s">
        <v>109</v>
      </c>
      <c r="E92" s="92">
        <f t="shared" si="3"/>
        <v>4</v>
      </c>
      <c r="F92" s="85" t="s">
        <v>61</v>
      </c>
      <c r="G92" s="92">
        <f t="shared" si="4"/>
        <v>4</v>
      </c>
      <c r="H92" s="25"/>
    </row>
    <row r="93" spans="1:8" ht="30" x14ac:dyDescent="0.25">
      <c r="A93" s="25">
        <v>22</v>
      </c>
      <c r="B93" s="38" t="s">
        <v>88</v>
      </c>
      <c r="C93" s="46" t="s">
        <v>259</v>
      </c>
      <c r="D93" s="47" t="s">
        <v>109</v>
      </c>
      <c r="E93" s="92">
        <f t="shared" si="3"/>
        <v>4</v>
      </c>
      <c r="F93" s="85" t="s">
        <v>61</v>
      </c>
      <c r="G93" s="92">
        <f t="shared" si="4"/>
        <v>4</v>
      </c>
      <c r="H93" s="25"/>
    </row>
    <row r="94" spans="1:8" ht="30" x14ac:dyDescent="0.25">
      <c r="A94" s="25">
        <v>23</v>
      </c>
      <c r="B94" s="38" t="s">
        <v>88</v>
      </c>
      <c r="C94" s="46" t="s">
        <v>260</v>
      </c>
      <c r="D94" s="47" t="s">
        <v>109</v>
      </c>
      <c r="E94" s="92">
        <f t="shared" si="3"/>
        <v>4</v>
      </c>
      <c r="F94" s="85" t="s">
        <v>61</v>
      </c>
      <c r="G94" s="92">
        <f t="shared" si="4"/>
        <v>4</v>
      </c>
      <c r="H94" s="25"/>
    </row>
    <row r="95" spans="1:8" ht="30" x14ac:dyDescent="0.25">
      <c r="A95" s="25">
        <v>24</v>
      </c>
      <c r="B95" s="38" t="s">
        <v>88</v>
      </c>
      <c r="C95" s="46" t="s">
        <v>261</v>
      </c>
      <c r="D95" s="47" t="s">
        <v>109</v>
      </c>
      <c r="E95" s="92">
        <f t="shared" si="3"/>
        <v>4</v>
      </c>
      <c r="F95" s="85" t="s">
        <v>61</v>
      </c>
      <c r="G95" s="92">
        <f t="shared" si="4"/>
        <v>4</v>
      </c>
      <c r="H95" s="25"/>
    </row>
    <row r="96" spans="1:8" ht="30" x14ac:dyDescent="0.25">
      <c r="A96" s="25">
        <v>25</v>
      </c>
      <c r="B96" s="38" t="s">
        <v>88</v>
      </c>
      <c r="C96" s="46" t="s">
        <v>262</v>
      </c>
      <c r="D96" s="47" t="s">
        <v>109</v>
      </c>
      <c r="E96" s="92">
        <f t="shared" si="3"/>
        <v>4</v>
      </c>
      <c r="F96" s="85" t="s">
        <v>61</v>
      </c>
      <c r="G96" s="92">
        <f t="shared" si="4"/>
        <v>4</v>
      </c>
      <c r="H96" s="25"/>
    </row>
    <row r="97" spans="1:8" ht="30" x14ac:dyDescent="0.25">
      <c r="A97" s="25">
        <v>26</v>
      </c>
      <c r="B97" s="38" t="s">
        <v>88</v>
      </c>
      <c r="C97" s="46" t="s">
        <v>263</v>
      </c>
      <c r="D97" s="47" t="s">
        <v>109</v>
      </c>
      <c r="E97" s="92">
        <f t="shared" si="3"/>
        <v>4</v>
      </c>
      <c r="F97" s="85" t="s">
        <v>61</v>
      </c>
      <c r="G97" s="92">
        <f t="shared" si="4"/>
        <v>4</v>
      </c>
      <c r="H97" s="25"/>
    </row>
    <row r="98" spans="1:8" ht="30" x14ac:dyDescent="0.25">
      <c r="A98" s="25">
        <v>27</v>
      </c>
      <c r="B98" s="38" t="s">
        <v>88</v>
      </c>
      <c r="C98" s="46" t="s">
        <v>264</v>
      </c>
      <c r="D98" s="47" t="s">
        <v>109</v>
      </c>
      <c r="E98" s="92">
        <f t="shared" si="3"/>
        <v>4</v>
      </c>
      <c r="F98" s="85" t="s">
        <v>61</v>
      </c>
      <c r="G98" s="92">
        <f t="shared" si="4"/>
        <v>4</v>
      </c>
      <c r="H98" s="25"/>
    </row>
    <row r="99" spans="1:8" ht="27.75" customHeight="1" x14ac:dyDescent="0.25">
      <c r="A99" s="25">
        <v>28</v>
      </c>
      <c r="B99" s="38" t="s">
        <v>87</v>
      </c>
      <c r="C99" s="46" t="s">
        <v>265</v>
      </c>
      <c r="D99" s="47" t="s">
        <v>109</v>
      </c>
      <c r="E99" s="92">
        <f t="shared" si="3"/>
        <v>4</v>
      </c>
      <c r="F99" s="85" t="s">
        <v>61</v>
      </c>
      <c r="G99" s="92">
        <f t="shared" si="4"/>
        <v>4</v>
      </c>
      <c r="H99" s="25"/>
    </row>
    <row r="100" spans="1:8" ht="30" x14ac:dyDescent="0.25">
      <c r="A100" s="25">
        <v>29</v>
      </c>
      <c r="B100" s="39" t="s">
        <v>89</v>
      </c>
      <c r="C100" s="39" t="s">
        <v>105</v>
      </c>
      <c r="D100" s="47" t="s">
        <v>109</v>
      </c>
      <c r="E100" s="92">
        <f t="shared" si="3"/>
        <v>4</v>
      </c>
      <c r="F100" s="85" t="s">
        <v>61</v>
      </c>
      <c r="G100" s="92">
        <f t="shared" si="4"/>
        <v>4</v>
      </c>
      <c r="H100" s="25"/>
    </row>
    <row r="101" spans="1:8" ht="30" x14ac:dyDescent="0.25">
      <c r="A101" s="25">
        <v>30</v>
      </c>
      <c r="B101" s="38" t="s">
        <v>88</v>
      </c>
      <c r="C101" s="39" t="s">
        <v>106</v>
      </c>
      <c r="D101" s="47" t="s">
        <v>109</v>
      </c>
      <c r="E101" s="92">
        <f t="shared" si="3"/>
        <v>4</v>
      </c>
      <c r="F101" s="85" t="s">
        <v>61</v>
      </c>
      <c r="G101" s="92">
        <f t="shared" si="4"/>
        <v>4</v>
      </c>
      <c r="H101" s="25"/>
    </row>
    <row r="102" spans="1:8" ht="45" x14ac:dyDescent="0.25">
      <c r="A102" s="25">
        <v>31</v>
      </c>
      <c r="B102" s="38" t="s">
        <v>87</v>
      </c>
      <c r="C102" s="39" t="s">
        <v>266</v>
      </c>
      <c r="D102" s="47" t="s">
        <v>109</v>
      </c>
      <c r="E102" s="92">
        <f t="shared" si="3"/>
        <v>4</v>
      </c>
      <c r="F102" s="85" t="s">
        <v>61</v>
      </c>
      <c r="G102" s="92">
        <f t="shared" si="4"/>
        <v>4</v>
      </c>
      <c r="H102" s="25"/>
    </row>
    <row r="103" spans="1:8" ht="30" x14ac:dyDescent="0.25">
      <c r="A103" s="25">
        <v>32</v>
      </c>
      <c r="B103" s="38" t="s">
        <v>87</v>
      </c>
      <c r="C103" s="39" t="s">
        <v>267</v>
      </c>
      <c r="D103" s="47" t="s">
        <v>109</v>
      </c>
      <c r="E103" s="92">
        <f t="shared" si="3"/>
        <v>4</v>
      </c>
      <c r="F103" s="85" t="s">
        <v>61</v>
      </c>
      <c r="G103" s="92">
        <f t="shared" si="4"/>
        <v>4</v>
      </c>
      <c r="H103" s="25"/>
    </row>
    <row r="104" spans="1:8" ht="76.5" x14ac:dyDescent="0.25">
      <c r="A104" s="25">
        <v>33</v>
      </c>
      <c r="B104" s="39" t="s">
        <v>89</v>
      </c>
      <c r="C104" s="43" t="s">
        <v>213</v>
      </c>
      <c r="D104" s="47" t="s">
        <v>109</v>
      </c>
      <c r="E104" s="92">
        <f t="shared" si="3"/>
        <v>4</v>
      </c>
      <c r="F104" s="85" t="s">
        <v>61</v>
      </c>
      <c r="G104" s="92">
        <f t="shared" si="4"/>
        <v>4</v>
      </c>
      <c r="H104" s="25"/>
    </row>
    <row r="105" spans="1:8" ht="30" x14ac:dyDescent="0.25">
      <c r="A105" s="25">
        <v>34</v>
      </c>
      <c r="B105" s="38" t="s">
        <v>90</v>
      </c>
      <c r="C105" s="39" t="s">
        <v>268</v>
      </c>
      <c r="D105" s="47" t="s">
        <v>109</v>
      </c>
      <c r="E105" s="92">
        <f t="shared" si="3"/>
        <v>4</v>
      </c>
      <c r="F105" s="85" t="s">
        <v>61</v>
      </c>
      <c r="G105" s="92">
        <f t="shared" si="4"/>
        <v>4</v>
      </c>
      <c r="H105" s="25"/>
    </row>
    <row r="106" spans="1:8" ht="135" x14ac:dyDescent="0.25">
      <c r="A106" s="25">
        <v>35</v>
      </c>
      <c r="B106" s="39" t="s">
        <v>91</v>
      </c>
      <c r="C106" s="39" t="s">
        <v>269</v>
      </c>
      <c r="D106" s="47" t="s">
        <v>109</v>
      </c>
      <c r="E106" s="92">
        <f t="shared" si="3"/>
        <v>4</v>
      </c>
      <c r="F106" s="85" t="s">
        <v>61</v>
      </c>
      <c r="G106" s="92">
        <f t="shared" si="4"/>
        <v>4</v>
      </c>
      <c r="H106" s="25"/>
    </row>
    <row r="107" spans="1:8" ht="45" x14ac:dyDescent="0.25">
      <c r="A107" s="25">
        <v>36</v>
      </c>
      <c r="B107" s="38" t="s">
        <v>87</v>
      </c>
      <c r="C107" s="39" t="s">
        <v>270</v>
      </c>
      <c r="D107" s="47" t="s">
        <v>109</v>
      </c>
      <c r="E107" s="92">
        <f t="shared" si="3"/>
        <v>4</v>
      </c>
      <c r="F107" s="85" t="s">
        <v>61</v>
      </c>
      <c r="G107" s="92">
        <f t="shared" si="4"/>
        <v>4</v>
      </c>
      <c r="H107" s="25"/>
    </row>
    <row r="108" spans="1:8" x14ac:dyDescent="0.25">
      <c r="A108" s="25">
        <v>37</v>
      </c>
      <c r="B108" s="38" t="s">
        <v>92</v>
      </c>
      <c r="C108" s="39" t="s">
        <v>271</v>
      </c>
      <c r="D108" s="47" t="s">
        <v>109</v>
      </c>
      <c r="E108" s="92">
        <f t="shared" si="3"/>
        <v>4</v>
      </c>
      <c r="F108" s="85" t="s">
        <v>61</v>
      </c>
      <c r="G108" s="92">
        <f t="shared" si="4"/>
        <v>4</v>
      </c>
      <c r="H108" s="25"/>
    </row>
    <row r="109" spans="1:8" x14ac:dyDescent="0.25">
      <c r="A109" s="25">
        <v>38</v>
      </c>
      <c r="B109" s="38" t="s">
        <v>92</v>
      </c>
      <c r="C109" s="39" t="s">
        <v>272</v>
      </c>
      <c r="D109" s="47" t="s">
        <v>109</v>
      </c>
      <c r="E109" s="92">
        <f t="shared" si="3"/>
        <v>4</v>
      </c>
      <c r="F109" s="85" t="s">
        <v>61</v>
      </c>
      <c r="G109" s="92">
        <f t="shared" si="4"/>
        <v>4</v>
      </c>
      <c r="H109" s="25"/>
    </row>
    <row r="110" spans="1:8" ht="45" x14ac:dyDescent="0.25">
      <c r="A110" s="25">
        <v>39</v>
      </c>
      <c r="B110" s="39" t="s">
        <v>93</v>
      </c>
      <c r="C110" s="39" t="s">
        <v>273</v>
      </c>
      <c r="D110" s="47" t="s">
        <v>109</v>
      </c>
      <c r="E110" s="92">
        <f t="shared" si="3"/>
        <v>4</v>
      </c>
      <c r="F110" s="85" t="s">
        <v>61</v>
      </c>
      <c r="G110" s="92">
        <f t="shared" si="4"/>
        <v>4</v>
      </c>
      <c r="H110" s="25"/>
    </row>
    <row r="111" spans="1:8" ht="30" x14ac:dyDescent="0.25">
      <c r="A111" s="25">
        <v>40</v>
      </c>
      <c r="B111" s="39" t="s">
        <v>94</v>
      </c>
      <c r="C111" s="39" t="s">
        <v>274</v>
      </c>
      <c r="D111" s="47" t="s">
        <v>109</v>
      </c>
      <c r="E111" s="92">
        <f t="shared" si="3"/>
        <v>4</v>
      </c>
      <c r="F111" s="85" t="s">
        <v>61</v>
      </c>
      <c r="G111" s="92">
        <f t="shared" si="4"/>
        <v>4</v>
      </c>
      <c r="H111" s="25"/>
    </row>
    <row r="112" spans="1:8" x14ac:dyDescent="0.25">
      <c r="A112" s="25">
        <v>41</v>
      </c>
      <c r="B112" s="39" t="s">
        <v>95</v>
      </c>
      <c r="C112" s="39" t="s">
        <v>275</v>
      </c>
      <c r="D112" s="47" t="s">
        <v>109</v>
      </c>
      <c r="E112" s="92">
        <f t="shared" si="3"/>
        <v>4</v>
      </c>
      <c r="F112" s="85" t="s">
        <v>61</v>
      </c>
      <c r="G112" s="92">
        <f t="shared" si="4"/>
        <v>4</v>
      </c>
      <c r="H112" s="25"/>
    </row>
    <row r="113" spans="1:8" x14ac:dyDescent="0.25">
      <c r="A113" s="25">
        <v>42</v>
      </c>
      <c r="B113" s="38" t="s">
        <v>95</v>
      </c>
      <c r="C113" s="43" t="s">
        <v>276</v>
      </c>
      <c r="D113" s="47" t="s">
        <v>109</v>
      </c>
      <c r="E113" s="92">
        <f t="shared" si="3"/>
        <v>4</v>
      </c>
      <c r="F113" s="85" t="s">
        <v>61</v>
      </c>
      <c r="G113" s="92">
        <f t="shared" si="4"/>
        <v>4</v>
      </c>
      <c r="H113" s="25"/>
    </row>
    <row r="114" spans="1:8" x14ac:dyDescent="0.25">
      <c r="A114" s="25">
        <v>43</v>
      </c>
      <c r="B114" s="38" t="s">
        <v>95</v>
      </c>
      <c r="C114" s="55" t="s">
        <v>277</v>
      </c>
      <c r="D114" s="47" t="s">
        <v>109</v>
      </c>
      <c r="E114" s="92">
        <f t="shared" si="3"/>
        <v>4</v>
      </c>
      <c r="F114" s="85" t="s">
        <v>61</v>
      </c>
      <c r="G114" s="92">
        <f t="shared" si="4"/>
        <v>4</v>
      </c>
      <c r="H114" s="25"/>
    </row>
    <row r="115" spans="1:8" ht="60" x14ac:dyDescent="0.25">
      <c r="A115" s="25">
        <v>44</v>
      </c>
      <c r="B115" s="40" t="s">
        <v>96</v>
      </c>
      <c r="C115" s="46" t="s">
        <v>107</v>
      </c>
      <c r="D115" s="47" t="s">
        <v>108</v>
      </c>
      <c r="E115" s="47">
        <v>1</v>
      </c>
      <c r="F115" s="47" t="s">
        <v>61</v>
      </c>
      <c r="G115" s="47">
        <v>1</v>
      </c>
      <c r="H115" s="22"/>
    </row>
    <row r="116" spans="1:8" ht="30" x14ac:dyDescent="0.25">
      <c r="A116" s="25">
        <v>45</v>
      </c>
      <c r="B116" s="40" t="s">
        <v>97</v>
      </c>
      <c r="C116" s="118" t="s">
        <v>237</v>
      </c>
      <c r="D116" s="47" t="s">
        <v>108</v>
      </c>
      <c r="E116" s="47">
        <v>1</v>
      </c>
      <c r="F116" s="47" t="s">
        <v>61</v>
      </c>
      <c r="G116" s="47">
        <v>1</v>
      </c>
      <c r="H116" s="22"/>
    </row>
    <row r="117" spans="1:8" ht="45" x14ac:dyDescent="0.25">
      <c r="A117" s="25">
        <v>46</v>
      </c>
      <c r="B117" s="41" t="s">
        <v>98</v>
      </c>
      <c r="C117" s="118" t="s">
        <v>215</v>
      </c>
      <c r="D117" s="47" t="s">
        <v>67</v>
      </c>
      <c r="E117" s="49">
        <v>6</v>
      </c>
      <c r="F117" s="49" t="s">
        <v>61</v>
      </c>
      <c r="G117" s="49">
        <v>6</v>
      </c>
      <c r="H117" s="22"/>
    </row>
    <row r="118" spans="1:8" x14ac:dyDescent="0.25">
      <c r="A118" s="25">
        <v>47</v>
      </c>
      <c r="B118" s="41" t="s">
        <v>64</v>
      </c>
      <c r="C118" s="118" t="s">
        <v>236</v>
      </c>
      <c r="D118" s="47" t="s">
        <v>67</v>
      </c>
      <c r="E118" s="49">
        <v>3</v>
      </c>
      <c r="F118" s="49" t="s">
        <v>61</v>
      </c>
      <c r="G118" s="49">
        <v>3</v>
      </c>
      <c r="H118" s="22"/>
    </row>
    <row r="119" spans="1:8" ht="45" x14ac:dyDescent="0.25">
      <c r="A119" s="25">
        <v>48</v>
      </c>
      <c r="B119" s="41" t="s">
        <v>99</v>
      </c>
      <c r="C119" s="118" t="s">
        <v>215</v>
      </c>
      <c r="D119" s="47" t="s">
        <v>60</v>
      </c>
      <c r="E119" s="49">
        <v>13</v>
      </c>
      <c r="F119" s="49" t="s">
        <v>111</v>
      </c>
      <c r="G119" s="49">
        <v>13</v>
      </c>
      <c r="H119" s="22"/>
    </row>
    <row r="120" spans="1:8" ht="45" x14ac:dyDescent="0.25">
      <c r="A120" s="25">
        <v>49</v>
      </c>
      <c r="B120" s="41" t="s">
        <v>57</v>
      </c>
      <c r="C120" s="118" t="s">
        <v>215</v>
      </c>
      <c r="D120" s="47" t="s">
        <v>60</v>
      </c>
      <c r="E120" s="92">
        <f>C12</f>
        <v>9</v>
      </c>
      <c r="F120" s="49" t="s">
        <v>61</v>
      </c>
      <c r="G120" s="92">
        <f>E12</f>
        <v>0</v>
      </c>
      <c r="H120" s="22"/>
    </row>
    <row r="121" spans="1:8" ht="45" x14ac:dyDescent="0.25">
      <c r="A121" s="25">
        <v>50</v>
      </c>
      <c r="B121" s="41" t="s">
        <v>58</v>
      </c>
      <c r="C121" s="118" t="s">
        <v>215</v>
      </c>
      <c r="D121" s="47" t="s">
        <v>60</v>
      </c>
      <c r="E121" s="105">
        <f>E120*2</f>
        <v>18</v>
      </c>
      <c r="F121" s="49" t="s">
        <v>61</v>
      </c>
      <c r="G121" s="105">
        <f>G120*2</f>
        <v>0</v>
      </c>
      <c r="H121" s="22"/>
    </row>
    <row r="122" spans="1:8" ht="45" x14ac:dyDescent="0.25">
      <c r="A122" s="25">
        <v>51</v>
      </c>
      <c r="B122" s="36" t="s">
        <v>100</v>
      </c>
      <c r="C122" s="118" t="s">
        <v>215</v>
      </c>
      <c r="D122" s="47" t="s">
        <v>67</v>
      </c>
      <c r="E122" s="92">
        <f t="shared" ref="E122:G122" si="5">ROUNDUP($C$13/4,0)+2</f>
        <v>4</v>
      </c>
      <c r="F122" s="48" t="s">
        <v>61</v>
      </c>
      <c r="G122" s="92">
        <f t="shared" si="5"/>
        <v>4</v>
      </c>
      <c r="H122" s="22"/>
    </row>
    <row r="123" spans="1:8" ht="15.75" customHeight="1" x14ac:dyDescent="0.25">
      <c r="A123" s="136" t="s">
        <v>7</v>
      </c>
      <c r="B123" s="137"/>
      <c r="C123" s="137"/>
      <c r="D123" s="137"/>
      <c r="E123" s="137"/>
      <c r="F123" s="138"/>
      <c r="G123" s="138"/>
      <c r="H123" s="137"/>
    </row>
    <row r="124" spans="1:8" ht="60" x14ac:dyDescent="0.25">
      <c r="A124" s="4" t="s">
        <v>6</v>
      </c>
      <c r="B124" s="3" t="s">
        <v>5</v>
      </c>
      <c r="C124" s="3" t="s">
        <v>4</v>
      </c>
      <c r="D124" s="3" t="s">
        <v>3</v>
      </c>
      <c r="E124" s="3" t="s">
        <v>2</v>
      </c>
      <c r="F124" s="3" t="s">
        <v>1</v>
      </c>
      <c r="G124" s="29" t="s">
        <v>0</v>
      </c>
      <c r="H124" s="25" t="s">
        <v>10</v>
      </c>
    </row>
    <row r="125" spans="1:8" ht="45" x14ac:dyDescent="0.25">
      <c r="A125" s="61">
        <v>1</v>
      </c>
      <c r="B125" s="41" t="s">
        <v>112</v>
      </c>
      <c r="C125" s="118" t="s">
        <v>235</v>
      </c>
      <c r="D125" s="47" t="s">
        <v>115</v>
      </c>
      <c r="E125" s="47">
        <v>1</v>
      </c>
      <c r="F125" s="47" t="s">
        <v>61</v>
      </c>
      <c r="G125" s="51">
        <f t="shared" ref="G125" si="6">E125</f>
        <v>1</v>
      </c>
      <c r="H125" s="22"/>
    </row>
    <row r="126" spans="1:8" ht="21" thickBot="1" x14ac:dyDescent="0.3">
      <c r="A126" s="139" t="s">
        <v>41</v>
      </c>
      <c r="B126" s="138"/>
      <c r="C126" s="138"/>
      <c r="D126" s="138"/>
      <c r="E126" s="138"/>
      <c r="F126" s="138"/>
      <c r="G126" s="138"/>
      <c r="H126" s="137"/>
    </row>
    <row r="127" spans="1:8" x14ac:dyDescent="0.25">
      <c r="A127" s="140" t="s">
        <v>9</v>
      </c>
      <c r="B127" s="141"/>
      <c r="C127" s="141"/>
      <c r="D127" s="141"/>
      <c r="E127" s="141"/>
      <c r="F127" s="141"/>
      <c r="G127" s="141"/>
      <c r="H127" s="142"/>
    </row>
    <row r="128" spans="1:8" x14ac:dyDescent="0.25">
      <c r="A128" s="128" t="s">
        <v>177</v>
      </c>
      <c r="B128" s="129"/>
      <c r="C128" s="129"/>
      <c r="D128" s="129"/>
      <c r="E128" s="129"/>
      <c r="F128" s="129"/>
      <c r="G128" s="129"/>
      <c r="H128" s="130"/>
    </row>
    <row r="129" spans="1:8" x14ac:dyDescent="0.25">
      <c r="A129" s="128" t="s">
        <v>167</v>
      </c>
      <c r="B129" s="129"/>
      <c r="C129" s="129"/>
      <c r="D129" s="129"/>
      <c r="E129" s="129"/>
      <c r="F129" s="129"/>
      <c r="G129" s="129"/>
      <c r="H129" s="130"/>
    </row>
    <row r="130" spans="1:8" x14ac:dyDescent="0.25">
      <c r="A130" s="128" t="s">
        <v>168</v>
      </c>
      <c r="B130" s="129"/>
      <c r="C130" s="129"/>
      <c r="D130" s="129"/>
      <c r="E130" s="129"/>
      <c r="F130" s="129"/>
      <c r="G130" s="129"/>
      <c r="H130" s="130"/>
    </row>
    <row r="131" spans="1:8" x14ac:dyDescent="0.25">
      <c r="A131" s="128" t="s">
        <v>169</v>
      </c>
      <c r="B131" s="129"/>
      <c r="C131" s="129"/>
      <c r="D131" s="129"/>
      <c r="E131" s="129"/>
      <c r="F131" s="129"/>
      <c r="G131" s="129"/>
      <c r="H131" s="130"/>
    </row>
    <row r="132" spans="1:8" ht="15" customHeight="1" x14ac:dyDescent="0.25">
      <c r="A132" s="128" t="s">
        <v>40</v>
      </c>
      <c r="B132" s="129"/>
      <c r="C132" s="129"/>
      <c r="D132" s="129"/>
      <c r="E132" s="129"/>
      <c r="F132" s="129"/>
      <c r="G132" s="129"/>
      <c r="H132" s="130"/>
    </row>
    <row r="133" spans="1:8" ht="15" customHeight="1" x14ac:dyDescent="0.25">
      <c r="A133" s="128" t="s">
        <v>54</v>
      </c>
      <c r="B133" s="129"/>
      <c r="C133" s="129"/>
      <c r="D133" s="129"/>
      <c r="E133" s="129"/>
      <c r="F133" s="129"/>
      <c r="G133" s="129"/>
      <c r="H133" s="130"/>
    </row>
    <row r="134" spans="1:8" x14ac:dyDescent="0.25">
      <c r="A134" s="128" t="s">
        <v>55</v>
      </c>
      <c r="B134" s="129"/>
      <c r="C134" s="129"/>
      <c r="D134" s="129"/>
      <c r="E134" s="129"/>
      <c r="F134" s="129"/>
      <c r="G134" s="129"/>
      <c r="H134" s="130"/>
    </row>
    <row r="135" spans="1:8" ht="15.75" thickBot="1" x14ac:dyDescent="0.3">
      <c r="A135" s="131" t="s">
        <v>56</v>
      </c>
      <c r="B135" s="132"/>
      <c r="C135" s="132"/>
      <c r="D135" s="132"/>
      <c r="E135" s="132"/>
      <c r="F135" s="132"/>
      <c r="G135" s="132"/>
      <c r="H135" s="130"/>
    </row>
    <row r="136" spans="1:8" ht="60" x14ac:dyDescent="0.25">
      <c r="A136" s="6" t="s">
        <v>6</v>
      </c>
      <c r="B136" s="5" t="s">
        <v>5</v>
      </c>
      <c r="C136" s="5" t="s">
        <v>4</v>
      </c>
      <c r="D136" s="6" t="s">
        <v>3</v>
      </c>
      <c r="E136" s="6" t="s">
        <v>2</v>
      </c>
      <c r="F136" s="6" t="s">
        <v>1</v>
      </c>
      <c r="G136" s="24" t="s">
        <v>0</v>
      </c>
      <c r="H136" s="25" t="s">
        <v>10</v>
      </c>
    </row>
    <row r="137" spans="1:8" ht="45" x14ac:dyDescent="0.25">
      <c r="A137" s="2">
        <v>1</v>
      </c>
      <c r="B137" s="90" t="s">
        <v>59</v>
      </c>
      <c r="C137" s="88" t="s">
        <v>215</v>
      </c>
      <c r="D137" s="92" t="s">
        <v>60</v>
      </c>
      <c r="E137" s="84">
        <v>2</v>
      </c>
      <c r="F137" s="84" t="s">
        <v>61</v>
      </c>
      <c r="G137" s="84">
        <v>2</v>
      </c>
      <c r="H137" s="124"/>
    </row>
    <row r="138" spans="1:8" x14ac:dyDescent="0.25">
      <c r="A138" s="2">
        <v>2</v>
      </c>
      <c r="B138" s="119" t="s">
        <v>64</v>
      </c>
      <c r="C138" s="118" t="s">
        <v>236</v>
      </c>
      <c r="D138" s="102" t="s">
        <v>67</v>
      </c>
      <c r="E138" s="84">
        <v>1</v>
      </c>
      <c r="F138" s="84" t="s">
        <v>61</v>
      </c>
      <c r="G138" s="84">
        <v>1</v>
      </c>
      <c r="H138" s="106"/>
    </row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49:H49"/>
    <mergeCell ref="A21:H21"/>
    <mergeCell ref="A22:H22"/>
    <mergeCell ref="A23:H23"/>
    <mergeCell ref="A24:H24"/>
    <mergeCell ref="A25:H25"/>
    <mergeCell ref="A44:H44"/>
    <mergeCell ref="A45:H45"/>
    <mergeCell ref="A46:H46"/>
    <mergeCell ref="A47:H47"/>
    <mergeCell ref="A48:H48"/>
    <mergeCell ref="A20:H20"/>
    <mergeCell ref="A14:B14"/>
    <mergeCell ref="C14:H14"/>
    <mergeCell ref="A68:H68"/>
    <mergeCell ref="A50:H50"/>
    <mergeCell ref="A51:H51"/>
    <mergeCell ref="A52:H52"/>
    <mergeCell ref="A53:H53"/>
    <mergeCell ref="A61:H61"/>
    <mergeCell ref="A62:H62"/>
    <mergeCell ref="A63:H63"/>
    <mergeCell ref="A64:H64"/>
    <mergeCell ref="A65:H65"/>
    <mergeCell ref="A66:H66"/>
    <mergeCell ref="A67:H67"/>
    <mergeCell ref="A69:H69"/>
    <mergeCell ref="A70:H70"/>
    <mergeCell ref="A123:H123"/>
    <mergeCell ref="A126:H126"/>
    <mergeCell ref="A127:H127"/>
    <mergeCell ref="A134:H134"/>
    <mergeCell ref="A135:H135"/>
    <mergeCell ref="A128:H128"/>
    <mergeCell ref="A129:H129"/>
    <mergeCell ref="A130:H130"/>
    <mergeCell ref="A131:H131"/>
    <mergeCell ref="A132:H132"/>
    <mergeCell ref="A133:H13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34" zoomScale="118" zoomScaleNormal="85" workbookViewId="0">
      <selection activeCell="D82" sqref="D79:D82"/>
    </sheetView>
  </sheetViews>
  <sheetFormatPr defaultColWidth="14.42578125" defaultRowHeight="15" x14ac:dyDescent="0.25"/>
  <cols>
    <col min="1" max="1" width="5.140625" style="10" customWidth="1"/>
    <col min="2" max="2" width="52" style="10" customWidth="1"/>
    <col min="3" max="3" width="27.42578125" style="10" customWidth="1"/>
    <col min="4" max="4" width="22" style="10" customWidth="1"/>
    <col min="5" max="5" width="15.42578125" style="10" customWidth="1"/>
    <col min="6" max="6" width="19.7109375" style="10" bestFit="1" customWidth="1"/>
    <col min="7" max="7" width="14.42578125" style="10" customWidth="1"/>
    <col min="8" max="8" width="25" style="10" bestFit="1" customWidth="1"/>
    <col min="9" max="9" width="24.140625" style="1" customWidth="1"/>
    <col min="10" max="11" width="8.7109375" style="1" customWidth="1"/>
    <col min="12" max="16384" width="14.42578125" style="1"/>
  </cols>
  <sheetData>
    <row r="1" spans="1:9" x14ac:dyDescent="0.25">
      <c r="A1" s="148"/>
      <c r="B1" s="137"/>
      <c r="C1" s="137"/>
      <c r="D1" s="137"/>
      <c r="E1" s="137"/>
      <c r="F1" s="137"/>
      <c r="G1" s="137"/>
      <c r="H1" s="137"/>
    </row>
    <row r="2" spans="1:9" ht="20.25" x14ac:dyDescent="0.3">
      <c r="A2" s="150" t="s">
        <v>31</v>
      </c>
      <c r="B2" s="150"/>
      <c r="C2" s="150"/>
      <c r="D2" s="150"/>
      <c r="E2" s="150"/>
      <c r="F2" s="150"/>
      <c r="G2" s="150"/>
      <c r="H2" s="150"/>
    </row>
    <row r="3" spans="1:9" ht="20.25" x14ac:dyDescent="0.25">
      <c r="A3" s="151" t="str">
        <f>'Информация о Чемпионате'!B4</f>
        <v>Региональный этап</v>
      </c>
      <c r="B3" s="151"/>
      <c r="C3" s="151"/>
      <c r="D3" s="151"/>
      <c r="E3" s="151"/>
      <c r="F3" s="151"/>
      <c r="G3" s="151"/>
      <c r="H3" s="151"/>
    </row>
    <row r="4" spans="1:9" ht="20.25" x14ac:dyDescent="0.3">
      <c r="A4" s="150" t="s">
        <v>32</v>
      </c>
      <c r="B4" s="150"/>
      <c r="C4" s="150"/>
      <c r="D4" s="150"/>
      <c r="E4" s="150"/>
      <c r="F4" s="150"/>
      <c r="G4" s="150"/>
      <c r="H4" s="150"/>
    </row>
    <row r="5" spans="1:9" ht="20.25" x14ac:dyDescent="0.25">
      <c r="A5" s="149" t="str">
        <f>'Информация о Чемпионате'!B3</f>
        <v>Программные решения для бизнеса</v>
      </c>
      <c r="B5" s="149"/>
      <c r="C5" s="149"/>
      <c r="D5" s="149"/>
      <c r="E5" s="149"/>
      <c r="F5" s="149"/>
      <c r="G5" s="149"/>
      <c r="H5" s="149"/>
    </row>
    <row r="6" spans="1:9" x14ac:dyDescent="0.25">
      <c r="A6" s="143" t="s">
        <v>11</v>
      </c>
      <c r="B6" s="137"/>
      <c r="C6" s="137"/>
      <c r="D6" s="137"/>
      <c r="E6" s="137"/>
      <c r="F6" s="137"/>
      <c r="G6" s="137"/>
      <c r="H6" s="137"/>
    </row>
    <row r="7" spans="1:9" ht="15.75" x14ac:dyDescent="0.25">
      <c r="A7" s="143" t="s">
        <v>29</v>
      </c>
      <c r="B7" s="143"/>
      <c r="C7" s="152" t="str">
        <f>'Информация о Чемпионате'!B5</f>
        <v>Республика Карелия</v>
      </c>
      <c r="D7" s="152"/>
      <c r="E7" s="152"/>
      <c r="F7" s="152"/>
      <c r="G7" s="152"/>
      <c r="H7" s="152"/>
    </row>
    <row r="8" spans="1:9" ht="15.75" x14ac:dyDescent="0.25">
      <c r="A8" s="143" t="s">
        <v>30</v>
      </c>
      <c r="B8" s="143"/>
      <c r="C8" s="143"/>
      <c r="D8" s="152" t="str">
        <f>'Информация о Чемпионате'!B6</f>
        <v>ГАПОУ РК «Петрозаводский архитектурно-строительный техникум»</v>
      </c>
      <c r="E8" s="152"/>
      <c r="F8" s="152"/>
      <c r="G8" s="152"/>
      <c r="H8" s="152"/>
    </row>
    <row r="9" spans="1:9" ht="15.75" x14ac:dyDescent="0.25">
      <c r="A9" s="143" t="s">
        <v>26</v>
      </c>
      <c r="B9" s="143"/>
      <c r="C9" s="143" t="str">
        <f>'Информация о Чемпионате'!B7</f>
        <v>г. Петрозаводск, ул. Мурманская, 30</v>
      </c>
      <c r="D9" s="143"/>
      <c r="E9" s="143"/>
      <c r="F9" s="143"/>
      <c r="G9" s="143"/>
      <c r="H9" s="143"/>
    </row>
    <row r="10" spans="1:9" ht="15.75" x14ac:dyDescent="0.25">
      <c r="A10" s="143" t="s">
        <v>28</v>
      </c>
      <c r="B10" s="143"/>
      <c r="C10" s="143" t="str">
        <f>'Информация о Чемпионате'!B9</f>
        <v>Мельник Наталья Леонидовна</v>
      </c>
      <c r="D10" s="143"/>
      <c r="E10" s="143" t="str">
        <f>'Информация о Чемпионате'!B10</f>
        <v>natashmelnik@yandex.ru</v>
      </c>
      <c r="F10" s="143"/>
      <c r="G10" s="143">
        <f>'Информация о Чемпионате'!B11</f>
        <v>9214539614</v>
      </c>
      <c r="H10" s="143"/>
    </row>
    <row r="11" spans="1:9" ht="15.75" customHeight="1" x14ac:dyDescent="0.25">
      <c r="A11" s="143" t="s">
        <v>36</v>
      </c>
      <c r="B11" s="143"/>
      <c r="C11" s="143" t="str">
        <f>'Информация о Чемпионате'!B12</f>
        <v>Курников Евгений Анатольевич</v>
      </c>
      <c r="D11" s="143"/>
      <c r="E11" s="143" t="str">
        <f>'Информация о Чемпионате'!B13</f>
        <v>e-ptgh@mail.ru</v>
      </c>
      <c r="F11" s="143"/>
      <c r="G11" s="143">
        <f>'Информация о Чемпионате'!B14</f>
        <v>89535320812</v>
      </c>
      <c r="H11" s="143"/>
    </row>
    <row r="12" spans="1:9" ht="15.75" customHeight="1" x14ac:dyDescent="0.25">
      <c r="A12" s="143" t="s">
        <v>43</v>
      </c>
      <c r="B12" s="143"/>
      <c r="C12" s="143">
        <f>'Информация о Чемпионате'!B17</f>
        <v>9</v>
      </c>
      <c r="D12" s="143"/>
      <c r="E12" s="143"/>
      <c r="F12" s="143"/>
      <c r="G12" s="143"/>
      <c r="H12" s="143"/>
    </row>
    <row r="13" spans="1:9" ht="15.75" x14ac:dyDescent="0.25">
      <c r="A13" s="143" t="s">
        <v>50</v>
      </c>
      <c r="B13" s="143"/>
      <c r="C13" s="143">
        <f>'Информация о Чемпионате'!B15</f>
        <v>6</v>
      </c>
      <c r="D13" s="143"/>
      <c r="E13" s="143"/>
      <c r="F13" s="143"/>
      <c r="G13" s="143"/>
      <c r="H13" s="143"/>
    </row>
    <row r="14" spans="1:9" ht="15.75" x14ac:dyDescent="0.25">
      <c r="A14" s="143" t="s">
        <v>19</v>
      </c>
      <c r="B14" s="143"/>
      <c r="C14" s="143">
        <f>'Информация о Чемпионате'!B16</f>
        <v>6</v>
      </c>
      <c r="D14" s="143"/>
      <c r="E14" s="143"/>
      <c r="F14" s="143"/>
      <c r="G14" s="143"/>
      <c r="H14" s="143"/>
    </row>
    <row r="15" spans="1:9" ht="15.75" x14ac:dyDescent="0.25">
      <c r="A15" s="143" t="s">
        <v>27</v>
      </c>
      <c r="B15" s="143"/>
      <c r="C15" s="143" t="str">
        <f>'Информация о Чемпионате'!B8</f>
        <v>13.02.2026 - 20.02.2026</v>
      </c>
      <c r="D15" s="143"/>
      <c r="E15" s="143"/>
      <c r="F15" s="143"/>
      <c r="G15" s="143"/>
      <c r="H15" s="143"/>
    </row>
    <row r="16" spans="1:9" ht="21" thickBot="1" x14ac:dyDescent="0.3">
      <c r="A16" s="139" t="s">
        <v>37</v>
      </c>
      <c r="B16" s="138"/>
      <c r="C16" s="138"/>
      <c r="D16" s="138"/>
      <c r="E16" s="138"/>
      <c r="F16" s="138"/>
      <c r="G16" s="138"/>
      <c r="H16" s="138"/>
      <c r="I16" s="52"/>
    </row>
    <row r="17" spans="1:9" ht="15" customHeight="1" x14ac:dyDescent="0.25">
      <c r="A17" s="140" t="s">
        <v>9</v>
      </c>
      <c r="B17" s="141"/>
      <c r="C17" s="141"/>
      <c r="D17" s="141"/>
      <c r="E17" s="141"/>
      <c r="F17" s="141"/>
      <c r="G17" s="141"/>
      <c r="H17" s="142"/>
    </row>
    <row r="18" spans="1:9" ht="15" customHeight="1" x14ac:dyDescent="0.25">
      <c r="A18" s="128" t="s">
        <v>173</v>
      </c>
      <c r="B18" s="129"/>
      <c r="C18" s="129"/>
      <c r="D18" s="129"/>
      <c r="E18" s="129"/>
      <c r="F18" s="129"/>
      <c r="G18" s="129"/>
      <c r="H18" s="130"/>
    </row>
    <row r="19" spans="1:9" ht="15" customHeight="1" x14ac:dyDescent="0.25">
      <c r="A19" s="128" t="s">
        <v>167</v>
      </c>
      <c r="B19" s="129"/>
      <c r="C19" s="129"/>
      <c r="D19" s="129"/>
      <c r="E19" s="129"/>
      <c r="F19" s="129"/>
      <c r="G19" s="129"/>
      <c r="H19" s="130"/>
    </row>
    <row r="20" spans="1:9" ht="15" customHeight="1" x14ac:dyDescent="0.25">
      <c r="A20" s="128" t="s">
        <v>174</v>
      </c>
      <c r="B20" s="129"/>
      <c r="C20" s="129"/>
      <c r="D20" s="129"/>
      <c r="E20" s="129"/>
      <c r="F20" s="129"/>
      <c r="G20" s="129"/>
      <c r="H20" s="130"/>
    </row>
    <row r="21" spans="1:9" ht="15" customHeight="1" x14ac:dyDescent="0.25">
      <c r="A21" s="128" t="s">
        <v>175</v>
      </c>
      <c r="B21" s="129"/>
      <c r="C21" s="129"/>
      <c r="D21" s="129"/>
      <c r="E21" s="129"/>
      <c r="F21" s="129"/>
      <c r="G21" s="129"/>
      <c r="H21" s="130"/>
    </row>
    <row r="22" spans="1:9" ht="15" customHeight="1" x14ac:dyDescent="0.25">
      <c r="A22" s="128" t="s">
        <v>40</v>
      </c>
      <c r="B22" s="129"/>
      <c r="C22" s="129"/>
      <c r="D22" s="129"/>
      <c r="E22" s="129"/>
      <c r="F22" s="129"/>
      <c r="G22" s="129"/>
      <c r="H22" s="130"/>
    </row>
    <row r="23" spans="1:9" ht="15" customHeight="1" x14ac:dyDescent="0.25">
      <c r="A23" s="128" t="s">
        <v>62</v>
      </c>
      <c r="B23" s="129"/>
      <c r="C23" s="129"/>
      <c r="D23" s="129"/>
      <c r="E23" s="129"/>
      <c r="F23" s="129"/>
      <c r="G23" s="129"/>
      <c r="H23" s="130"/>
    </row>
    <row r="24" spans="1:9" ht="15" customHeight="1" x14ac:dyDescent="0.25">
      <c r="A24" s="128" t="s">
        <v>55</v>
      </c>
      <c r="B24" s="129"/>
      <c r="C24" s="129"/>
      <c r="D24" s="129"/>
      <c r="E24" s="129"/>
      <c r="F24" s="129"/>
      <c r="G24" s="129"/>
      <c r="H24" s="130"/>
    </row>
    <row r="25" spans="1:9" ht="15.75" customHeight="1" thickBot="1" x14ac:dyDescent="0.3">
      <c r="A25" s="131" t="s">
        <v>56</v>
      </c>
      <c r="B25" s="132"/>
      <c r="C25" s="132"/>
      <c r="D25" s="132"/>
      <c r="E25" s="132"/>
      <c r="F25" s="132"/>
      <c r="G25" s="132"/>
      <c r="H25" s="144"/>
    </row>
    <row r="26" spans="1:9" ht="60" x14ac:dyDescent="0.25">
      <c r="A26" s="8" t="s">
        <v>6</v>
      </c>
      <c r="B26" s="8" t="s">
        <v>5</v>
      </c>
      <c r="C26" s="5" t="s">
        <v>4</v>
      </c>
      <c r="D26" s="8" t="s">
        <v>3</v>
      </c>
      <c r="E26" s="8" t="s">
        <v>2</v>
      </c>
      <c r="F26" s="8" t="s">
        <v>1</v>
      </c>
      <c r="G26" s="29" t="s">
        <v>0</v>
      </c>
      <c r="H26" s="25" t="s">
        <v>10</v>
      </c>
      <c r="I26" s="32"/>
    </row>
    <row r="27" spans="1:9" ht="330" x14ac:dyDescent="0.25">
      <c r="A27" s="25">
        <v>1</v>
      </c>
      <c r="B27" s="42" t="s">
        <v>70</v>
      </c>
      <c r="C27" s="42" t="s">
        <v>160</v>
      </c>
      <c r="D27" s="47" t="s">
        <v>108</v>
      </c>
      <c r="E27" s="50">
        <v>1</v>
      </c>
      <c r="F27" s="50" t="s">
        <v>68</v>
      </c>
      <c r="G27" s="56">
        <f>$C$13*E27</f>
        <v>6</v>
      </c>
      <c r="H27" s="25"/>
      <c r="I27" s="32"/>
    </row>
    <row r="28" spans="1:9" ht="30" x14ac:dyDescent="0.25">
      <c r="A28" s="25">
        <v>2</v>
      </c>
      <c r="B28" s="42" t="s">
        <v>71</v>
      </c>
      <c r="C28" s="42" t="s">
        <v>101</v>
      </c>
      <c r="D28" s="47" t="s">
        <v>108</v>
      </c>
      <c r="E28" s="50">
        <v>2</v>
      </c>
      <c r="F28" s="50" t="s">
        <v>68</v>
      </c>
      <c r="G28" s="56">
        <f t="shared" ref="G28:G70" si="0">$C$13*E28</f>
        <v>12</v>
      </c>
      <c r="H28" s="25"/>
      <c r="I28" s="32"/>
    </row>
    <row r="29" spans="1:9" ht="45" x14ac:dyDescent="0.25">
      <c r="A29" s="25">
        <v>3</v>
      </c>
      <c r="B29" s="42" t="s">
        <v>72</v>
      </c>
      <c r="C29" s="118" t="s">
        <v>224</v>
      </c>
      <c r="D29" s="47" t="s">
        <v>108</v>
      </c>
      <c r="E29" s="50">
        <v>2</v>
      </c>
      <c r="F29" s="50" t="s">
        <v>68</v>
      </c>
      <c r="G29" s="56">
        <f t="shared" si="0"/>
        <v>12</v>
      </c>
      <c r="H29" s="25"/>
      <c r="I29" s="32"/>
    </row>
    <row r="30" spans="1:9" x14ac:dyDescent="0.25">
      <c r="A30" s="25">
        <v>4</v>
      </c>
      <c r="B30" s="42" t="s">
        <v>73</v>
      </c>
      <c r="C30" s="118" t="s">
        <v>225</v>
      </c>
      <c r="D30" s="47" t="s">
        <v>108</v>
      </c>
      <c r="E30" s="50">
        <v>1</v>
      </c>
      <c r="F30" s="50" t="s">
        <v>68</v>
      </c>
      <c r="G30" s="56">
        <f t="shared" si="0"/>
        <v>6</v>
      </c>
      <c r="H30" s="25"/>
      <c r="I30" s="32"/>
    </row>
    <row r="31" spans="1:9" ht="45" x14ac:dyDescent="0.25">
      <c r="A31" s="25">
        <v>5</v>
      </c>
      <c r="B31" s="42" t="s">
        <v>74</v>
      </c>
      <c r="C31" s="118" t="s">
        <v>227</v>
      </c>
      <c r="D31" s="47" t="s">
        <v>108</v>
      </c>
      <c r="E31" s="50">
        <v>1</v>
      </c>
      <c r="F31" s="50" t="s">
        <v>68</v>
      </c>
      <c r="G31" s="56">
        <f t="shared" si="0"/>
        <v>6</v>
      </c>
      <c r="H31" s="25"/>
      <c r="I31" s="32"/>
    </row>
    <row r="32" spans="1:9" ht="45" x14ac:dyDescent="0.25">
      <c r="A32" s="25">
        <v>6</v>
      </c>
      <c r="B32" s="42" t="s">
        <v>75</v>
      </c>
      <c r="C32" s="118" t="s">
        <v>215</v>
      </c>
      <c r="D32" s="47" t="s">
        <v>108</v>
      </c>
      <c r="E32" s="50">
        <v>1</v>
      </c>
      <c r="F32" s="50" t="s">
        <v>68</v>
      </c>
      <c r="G32" s="56">
        <f t="shared" si="0"/>
        <v>6</v>
      </c>
      <c r="H32" s="25"/>
      <c r="I32" s="32"/>
    </row>
    <row r="33" spans="1:9" ht="165" x14ac:dyDescent="0.25">
      <c r="A33" s="25">
        <v>7</v>
      </c>
      <c r="B33" s="42" t="s">
        <v>116</v>
      </c>
      <c r="C33" s="42" t="s">
        <v>117</v>
      </c>
      <c r="D33" s="47" t="s">
        <v>108</v>
      </c>
      <c r="E33" s="50">
        <v>1</v>
      </c>
      <c r="F33" s="50" t="s">
        <v>68</v>
      </c>
      <c r="G33" s="56">
        <f t="shared" si="0"/>
        <v>6</v>
      </c>
      <c r="H33" s="25"/>
      <c r="I33" s="32"/>
    </row>
    <row r="34" spans="1:9" ht="30" x14ac:dyDescent="0.25">
      <c r="A34" s="25">
        <v>8</v>
      </c>
      <c r="B34" s="42" t="s">
        <v>76</v>
      </c>
      <c r="C34" s="42" t="s">
        <v>102</v>
      </c>
      <c r="D34" s="47" t="s">
        <v>108</v>
      </c>
      <c r="E34" s="50">
        <v>3</v>
      </c>
      <c r="F34" s="50" t="s">
        <v>68</v>
      </c>
      <c r="G34" s="56">
        <f t="shared" si="0"/>
        <v>18</v>
      </c>
      <c r="H34" s="25"/>
      <c r="I34" s="32"/>
    </row>
    <row r="35" spans="1:9" ht="45" x14ac:dyDescent="0.25">
      <c r="A35" s="25">
        <v>9</v>
      </c>
      <c r="B35" s="42" t="s">
        <v>77</v>
      </c>
      <c r="C35" s="42" t="s">
        <v>103</v>
      </c>
      <c r="D35" s="47" t="s">
        <v>108</v>
      </c>
      <c r="E35" s="50">
        <v>1</v>
      </c>
      <c r="F35" s="50" t="s">
        <v>68</v>
      </c>
      <c r="G35" s="56">
        <f t="shared" si="0"/>
        <v>6</v>
      </c>
      <c r="H35" s="25"/>
      <c r="I35" s="32"/>
    </row>
    <row r="36" spans="1:9" x14ac:dyDescent="0.25">
      <c r="A36" s="25">
        <v>10</v>
      </c>
      <c r="B36" s="42" t="s">
        <v>78</v>
      </c>
      <c r="C36" s="42" t="s">
        <v>104</v>
      </c>
      <c r="D36" s="47" t="s">
        <v>108</v>
      </c>
      <c r="E36" s="50">
        <v>1</v>
      </c>
      <c r="F36" s="50" t="s">
        <v>68</v>
      </c>
      <c r="G36" s="56">
        <f t="shared" si="0"/>
        <v>6</v>
      </c>
      <c r="H36" s="25"/>
      <c r="I36" s="32"/>
    </row>
    <row r="37" spans="1:9" x14ac:dyDescent="0.25">
      <c r="A37" s="25">
        <v>12</v>
      </c>
      <c r="B37" s="54" t="s">
        <v>79</v>
      </c>
      <c r="C37" s="117" t="s">
        <v>251</v>
      </c>
      <c r="D37" s="47" t="s">
        <v>109</v>
      </c>
      <c r="E37" s="47">
        <v>1</v>
      </c>
      <c r="F37" s="50" t="s">
        <v>68</v>
      </c>
      <c r="G37" s="56">
        <f t="shared" si="0"/>
        <v>6</v>
      </c>
      <c r="H37" s="111" t="s">
        <v>180</v>
      </c>
      <c r="I37" s="32"/>
    </row>
    <row r="38" spans="1:9" x14ac:dyDescent="0.25">
      <c r="A38" s="25">
        <v>13</v>
      </c>
      <c r="B38" s="54" t="s">
        <v>80</v>
      </c>
      <c r="C38" s="42" t="s">
        <v>226</v>
      </c>
      <c r="D38" s="47" t="s">
        <v>109</v>
      </c>
      <c r="E38" s="47">
        <v>1</v>
      </c>
      <c r="F38" s="50" t="s">
        <v>68</v>
      </c>
      <c r="G38" s="56">
        <f t="shared" si="0"/>
        <v>6</v>
      </c>
      <c r="H38" s="110" t="s">
        <v>181</v>
      </c>
      <c r="I38" s="32"/>
    </row>
    <row r="39" spans="1:9" x14ac:dyDescent="0.25">
      <c r="A39" s="25">
        <v>14</v>
      </c>
      <c r="B39" s="54" t="s">
        <v>81</v>
      </c>
      <c r="C39" s="42" t="s">
        <v>252</v>
      </c>
      <c r="D39" s="47" t="s">
        <v>109</v>
      </c>
      <c r="E39" s="47">
        <v>1</v>
      </c>
      <c r="F39" s="50" t="s">
        <v>68</v>
      </c>
      <c r="G39" s="56">
        <f t="shared" si="0"/>
        <v>6</v>
      </c>
      <c r="H39" s="110" t="s">
        <v>182</v>
      </c>
      <c r="I39" s="32"/>
    </row>
    <row r="40" spans="1:9" ht="12" customHeight="1" x14ac:dyDescent="0.25">
      <c r="A40" s="25">
        <v>15</v>
      </c>
      <c r="B40" s="54" t="s">
        <v>82</v>
      </c>
      <c r="C40" s="42" t="s">
        <v>230</v>
      </c>
      <c r="D40" s="47" t="s">
        <v>109</v>
      </c>
      <c r="E40" s="47">
        <v>1</v>
      </c>
      <c r="F40" s="50" t="s">
        <v>68</v>
      </c>
      <c r="G40" s="56">
        <f t="shared" si="0"/>
        <v>6</v>
      </c>
      <c r="H40" s="110" t="s">
        <v>183</v>
      </c>
      <c r="I40" s="32"/>
    </row>
    <row r="41" spans="1:9" ht="30" x14ac:dyDescent="0.25">
      <c r="A41" s="25">
        <v>16</v>
      </c>
      <c r="B41" s="54" t="s">
        <v>83</v>
      </c>
      <c r="C41" s="42" t="s">
        <v>253</v>
      </c>
      <c r="D41" s="47" t="s">
        <v>109</v>
      </c>
      <c r="E41" s="47">
        <v>1</v>
      </c>
      <c r="F41" s="50" t="s">
        <v>68</v>
      </c>
      <c r="G41" s="56">
        <f t="shared" si="0"/>
        <v>6</v>
      </c>
      <c r="H41" s="110" t="s">
        <v>184</v>
      </c>
      <c r="I41" s="32"/>
    </row>
    <row r="42" spans="1:9" x14ac:dyDescent="0.25">
      <c r="A42" s="25">
        <v>17</v>
      </c>
      <c r="B42" s="54" t="s">
        <v>84</v>
      </c>
      <c r="C42" s="42" t="s">
        <v>254</v>
      </c>
      <c r="D42" s="47" t="s">
        <v>109</v>
      </c>
      <c r="E42" s="47">
        <v>1</v>
      </c>
      <c r="F42" s="50" t="s">
        <v>68</v>
      </c>
      <c r="G42" s="56">
        <f t="shared" si="0"/>
        <v>6</v>
      </c>
      <c r="H42" s="110" t="s">
        <v>185</v>
      </c>
      <c r="I42" s="32"/>
    </row>
    <row r="43" spans="1:9" x14ac:dyDescent="0.25">
      <c r="A43" s="25">
        <v>18</v>
      </c>
      <c r="B43" s="54" t="s">
        <v>85</v>
      </c>
      <c r="C43" s="42" t="s">
        <v>255</v>
      </c>
      <c r="D43" s="47" t="s">
        <v>109</v>
      </c>
      <c r="E43" s="47">
        <v>1</v>
      </c>
      <c r="F43" s="50" t="s">
        <v>68</v>
      </c>
      <c r="G43" s="56">
        <f t="shared" si="0"/>
        <v>6</v>
      </c>
      <c r="H43" s="110" t="s">
        <v>186</v>
      </c>
      <c r="I43" s="32"/>
    </row>
    <row r="44" spans="1:9" ht="105" x14ac:dyDescent="0.25">
      <c r="A44" s="25">
        <v>19</v>
      </c>
      <c r="B44" s="38" t="s">
        <v>86</v>
      </c>
      <c r="C44" s="39" t="s">
        <v>161</v>
      </c>
      <c r="D44" s="47" t="s">
        <v>109</v>
      </c>
      <c r="E44" s="47">
        <v>1</v>
      </c>
      <c r="F44" s="50" t="s">
        <v>68</v>
      </c>
      <c r="G44" s="56">
        <f t="shared" si="0"/>
        <v>6</v>
      </c>
      <c r="H44" s="110" t="s">
        <v>187</v>
      </c>
      <c r="I44" s="32"/>
    </row>
    <row r="45" spans="1:9" ht="409.5" customHeight="1" x14ac:dyDescent="0.25">
      <c r="A45" s="113">
        <v>20</v>
      </c>
      <c r="B45" s="114" t="s">
        <v>87</v>
      </c>
      <c r="C45" s="112" t="s">
        <v>210</v>
      </c>
      <c r="D45" s="108" t="s">
        <v>109</v>
      </c>
      <c r="E45" s="108">
        <v>1</v>
      </c>
      <c r="F45" s="107" t="s">
        <v>68</v>
      </c>
      <c r="G45" s="109">
        <f t="shared" si="0"/>
        <v>6</v>
      </c>
      <c r="H45" s="115" t="s">
        <v>211</v>
      </c>
      <c r="I45" s="32"/>
    </row>
    <row r="46" spans="1:9" ht="150" x14ac:dyDescent="0.25">
      <c r="A46" s="25">
        <v>21</v>
      </c>
      <c r="B46" s="38" t="s">
        <v>87</v>
      </c>
      <c r="C46" s="39" t="s">
        <v>118</v>
      </c>
      <c r="D46" s="47" t="s">
        <v>109</v>
      </c>
      <c r="E46" s="47">
        <v>1</v>
      </c>
      <c r="F46" s="50" t="s">
        <v>68</v>
      </c>
      <c r="G46" s="56">
        <f t="shared" si="0"/>
        <v>6</v>
      </c>
      <c r="H46" s="110" t="s">
        <v>207</v>
      </c>
      <c r="I46" s="32"/>
    </row>
    <row r="47" spans="1:9" ht="150" x14ac:dyDescent="0.25">
      <c r="A47" s="25">
        <v>22</v>
      </c>
      <c r="B47" s="38" t="s">
        <v>87</v>
      </c>
      <c r="C47" s="44" t="s">
        <v>278</v>
      </c>
      <c r="D47" s="47" t="s">
        <v>109</v>
      </c>
      <c r="E47" s="47">
        <v>1</v>
      </c>
      <c r="F47" s="50" t="s">
        <v>68</v>
      </c>
      <c r="G47" s="56">
        <f t="shared" si="0"/>
        <v>6</v>
      </c>
      <c r="H47" s="110" t="s">
        <v>206</v>
      </c>
      <c r="I47" s="32"/>
    </row>
    <row r="48" spans="1:9" x14ac:dyDescent="0.25">
      <c r="A48" s="25">
        <v>23</v>
      </c>
      <c r="B48" s="38" t="s">
        <v>88</v>
      </c>
      <c r="C48" s="45" t="s">
        <v>258</v>
      </c>
      <c r="D48" s="47" t="s">
        <v>109</v>
      </c>
      <c r="E48" s="47">
        <v>1</v>
      </c>
      <c r="F48" s="50" t="s">
        <v>68</v>
      </c>
      <c r="G48" s="56">
        <f t="shared" si="0"/>
        <v>6</v>
      </c>
      <c r="H48" s="110" t="s">
        <v>212</v>
      </c>
      <c r="I48" s="32"/>
    </row>
    <row r="49" spans="1:9" ht="30" x14ac:dyDescent="0.25">
      <c r="A49" s="25">
        <v>24</v>
      </c>
      <c r="B49" s="38" t="s">
        <v>88</v>
      </c>
      <c r="C49" s="46" t="s">
        <v>259</v>
      </c>
      <c r="D49" s="47" t="s">
        <v>109</v>
      </c>
      <c r="E49" s="47">
        <v>1</v>
      </c>
      <c r="F49" s="50" t="s">
        <v>68</v>
      </c>
      <c r="G49" s="56">
        <f t="shared" si="0"/>
        <v>6</v>
      </c>
      <c r="H49" s="110" t="s">
        <v>205</v>
      </c>
      <c r="I49" s="32"/>
    </row>
    <row r="50" spans="1:9" ht="30" x14ac:dyDescent="0.25">
      <c r="A50" s="25">
        <v>25</v>
      </c>
      <c r="B50" s="38" t="s">
        <v>88</v>
      </c>
      <c r="C50" s="46" t="s">
        <v>260</v>
      </c>
      <c r="D50" s="47" t="s">
        <v>109</v>
      </c>
      <c r="E50" s="47">
        <v>1</v>
      </c>
      <c r="F50" s="50" t="s">
        <v>68</v>
      </c>
      <c r="G50" s="56">
        <f t="shared" si="0"/>
        <v>6</v>
      </c>
      <c r="H50" s="110" t="s">
        <v>204</v>
      </c>
      <c r="I50" s="32"/>
    </row>
    <row r="51" spans="1:9" ht="30" x14ac:dyDescent="0.25">
      <c r="A51" s="25">
        <v>26</v>
      </c>
      <c r="B51" s="38" t="s">
        <v>88</v>
      </c>
      <c r="C51" s="46" t="s">
        <v>261</v>
      </c>
      <c r="D51" s="47" t="s">
        <v>109</v>
      </c>
      <c r="E51" s="47">
        <v>1</v>
      </c>
      <c r="F51" s="50" t="s">
        <v>68</v>
      </c>
      <c r="G51" s="56">
        <f t="shared" si="0"/>
        <v>6</v>
      </c>
      <c r="H51" s="110" t="s">
        <v>203</v>
      </c>
      <c r="I51" s="32"/>
    </row>
    <row r="52" spans="1:9" ht="30" x14ac:dyDescent="0.25">
      <c r="A52" s="25">
        <v>27</v>
      </c>
      <c r="B52" s="38" t="s">
        <v>88</v>
      </c>
      <c r="C52" s="46" t="s">
        <v>262</v>
      </c>
      <c r="D52" s="47" t="s">
        <v>109</v>
      </c>
      <c r="E52" s="47">
        <v>1</v>
      </c>
      <c r="F52" s="50" t="s">
        <v>68</v>
      </c>
      <c r="G52" s="56">
        <f t="shared" si="0"/>
        <v>6</v>
      </c>
      <c r="H52" s="110" t="s">
        <v>202</v>
      </c>
      <c r="I52" s="32"/>
    </row>
    <row r="53" spans="1:9" ht="30" x14ac:dyDescent="0.25">
      <c r="A53" s="25">
        <v>28</v>
      </c>
      <c r="B53" s="38" t="s">
        <v>88</v>
      </c>
      <c r="C53" s="46" t="s">
        <v>263</v>
      </c>
      <c r="D53" s="47" t="s">
        <v>109</v>
      </c>
      <c r="E53" s="47">
        <v>1</v>
      </c>
      <c r="F53" s="50" t="s">
        <v>68</v>
      </c>
      <c r="G53" s="56">
        <f t="shared" si="0"/>
        <v>6</v>
      </c>
      <c r="H53" s="110" t="s">
        <v>201</v>
      </c>
      <c r="I53" s="26"/>
    </row>
    <row r="54" spans="1:9" ht="30" x14ac:dyDescent="0.25">
      <c r="A54" s="25">
        <v>29</v>
      </c>
      <c r="B54" s="38" t="s">
        <v>88</v>
      </c>
      <c r="C54" s="46" t="s">
        <v>264</v>
      </c>
      <c r="D54" s="47" t="s">
        <v>109</v>
      </c>
      <c r="E54" s="47">
        <v>1</v>
      </c>
      <c r="F54" s="50" t="s">
        <v>68</v>
      </c>
      <c r="G54" s="56">
        <f t="shared" si="0"/>
        <v>6</v>
      </c>
      <c r="H54" s="110" t="s">
        <v>200</v>
      </c>
      <c r="I54" s="26"/>
    </row>
    <row r="55" spans="1:9" ht="30" x14ac:dyDescent="0.25">
      <c r="A55" s="25">
        <v>30</v>
      </c>
      <c r="B55" s="38" t="s">
        <v>87</v>
      </c>
      <c r="C55" s="46" t="s">
        <v>265</v>
      </c>
      <c r="D55" s="47" t="s">
        <v>109</v>
      </c>
      <c r="E55" s="47">
        <v>1</v>
      </c>
      <c r="F55" s="50" t="s">
        <v>68</v>
      </c>
      <c r="G55" s="56">
        <f t="shared" si="0"/>
        <v>6</v>
      </c>
      <c r="H55" s="110" t="s">
        <v>208</v>
      </c>
      <c r="I55" s="26"/>
    </row>
    <row r="56" spans="1:9" ht="30" x14ac:dyDescent="0.25">
      <c r="A56" s="25">
        <v>31</v>
      </c>
      <c r="B56" s="39" t="s">
        <v>89</v>
      </c>
      <c r="C56" s="39" t="s">
        <v>105</v>
      </c>
      <c r="D56" s="47" t="s">
        <v>109</v>
      </c>
      <c r="E56" s="47">
        <v>1</v>
      </c>
      <c r="F56" s="50" t="s">
        <v>68</v>
      </c>
      <c r="G56" s="56">
        <f t="shared" si="0"/>
        <v>6</v>
      </c>
      <c r="H56" s="110" t="s">
        <v>209</v>
      </c>
      <c r="I56" s="26"/>
    </row>
    <row r="57" spans="1:9" ht="30" x14ac:dyDescent="0.25">
      <c r="A57" s="25">
        <v>32</v>
      </c>
      <c r="B57" s="38" t="s">
        <v>88</v>
      </c>
      <c r="C57" s="39" t="s">
        <v>106</v>
      </c>
      <c r="D57" s="47" t="s">
        <v>109</v>
      </c>
      <c r="E57" s="47">
        <v>1</v>
      </c>
      <c r="F57" s="50" t="s">
        <v>68</v>
      </c>
      <c r="G57" s="56">
        <f t="shared" si="0"/>
        <v>6</v>
      </c>
      <c r="H57" s="110" t="s">
        <v>199</v>
      </c>
    </row>
    <row r="58" spans="1:9" ht="45" x14ac:dyDescent="0.25">
      <c r="A58" s="25">
        <v>33</v>
      </c>
      <c r="B58" s="38" t="s">
        <v>87</v>
      </c>
      <c r="C58" s="39" t="s">
        <v>266</v>
      </c>
      <c r="D58" s="47" t="s">
        <v>109</v>
      </c>
      <c r="E58" s="47">
        <v>1</v>
      </c>
      <c r="F58" s="50" t="s">
        <v>68</v>
      </c>
      <c r="G58" s="56">
        <f t="shared" si="0"/>
        <v>6</v>
      </c>
      <c r="H58" s="110" t="s">
        <v>198</v>
      </c>
    </row>
    <row r="59" spans="1:9" ht="45" x14ac:dyDescent="0.25">
      <c r="A59" s="25">
        <v>34</v>
      </c>
      <c r="B59" s="38" t="s">
        <v>87</v>
      </c>
      <c r="C59" s="39" t="s">
        <v>267</v>
      </c>
      <c r="D59" s="47" t="s">
        <v>109</v>
      </c>
      <c r="E59" s="47">
        <v>1</v>
      </c>
      <c r="F59" s="50" t="s">
        <v>68</v>
      </c>
      <c r="G59" s="56">
        <f t="shared" si="0"/>
        <v>6</v>
      </c>
      <c r="H59" s="110" t="s">
        <v>197</v>
      </c>
    </row>
    <row r="60" spans="1:9" ht="89.25" x14ac:dyDescent="0.25">
      <c r="A60" s="25">
        <v>35</v>
      </c>
      <c r="B60" s="39" t="s">
        <v>89</v>
      </c>
      <c r="C60" s="43" t="s">
        <v>213</v>
      </c>
      <c r="D60" s="47" t="s">
        <v>109</v>
      </c>
      <c r="E60" s="47">
        <v>1</v>
      </c>
      <c r="F60" s="50" t="s">
        <v>68</v>
      </c>
      <c r="G60" s="56">
        <f t="shared" si="0"/>
        <v>6</v>
      </c>
      <c r="H60" s="110"/>
    </row>
    <row r="61" spans="1:9" ht="45" x14ac:dyDescent="0.25">
      <c r="A61" s="25">
        <v>36</v>
      </c>
      <c r="B61" s="38" t="s">
        <v>90</v>
      </c>
      <c r="C61" s="39" t="s">
        <v>268</v>
      </c>
      <c r="D61" s="47" t="s">
        <v>109</v>
      </c>
      <c r="E61" s="47">
        <v>1</v>
      </c>
      <c r="F61" s="50" t="s">
        <v>68</v>
      </c>
      <c r="G61" s="56">
        <f t="shared" si="0"/>
        <v>6</v>
      </c>
      <c r="H61" s="110" t="s">
        <v>196</v>
      </c>
    </row>
    <row r="62" spans="1:9" ht="150" x14ac:dyDescent="0.25">
      <c r="A62" s="25">
        <v>37</v>
      </c>
      <c r="B62" s="39" t="s">
        <v>91</v>
      </c>
      <c r="C62" s="39" t="s">
        <v>269</v>
      </c>
      <c r="D62" s="47" t="s">
        <v>109</v>
      </c>
      <c r="E62" s="47">
        <v>1</v>
      </c>
      <c r="F62" s="50" t="s">
        <v>68</v>
      </c>
      <c r="G62" s="56">
        <f t="shared" si="0"/>
        <v>6</v>
      </c>
      <c r="H62" s="110" t="s">
        <v>195</v>
      </c>
    </row>
    <row r="63" spans="1:9" ht="45" x14ac:dyDescent="0.25">
      <c r="A63" s="6">
        <v>38</v>
      </c>
      <c r="B63" s="38" t="s">
        <v>87</v>
      </c>
      <c r="C63" s="39" t="s">
        <v>270</v>
      </c>
      <c r="D63" s="47" t="s">
        <v>109</v>
      </c>
      <c r="E63" s="47">
        <v>1</v>
      </c>
      <c r="F63" s="50" t="s">
        <v>68</v>
      </c>
      <c r="G63" s="56">
        <f t="shared" si="0"/>
        <v>6</v>
      </c>
      <c r="H63" s="110" t="s">
        <v>194</v>
      </c>
    </row>
    <row r="64" spans="1:9" x14ac:dyDescent="0.25">
      <c r="A64" s="6">
        <v>39</v>
      </c>
      <c r="B64" s="38" t="s">
        <v>92</v>
      </c>
      <c r="C64" s="39" t="s">
        <v>271</v>
      </c>
      <c r="D64" s="47" t="s">
        <v>109</v>
      </c>
      <c r="E64" s="47">
        <v>1</v>
      </c>
      <c r="F64" s="50" t="s">
        <v>68</v>
      </c>
      <c r="G64" s="56">
        <f t="shared" si="0"/>
        <v>6</v>
      </c>
      <c r="H64" s="110" t="s">
        <v>193</v>
      </c>
    </row>
    <row r="65" spans="1:9" x14ac:dyDescent="0.25">
      <c r="A65" s="6">
        <v>40</v>
      </c>
      <c r="B65" s="38" t="s">
        <v>92</v>
      </c>
      <c r="C65" s="39" t="s">
        <v>272</v>
      </c>
      <c r="D65" s="47" t="s">
        <v>109</v>
      </c>
      <c r="E65" s="47">
        <v>1</v>
      </c>
      <c r="F65" s="50" t="s">
        <v>68</v>
      </c>
      <c r="G65" s="56">
        <f t="shared" si="0"/>
        <v>6</v>
      </c>
      <c r="H65" s="110" t="s">
        <v>214</v>
      </c>
    </row>
    <row r="66" spans="1:9" ht="45" x14ac:dyDescent="0.25">
      <c r="A66" s="6">
        <v>41</v>
      </c>
      <c r="B66" s="39" t="s">
        <v>93</v>
      </c>
      <c r="C66" s="39" t="s">
        <v>273</v>
      </c>
      <c r="D66" s="47" t="s">
        <v>109</v>
      </c>
      <c r="E66" s="47">
        <v>1</v>
      </c>
      <c r="F66" s="50" t="s">
        <v>68</v>
      </c>
      <c r="G66" s="56">
        <f t="shared" si="0"/>
        <v>6</v>
      </c>
      <c r="H66" s="110" t="s">
        <v>192</v>
      </c>
    </row>
    <row r="67" spans="1:9" ht="30" x14ac:dyDescent="0.25">
      <c r="A67" s="6">
        <v>42</v>
      </c>
      <c r="B67" s="39" t="s">
        <v>94</v>
      </c>
      <c r="C67" s="39" t="s">
        <v>274</v>
      </c>
      <c r="D67" s="47" t="s">
        <v>109</v>
      </c>
      <c r="E67" s="47">
        <v>1</v>
      </c>
      <c r="F67" s="50" t="s">
        <v>68</v>
      </c>
      <c r="G67" s="56">
        <f t="shared" si="0"/>
        <v>6</v>
      </c>
      <c r="H67" s="110" t="s">
        <v>191</v>
      </c>
    </row>
    <row r="68" spans="1:9" x14ac:dyDescent="0.25">
      <c r="A68" s="6">
        <v>43</v>
      </c>
      <c r="B68" s="39" t="s">
        <v>95</v>
      </c>
      <c r="C68" s="39" t="s">
        <v>275</v>
      </c>
      <c r="D68" s="47" t="s">
        <v>109</v>
      </c>
      <c r="E68" s="47">
        <v>1</v>
      </c>
      <c r="F68" s="50" t="s">
        <v>68</v>
      </c>
      <c r="G68" s="56">
        <f t="shared" si="0"/>
        <v>6</v>
      </c>
      <c r="H68" s="110" t="s">
        <v>190</v>
      </c>
    </row>
    <row r="69" spans="1:9" x14ac:dyDescent="0.25">
      <c r="A69" s="6">
        <v>44</v>
      </c>
      <c r="B69" s="38" t="s">
        <v>95</v>
      </c>
      <c r="C69" s="43" t="s">
        <v>276</v>
      </c>
      <c r="D69" s="47" t="s">
        <v>109</v>
      </c>
      <c r="E69" s="47">
        <v>1</v>
      </c>
      <c r="F69" s="50" t="s">
        <v>68</v>
      </c>
      <c r="G69" s="56">
        <f t="shared" si="0"/>
        <v>6</v>
      </c>
      <c r="H69" s="110" t="s">
        <v>189</v>
      </c>
    </row>
    <row r="70" spans="1:9" ht="15" customHeight="1" x14ac:dyDescent="0.25">
      <c r="A70" s="6">
        <v>45</v>
      </c>
      <c r="B70" s="38" t="s">
        <v>95</v>
      </c>
      <c r="C70" s="55" t="s">
        <v>277</v>
      </c>
      <c r="D70" s="47" t="s">
        <v>109</v>
      </c>
      <c r="E70" s="47">
        <v>1</v>
      </c>
      <c r="F70" s="50" t="s">
        <v>68</v>
      </c>
      <c r="G70" s="56">
        <f t="shared" si="0"/>
        <v>6</v>
      </c>
      <c r="H70" s="110" t="s">
        <v>188</v>
      </c>
    </row>
    <row r="71" spans="1:9" ht="20.25" x14ac:dyDescent="0.25">
      <c r="A71" s="139" t="s">
        <v>7</v>
      </c>
      <c r="B71" s="138"/>
      <c r="C71" s="138"/>
      <c r="D71" s="138"/>
      <c r="E71" s="137"/>
      <c r="F71" s="137"/>
      <c r="G71" s="138"/>
      <c r="H71" s="137"/>
      <c r="I71" s="52"/>
    </row>
    <row r="72" spans="1:9" ht="60" x14ac:dyDescent="0.25">
      <c r="A72" s="3" t="s">
        <v>6</v>
      </c>
      <c r="B72" s="3" t="s">
        <v>5</v>
      </c>
      <c r="C72" s="3" t="s">
        <v>4</v>
      </c>
      <c r="D72" s="3" t="s">
        <v>3</v>
      </c>
      <c r="E72" s="3" t="s">
        <v>2</v>
      </c>
      <c r="F72" s="3" t="s">
        <v>1</v>
      </c>
      <c r="G72" s="29" t="s">
        <v>0</v>
      </c>
      <c r="H72" s="25" t="s">
        <v>10</v>
      </c>
      <c r="I72" s="32"/>
    </row>
    <row r="73" spans="1:9" ht="60" x14ac:dyDescent="0.25">
      <c r="A73" s="61">
        <v>1</v>
      </c>
      <c r="B73" s="41" t="s">
        <v>112</v>
      </c>
      <c r="C73" s="81" t="s">
        <v>235</v>
      </c>
      <c r="D73" s="47" t="s">
        <v>115</v>
      </c>
      <c r="E73" s="47">
        <v>1</v>
      </c>
      <c r="F73" s="47" t="s">
        <v>61</v>
      </c>
      <c r="G73" s="51">
        <f t="shared" ref="G73:G75" si="1">E73</f>
        <v>1</v>
      </c>
      <c r="H73" s="28"/>
      <c r="I73" s="26"/>
    </row>
    <row r="74" spans="1:9" ht="45" x14ac:dyDescent="0.25">
      <c r="A74" s="2">
        <v>2</v>
      </c>
      <c r="B74" s="41" t="s">
        <v>113</v>
      </c>
      <c r="C74" s="118" t="s">
        <v>215</v>
      </c>
      <c r="D74" s="47" t="s">
        <v>115</v>
      </c>
      <c r="E74" s="47">
        <v>1</v>
      </c>
      <c r="F74" s="47" t="s">
        <v>61</v>
      </c>
      <c r="G74" s="51">
        <f t="shared" si="1"/>
        <v>1</v>
      </c>
      <c r="H74" s="28"/>
      <c r="I74" s="26"/>
    </row>
    <row r="75" spans="1:9" ht="45" x14ac:dyDescent="0.25">
      <c r="A75" s="2">
        <v>3</v>
      </c>
      <c r="B75" s="41" t="s">
        <v>114</v>
      </c>
      <c r="C75" s="118" t="s">
        <v>215</v>
      </c>
      <c r="D75" s="47" t="s">
        <v>115</v>
      </c>
      <c r="E75" s="47">
        <v>1</v>
      </c>
      <c r="F75" s="47" t="s">
        <v>61</v>
      </c>
      <c r="G75" s="51">
        <f t="shared" si="1"/>
        <v>1</v>
      </c>
      <c r="H75" s="28"/>
      <c r="I75" s="26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71:H71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43" zoomScaleNormal="160" workbookViewId="0">
      <selection activeCell="C43" sqref="C43"/>
    </sheetView>
  </sheetViews>
  <sheetFormatPr defaultColWidth="14.42578125" defaultRowHeight="15" x14ac:dyDescent="0.25"/>
  <cols>
    <col min="1" max="1" width="5.140625" style="10" customWidth="1"/>
    <col min="2" max="2" width="52" style="10" customWidth="1"/>
    <col min="3" max="3" width="27.42578125" style="10" customWidth="1"/>
    <col min="4" max="4" width="22" style="10" customWidth="1"/>
    <col min="5" max="5" width="15.42578125" style="10" customWidth="1"/>
    <col min="6" max="6" width="23.42578125" style="10" bestFit="1" customWidth="1"/>
    <col min="7" max="7" width="14.42578125" style="10" customWidth="1"/>
    <col min="8" max="8" width="25" style="10" bestFit="1" customWidth="1"/>
    <col min="9" max="9" width="18.7109375" style="1" customWidth="1"/>
    <col min="10" max="11" width="8.7109375" style="1" customWidth="1"/>
    <col min="12" max="16384" width="14.42578125" style="1"/>
  </cols>
  <sheetData>
    <row r="1" spans="1:9" x14ac:dyDescent="0.25">
      <c r="A1" s="148"/>
      <c r="B1" s="137"/>
      <c r="C1" s="137"/>
      <c r="D1" s="137"/>
      <c r="E1" s="137"/>
      <c r="F1" s="137"/>
      <c r="G1" s="137"/>
      <c r="H1" s="137"/>
    </row>
    <row r="2" spans="1:9" ht="20.25" x14ac:dyDescent="0.3">
      <c r="A2" s="150" t="s">
        <v>31</v>
      </c>
      <c r="B2" s="150"/>
      <c r="C2" s="150"/>
      <c r="D2" s="150"/>
      <c r="E2" s="150"/>
      <c r="F2" s="150"/>
      <c r="G2" s="150"/>
      <c r="H2" s="150"/>
    </row>
    <row r="3" spans="1:9" ht="20.25" x14ac:dyDescent="0.25">
      <c r="A3" s="151" t="str">
        <f>'Информация о Чемпионате'!B4</f>
        <v>Региональный этап</v>
      </c>
      <c r="B3" s="151"/>
      <c r="C3" s="151"/>
      <c r="D3" s="151"/>
      <c r="E3" s="151"/>
      <c r="F3" s="151"/>
      <c r="G3" s="151"/>
      <c r="H3" s="151"/>
    </row>
    <row r="4" spans="1:9" ht="20.25" x14ac:dyDescent="0.3">
      <c r="A4" s="150" t="s">
        <v>32</v>
      </c>
      <c r="B4" s="150"/>
      <c r="C4" s="150"/>
      <c r="D4" s="150"/>
      <c r="E4" s="150"/>
      <c r="F4" s="150"/>
      <c r="G4" s="150"/>
      <c r="H4" s="150"/>
    </row>
    <row r="5" spans="1:9" ht="20.25" x14ac:dyDescent="0.25">
      <c r="A5" s="149" t="str">
        <f>'Информация о Чемпионате'!B3</f>
        <v>Программные решения для бизнеса</v>
      </c>
      <c r="B5" s="149"/>
      <c r="C5" s="149"/>
      <c r="D5" s="149"/>
      <c r="E5" s="149"/>
      <c r="F5" s="149"/>
      <c r="G5" s="149"/>
      <c r="H5" s="149"/>
    </row>
    <row r="6" spans="1:9" x14ac:dyDescent="0.25">
      <c r="A6" s="143" t="s">
        <v>11</v>
      </c>
      <c r="B6" s="137"/>
      <c r="C6" s="137"/>
      <c r="D6" s="137"/>
      <c r="E6" s="137"/>
      <c r="F6" s="137"/>
      <c r="G6" s="137"/>
      <c r="H6" s="137"/>
    </row>
    <row r="7" spans="1:9" ht="15.75" x14ac:dyDescent="0.25">
      <c r="A7" s="143" t="s">
        <v>29</v>
      </c>
      <c r="B7" s="143"/>
      <c r="C7" s="152" t="str">
        <f>'Информация о Чемпионате'!B5</f>
        <v>Республика Карелия</v>
      </c>
      <c r="D7" s="152"/>
      <c r="E7" s="152"/>
      <c r="F7" s="152"/>
      <c r="G7" s="152"/>
      <c r="H7" s="152"/>
    </row>
    <row r="8" spans="1:9" ht="15.75" x14ac:dyDescent="0.25">
      <c r="A8" s="143" t="s">
        <v>30</v>
      </c>
      <c r="B8" s="143"/>
      <c r="C8" s="143"/>
      <c r="D8" s="152" t="str">
        <f>'Информация о Чемпионате'!B6</f>
        <v>ГАПОУ РК «Петрозаводский архитектурно-строительный техникум»</v>
      </c>
      <c r="E8" s="152"/>
      <c r="F8" s="152"/>
      <c r="G8" s="152"/>
      <c r="H8" s="152"/>
    </row>
    <row r="9" spans="1:9" ht="15.75" x14ac:dyDescent="0.25">
      <c r="A9" s="143" t="s">
        <v>26</v>
      </c>
      <c r="B9" s="143"/>
      <c r="C9" s="143" t="str">
        <f>'Информация о Чемпионате'!B7</f>
        <v>г. Петрозаводск, ул. Мурманская, 30</v>
      </c>
      <c r="D9" s="143"/>
      <c r="E9" s="143"/>
      <c r="F9" s="143"/>
      <c r="G9" s="143"/>
      <c r="H9" s="143"/>
    </row>
    <row r="10" spans="1:9" ht="15.75" x14ac:dyDescent="0.25">
      <c r="A10" s="143" t="s">
        <v>28</v>
      </c>
      <c r="B10" s="143"/>
      <c r="C10" s="143" t="str">
        <f>'Информация о Чемпионате'!B9</f>
        <v>Мельник Наталья Леонидовна</v>
      </c>
      <c r="D10" s="143"/>
      <c r="E10" s="143" t="str">
        <f>'Информация о Чемпионате'!B10</f>
        <v>natashmelnik@yandex.ru</v>
      </c>
      <c r="F10" s="143"/>
      <c r="G10" s="143">
        <f>'Информация о Чемпионате'!B11</f>
        <v>9214539614</v>
      </c>
      <c r="H10" s="143"/>
    </row>
    <row r="11" spans="1:9" ht="15.75" customHeight="1" x14ac:dyDescent="0.25">
      <c r="A11" s="143" t="s">
        <v>36</v>
      </c>
      <c r="B11" s="143"/>
      <c r="C11" s="143" t="str">
        <f>'Информация о Чемпионате'!B12</f>
        <v>Курников Евгений Анатольевич</v>
      </c>
      <c r="D11" s="143"/>
      <c r="E11" s="143" t="str">
        <f>'Информация о Чемпионате'!B13</f>
        <v>e-ptgh@mail.ru</v>
      </c>
      <c r="F11" s="143"/>
      <c r="G11" s="143">
        <f>'Информация о Чемпионате'!B14</f>
        <v>89535320812</v>
      </c>
      <c r="H11" s="143"/>
    </row>
    <row r="12" spans="1:9" ht="15.75" customHeight="1" x14ac:dyDescent="0.25">
      <c r="A12" s="143" t="s">
        <v>43</v>
      </c>
      <c r="B12" s="143"/>
      <c r="C12" s="143">
        <f>'Информация о Чемпионате'!B17</f>
        <v>9</v>
      </c>
      <c r="D12" s="143"/>
      <c r="E12" s="143"/>
      <c r="F12" s="143"/>
      <c r="G12" s="143"/>
      <c r="H12" s="143"/>
    </row>
    <row r="13" spans="1:9" ht="15.75" x14ac:dyDescent="0.25">
      <c r="A13" s="143" t="s">
        <v>50</v>
      </c>
      <c r="B13" s="143"/>
      <c r="C13" s="143">
        <f>'Информация о Чемпионате'!B15</f>
        <v>6</v>
      </c>
      <c r="D13" s="143"/>
      <c r="E13" s="143"/>
      <c r="F13" s="143"/>
      <c r="G13" s="143"/>
      <c r="H13" s="143"/>
    </row>
    <row r="14" spans="1:9" ht="15.75" x14ac:dyDescent="0.25">
      <c r="A14" s="143" t="s">
        <v>19</v>
      </c>
      <c r="B14" s="143"/>
      <c r="C14" s="143">
        <f>'Информация о Чемпионате'!B16</f>
        <v>6</v>
      </c>
      <c r="D14" s="143"/>
      <c r="E14" s="143"/>
      <c r="F14" s="143"/>
      <c r="G14" s="143"/>
      <c r="H14" s="143"/>
    </row>
    <row r="15" spans="1:9" ht="15.75" x14ac:dyDescent="0.25">
      <c r="A15" s="143" t="s">
        <v>27</v>
      </c>
      <c r="B15" s="143"/>
      <c r="C15" s="143" t="str">
        <f>'Информация о Чемпионате'!B8</f>
        <v>13.02.2026 - 20.02.2026</v>
      </c>
      <c r="D15" s="143"/>
      <c r="E15" s="143"/>
      <c r="F15" s="143"/>
      <c r="G15" s="143"/>
      <c r="H15" s="143"/>
    </row>
    <row r="16" spans="1:9" ht="20.25" x14ac:dyDescent="0.25">
      <c r="A16" s="139" t="s">
        <v>12</v>
      </c>
      <c r="B16" s="138"/>
      <c r="C16" s="138"/>
      <c r="D16" s="138"/>
      <c r="E16" s="138"/>
      <c r="F16" s="138"/>
      <c r="G16" s="138"/>
      <c r="H16" s="138"/>
      <c r="I16" s="52"/>
    </row>
    <row r="17" spans="1:9" ht="60" x14ac:dyDescent="0.2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35" t="s">
        <v>0</v>
      </c>
      <c r="H17" s="25" t="s">
        <v>10</v>
      </c>
      <c r="I17" s="32"/>
    </row>
    <row r="18" spans="1:9" x14ac:dyDescent="0.25">
      <c r="A18" s="21">
        <v>1</v>
      </c>
      <c r="B18" s="62" t="s">
        <v>119</v>
      </c>
      <c r="C18" s="125" t="s">
        <v>238</v>
      </c>
      <c r="D18" s="92" t="s">
        <v>110</v>
      </c>
      <c r="E18" s="126">
        <v>1</v>
      </c>
      <c r="F18" s="64" t="s">
        <v>120</v>
      </c>
      <c r="G18" s="64">
        <f>$C$14*E18</f>
        <v>6</v>
      </c>
      <c r="H18" s="65"/>
      <c r="I18" s="66"/>
    </row>
    <row r="19" spans="1:9" x14ac:dyDescent="0.25">
      <c r="A19" s="21">
        <v>2</v>
      </c>
      <c r="B19" s="62" t="s">
        <v>121</v>
      </c>
      <c r="C19" s="118" t="s">
        <v>239</v>
      </c>
      <c r="D19" s="127" t="s">
        <v>110</v>
      </c>
      <c r="E19" s="64">
        <v>1</v>
      </c>
      <c r="F19" s="64" t="s">
        <v>120</v>
      </c>
      <c r="G19" s="64">
        <f t="shared" ref="G19:G22" si="0">$C$14*E19</f>
        <v>6</v>
      </c>
      <c r="H19" s="65"/>
      <c r="I19" s="66"/>
    </row>
    <row r="20" spans="1:9" ht="45" x14ac:dyDescent="0.25">
      <c r="A20" s="21">
        <v>3</v>
      </c>
      <c r="B20" s="62" t="s">
        <v>122</v>
      </c>
      <c r="C20" s="118" t="s">
        <v>241</v>
      </c>
      <c r="D20" s="67" t="s">
        <v>110</v>
      </c>
      <c r="E20" s="64">
        <v>1</v>
      </c>
      <c r="F20" s="64" t="s">
        <v>120</v>
      </c>
      <c r="G20" s="64">
        <f t="shared" si="0"/>
        <v>6</v>
      </c>
      <c r="H20" s="65"/>
      <c r="I20" s="66"/>
    </row>
    <row r="21" spans="1:9" ht="30" x14ac:dyDescent="0.25">
      <c r="A21" s="21">
        <v>4</v>
      </c>
      <c r="B21" s="62" t="s">
        <v>123</v>
      </c>
      <c r="C21" s="118" t="s">
        <v>242</v>
      </c>
      <c r="D21" s="67" t="s">
        <v>110</v>
      </c>
      <c r="E21" s="64">
        <v>1</v>
      </c>
      <c r="F21" s="64" t="s">
        <v>120</v>
      </c>
      <c r="G21" s="64">
        <f t="shared" si="0"/>
        <v>6</v>
      </c>
      <c r="H21" s="65"/>
      <c r="I21" s="52"/>
    </row>
    <row r="22" spans="1:9" ht="30" x14ac:dyDescent="0.25">
      <c r="A22" s="21">
        <v>5</v>
      </c>
      <c r="B22" s="62" t="s">
        <v>124</v>
      </c>
      <c r="C22" s="118" t="s">
        <v>243</v>
      </c>
      <c r="D22" s="67" t="s">
        <v>110</v>
      </c>
      <c r="E22" s="64">
        <v>1</v>
      </c>
      <c r="F22" s="64" t="s">
        <v>120</v>
      </c>
      <c r="G22" s="64">
        <f t="shared" si="0"/>
        <v>6</v>
      </c>
      <c r="H22" s="65"/>
      <c r="I22" s="52"/>
    </row>
    <row r="23" spans="1:9" ht="30" x14ac:dyDescent="0.25">
      <c r="A23" s="21">
        <v>6</v>
      </c>
      <c r="B23" s="68" t="s">
        <v>131</v>
      </c>
      <c r="C23" s="120" t="s">
        <v>240</v>
      </c>
      <c r="D23" s="70" t="s">
        <v>110</v>
      </c>
      <c r="E23" s="69">
        <f>ROUNDUP($C$14/2,0)</f>
        <v>3</v>
      </c>
      <c r="F23" s="69" t="s">
        <v>61</v>
      </c>
      <c r="G23" s="69">
        <f>ROUNDUP($C$14/2,0)</f>
        <v>3</v>
      </c>
      <c r="H23" s="65"/>
      <c r="I23" s="52"/>
    </row>
    <row r="24" spans="1:9" ht="20.25" x14ac:dyDescent="0.3">
      <c r="A24" s="153" t="s">
        <v>13</v>
      </c>
      <c r="B24" s="154"/>
      <c r="C24" s="154"/>
      <c r="D24" s="154"/>
      <c r="E24" s="154"/>
      <c r="F24" s="154"/>
      <c r="G24" s="154"/>
      <c r="H24" s="155"/>
      <c r="I24" s="52"/>
    </row>
    <row r="25" spans="1:9" ht="60" x14ac:dyDescent="0.25">
      <c r="A25" s="2" t="s">
        <v>6</v>
      </c>
      <c r="B25" s="2" t="s">
        <v>5</v>
      </c>
      <c r="C25" s="3" t="s">
        <v>4</v>
      </c>
      <c r="D25" s="2" t="s">
        <v>3</v>
      </c>
      <c r="E25" s="2" t="s">
        <v>2</v>
      </c>
      <c r="F25" s="2" t="s">
        <v>1</v>
      </c>
      <c r="G25" s="29" t="s">
        <v>0</v>
      </c>
      <c r="H25" s="25" t="s">
        <v>10</v>
      </c>
      <c r="I25" s="32"/>
    </row>
    <row r="26" spans="1:9" s="9" customFormat="1" ht="45" x14ac:dyDescent="0.25">
      <c r="A26" s="19">
        <v>1</v>
      </c>
      <c r="B26" s="62" t="s">
        <v>133</v>
      </c>
      <c r="C26" s="118" t="s">
        <v>215</v>
      </c>
      <c r="D26" s="71" t="s">
        <v>110</v>
      </c>
      <c r="E26" s="72">
        <f>ROUNDUP(($E$23+$E$27)/4,0)</f>
        <v>3</v>
      </c>
      <c r="F26" s="72" t="s">
        <v>61</v>
      </c>
      <c r="G26" s="122">
        <f>ROUNDUP(($E$23+$E$27)/4,0)</f>
        <v>3</v>
      </c>
      <c r="H26" s="28"/>
      <c r="I26" s="26"/>
    </row>
    <row r="27" spans="1:9" s="9" customFormat="1" x14ac:dyDescent="0.25">
      <c r="A27" s="19">
        <v>2</v>
      </c>
      <c r="B27" s="73" t="s">
        <v>131</v>
      </c>
      <c r="C27" s="74" t="s">
        <v>132</v>
      </c>
      <c r="D27" s="71" t="s">
        <v>110</v>
      </c>
      <c r="E27" s="72">
        <f>$C$14</f>
        <v>6</v>
      </c>
      <c r="F27" s="72" t="s">
        <v>61</v>
      </c>
      <c r="G27" s="122">
        <f>$C$14</f>
        <v>6</v>
      </c>
      <c r="H27" s="28"/>
      <c r="I27" s="26"/>
    </row>
    <row r="28" spans="1:9" s="9" customFormat="1" ht="45" x14ac:dyDescent="0.25">
      <c r="A28" s="19">
        <v>3</v>
      </c>
      <c r="B28" s="62" t="s">
        <v>134</v>
      </c>
      <c r="C28" s="118" t="s">
        <v>244</v>
      </c>
      <c r="D28" s="71" t="s">
        <v>110</v>
      </c>
      <c r="E28" s="72">
        <f>$C$14*2</f>
        <v>12</v>
      </c>
      <c r="F28" s="72" t="s">
        <v>61</v>
      </c>
      <c r="G28" s="122">
        <f>$C$14*2</f>
        <v>12</v>
      </c>
      <c r="H28" s="28"/>
      <c r="I28" s="26"/>
    </row>
    <row r="29" spans="1:9" s="9" customFormat="1" ht="60" x14ac:dyDescent="0.25">
      <c r="A29" s="19">
        <v>4</v>
      </c>
      <c r="B29" s="62" t="s">
        <v>135</v>
      </c>
      <c r="C29" s="118" t="s">
        <v>245</v>
      </c>
      <c r="D29" s="71" t="s">
        <v>110</v>
      </c>
      <c r="E29" s="72">
        <f>$C$14*2</f>
        <v>12</v>
      </c>
      <c r="F29" s="72" t="s">
        <v>61</v>
      </c>
      <c r="G29" s="122">
        <f>$C$14*2</f>
        <v>12</v>
      </c>
      <c r="H29" s="28"/>
    </row>
    <row r="30" spans="1:9" s="9" customFormat="1" x14ac:dyDescent="0.25">
      <c r="A30" s="19">
        <v>5</v>
      </c>
      <c r="B30" s="73" t="s">
        <v>136</v>
      </c>
      <c r="C30" s="75" t="s">
        <v>137</v>
      </c>
      <c r="D30" s="71" t="s">
        <v>110</v>
      </c>
      <c r="E30" s="72">
        <v>1</v>
      </c>
      <c r="F30" s="72" t="s">
        <v>138</v>
      </c>
      <c r="G30" s="122">
        <v>1</v>
      </c>
      <c r="H30" s="28"/>
    </row>
    <row r="31" spans="1:9" s="9" customFormat="1" ht="45" x14ac:dyDescent="0.25">
      <c r="A31" s="19">
        <v>6</v>
      </c>
      <c r="B31" s="75" t="s">
        <v>139</v>
      </c>
      <c r="C31" s="118" t="s">
        <v>246</v>
      </c>
      <c r="D31" s="71" t="s">
        <v>110</v>
      </c>
      <c r="E31" s="72">
        <f>ROUNDUP(($E$23+$E$27)/4,0)</f>
        <v>3</v>
      </c>
      <c r="F31" s="76" t="s">
        <v>61</v>
      </c>
      <c r="G31" s="122">
        <f>ROUNDUP(($E$23+$E$27)/4,0)</f>
        <v>3</v>
      </c>
      <c r="H31" s="28"/>
    </row>
    <row r="32" spans="1:9" s="9" customFormat="1" ht="60" x14ac:dyDescent="0.25">
      <c r="A32" s="19">
        <v>7</v>
      </c>
      <c r="B32" s="75" t="s">
        <v>125</v>
      </c>
      <c r="C32" s="118" t="s">
        <v>247</v>
      </c>
      <c r="D32" s="71" t="s">
        <v>110</v>
      </c>
      <c r="E32" s="72">
        <f>$C$14*3</f>
        <v>18</v>
      </c>
      <c r="F32" s="76" t="s">
        <v>61</v>
      </c>
      <c r="G32" s="122">
        <f>$C$14*3</f>
        <v>18</v>
      </c>
      <c r="H32" s="28"/>
    </row>
    <row r="33" spans="1:9" s="9" customFormat="1" ht="45" x14ac:dyDescent="0.25">
      <c r="A33" s="19">
        <v>8</v>
      </c>
      <c r="B33" s="75" t="s">
        <v>140</v>
      </c>
      <c r="C33" s="118" t="s">
        <v>248</v>
      </c>
      <c r="D33" s="71" t="s">
        <v>110</v>
      </c>
      <c r="E33" s="72">
        <v>1</v>
      </c>
      <c r="F33" s="76" t="s">
        <v>61</v>
      </c>
      <c r="G33" s="123">
        <v>1</v>
      </c>
      <c r="H33" s="28"/>
    </row>
    <row r="34" spans="1:9" s="9" customFormat="1" x14ac:dyDescent="0.25">
      <c r="A34" s="19">
        <v>9</v>
      </c>
      <c r="B34" s="75" t="s">
        <v>141</v>
      </c>
      <c r="C34" s="75" t="s">
        <v>142</v>
      </c>
      <c r="D34" s="71" t="s">
        <v>110</v>
      </c>
      <c r="E34" s="72">
        <v>1</v>
      </c>
      <c r="F34" s="76" t="s">
        <v>61</v>
      </c>
      <c r="G34" s="123">
        <v>1</v>
      </c>
      <c r="H34" s="28"/>
    </row>
    <row r="35" spans="1:9" s="9" customFormat="1" ht="60" x14ac:dyDescent="0.25">
      <c r="A35" s="19">
        <v>10</v>
      </c>
      <c r="B35" s="75" t="s">
        <v>126</v>
      </c>
      <c r="C35" s="118" t="s">
        <v>249</v>
      </c>
      <c r="D35" s="71" t="s">
        <v>110</v>
      </c>
      <c r="E35" s="77">
        <v>1</v>
      </c>
      <c r="F35" s="76" t="s">
        <v>143</v>
      </c>
      <c r="G35" s="123">
        <v>1</v>
      </c>
      <c r="H35" s="28"/>
    </row>
    <row r="36" spans="1:9" s="9" customFormat="1" x14ac:dyDescent="0.25">
      <c r="A36" s="19">
        <v>11</v>
      </c>
      <c r="B36" s="75" t="s">
        <v>144</v>
      </c>
      <c r="C36" s="74" t="s">
        <v>145</v>
      </c>
      <c r="D36" s="71" t="s">
        <v>110</v>
      </c>
      <c r="E36" s="72">
        <v>1</v>
      </c>
      <c r="F36" s="76" t="s">
        <v>61</v>
      </c>
      <c r="G36" s="123">
        <v>1</v>
      </c>
      <c r="H36" s="28"/>
    </row>
    <row r="37" spans="1:9" s="9" customFormat="1" ht="30" x14ac:dyDescent="0.25">
      <c r="A37" s="19">
        <v>12</v>
      </c>
      <c r="B37" s="75" t="s">
        <v>146</v>
      </c>
      <c r="C37" s="75" t="s">
        <v>147</v>
      </c>
      <c r="D37" s="71" t="s">
        <v>110</v>
      </c>
      <c r="E37" s="77">
        <v>1</v>
      </c>
      <c r="F37" s="76" t="s">
        <v>148</v>
      </c>
      <c r="G37" s="123">
        <v>1</v>
      </c>
      <c r="H37" s="28"/>
    </row>
    <row r="38" spans="1:9" s="9" customFormat="1" ht="75" x14ac:dyDescent="0.25">
      <c r="A38" s="19">
        <v>13</v>
      </c>
      <c r="B38" s="75" t="s">
        <v>149</v>
      </c>
      <c r="C38" s="118" t="s">
        <v>250</v>
      </c>
      <c r="D38" s="71" t="s">
        <v>110</v>
      </c>
      <c r="E38" s="72">
        <v>1</v>
      </c>
      <c r="F38" s="76" t="s">
        <v>61</v>
      </c>
      <c r="G38" s="123">
        <v>1</v>
      </c>
      <c r="H38" s="28"/>
    </row>
    <row r="39" spans="1:9" s="9" customFormat="1" x14ac:dyDescent="0.25">
      <c r="A39" s="19">
        <v>14</v>
      </c>
      <c r="B39" s="75" t="s">
        <v>150</v>
      </c>
      <c r="C39" s="75" t="s">
        <v>151</v>
      </c>
      <c r="D39" s="71" t="s">
        <v>110</v>
      </c>
      <c r="E39" s="72">
        <v>1</v>
      </c>
      <c r="F39" s="76" t="s">
        <v>152</v>
      </c>
      <c r="G39" s="123">
        <v>1</v>
      </c>
      <c r="H39" s="28"/>
    </row>
    <row r="40" spans="1:9" s="9" customFormat="1" x14ac:dyDescent="0.25">
      <c r="A40" s="19">
        <v>15</v>
      </c>
      <c r="B40" s="75" t="s">
        <v>153</v>
      </c>
      <c r="C40" s="75" t="s">
        <v>154</v>
      </c>
      <c r="D40" s="71" t="s">
        <v>110</v>
      </c>
      <c r="E40" s="72">
        <f>ROUNDUP($C$13*20/100,0)</f>
        <v>2</v>
      </c>
      <c r="F40" s="76" t="s">
        <v>148</v>
      </c>
      <c r="G40" s="122">
        <f>ROUNDUP($C$13*20/100,0)</f>
        <v>2</v>
      </c>
      <c r="H40" s="28"/>
    </row>
    <row r="41" spans="1:9" s="9" customFormat="1" x14ac:dyDescent="0.25">
      <c r="A41" s="19">
        <v>16</v>
      </c>
      <c r="B41" s="75" t="s">
        <v>155</v>
      </c>
      <c r="C41" s="75" t="s">
        <v>156</v>
      </c>
      <c r="D41" s="71" t="s">
        <v>110</v>
      </c>
      <c r="E41" s="72">
        <f>ROUNDUP($C$13*20/50,0)</f>
        <v>3</v>
      </c>
      <c r="F41" s="76" t="s">
        <v>148</v>
      </c>
      <c r="G41" s="122">
        <f>ROUNDUP($C$13*20/50,0)</f>
        <v>3</v>
      </c>
      <c r="H41" s="28"/>
    </row>
    <row r="42" spans="1:9" s="9" customFormat="1" x14ac:dyDescent="0.25">
      <c r="A42" s="19">
        <v>17</v>
      </c>
      <c r="B42" s="75" t="s">
        <v>157</v>
      </c>
      <c r="C42" s="75" t="s">
        <v>158</v>
      </c>
      <c r="D42" s="71" t="s">
        <v>110</v>
      </c>
      <c r="E42" s="77">
        <v>1</v>
      </c>
      <c r="F42" s="76" t="s">
        <v>61</v>
      </c>
      <c r="G42" s="123">
        <v>1</v>
      </c>
      <c r="H42" s="28"/>
    </row>
    <row r="43" spans="1:9" s="9" customFormat="1" ht="45" x14ac:dyDescent="0.25">
      <c r="A43" s="19">
        <v>18</v>
      </c>
      <c r="B43" s="75" t="s">
        <v>159</v>
      </c>
      <c r="C43" s="118" t="s">
        <v>215</v>
      </c>
      <c r="D43" s="71" t="s">
        <v>110</v>
      </c>
      <c r="E43" s="72">
        <f>ROUNDUP($C$13*2/5,0)</f>
        <v>3</v>
      </c>
      <c r="F43" s="76" t="s">
        <v>61</v>
      </c>
      <c r="G43" s="122">
        <f>ROUNDUP($C$13*2/5,0)</f>
        <v>3</v>
      </c>
      <c r="H43" s="28"/>
    </row>
    <row r="44" spans="1:9" s="9" customFormat="1" ht="30" x14ac:dyDescent="0.25">
      <c r="A44" s="19">
        <v>19</v>
      </c>
      <c r="B44" s="30" t="s">
        <v>127</v>
      </c>
      <c r="C44" s="30" t="s">
        <v>128</v>
      </c>
      <c r="D44" s="71" t="s">
        <v>110</v>
      </c>
      <c r="E44" s="72">
        <f>ROUNDUP($C$13*2/5,0)</f>
        <v>3</v>
      </c>
      <c r="F44" s="76" t="s">
        <v>61</v>
      </c>
      <c r="G44" s="122">
        <f>ROUNDUP($C$13*2/5,0)</f>
        <v>3</v>
      </c>
      <c r="H44" s="28"/>
    </row>
    <row r="45" spans="1:9" ht="20.25" x14ac:dyDescent="0.25">
      <c r="A45" s="139" t="s">
        <v>7</v>
      </c>
      <c r="B45" s="138"/>
      <c r="C45" s="138"/>
      <c r="D45" s="137"/>
      <c r="E45" s="137"/>
      <c r="F45" s="137"/>
      <c r="G45" s="137"/>
      <c r="H45" s="137"/>
      <c r="I45" s="52"/>
    </row>
    <row r="46" spans="1:9" ht="60" x14ac:dyDescent="0.25">
      <c r="A46" s="25" t="s">
        <v>6</v>
      </c>
      <c r="B46" s="25" t="s">
        <v>5</v>
      </c>
      <c r="C46" s="25" t="s">
        <v>4</v>
      </c>
      <c r="D46" s="25" t="s">
        <v>3</v>
      </c>
      <c r="E46" s="25" t="s">
        <v>2</v>
      </c>
      <c r="F46" s="25" t="s">
        <v>1</v>
      </c>
      <c r="G46" s="25" t="s">
        <v>0</v>
      </c>
      <c r="H46" s="25" t="s">
        <v>10</v>
      </c>
      <c r="I46" s="32"/>
    </row>
    <row r="47" spans="1:9" ht="60" x14ac:dyDescent="0.25">
      <c r="A47" s="27">
        <v>1</v>
      </c>
      <c r="B47" s="62" t="s">
        <v>112</v>
      </c>
      <c r="C47" s="63" t="s">
        <v>235</v>
      </c>
      <c r="D47" s="78" t="s">
        <v>115</v>
      </c>
      <c r="E47" s="67">
        <v>1</v>
      </c>
      <c r="F47" s="64" t="s">
        <v>61</v>
      </c>
      <c r="G47" s="67">
        <v>1</v>
      </c>
      <c r="H47" s="79"/>
      <c r="I47" s="66"/>
    </row>
    <row r="48" spans="1:9" ht="30" x14ac:dyDescent="0.25">
      <c r="A48" s="27">
        <v>2</v>
      </c>
      <c r="B48" s="62" t="s">
        <v>66</v>
      </c>
      <c r="C48" s="118" t="s">
        <v>232</v>
      </c>
      <c r="D48" s="78" t="s">
        <v>115</v>
      </c>
      <c r="E48" s="67">
        <v>1</v>
      </c>
      <c r="F48" s="64" t="s">
        <v>61</v>
      </c>
      <c r="G48" s="64">
        <v>1</v>
      </c>
      <c r="H48" s="79"/>
      <c r="I48" s="66"/>
    </row>
    <row r="49" spans="9:9" x14ac:dyDescent="0.25">
      <c r="I49" s="26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45:H45"/>
    <mergeCell ref="A24:H24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87" zoomScaleNormal="87" workbookViewId="0">
      <selection activeCell="B11" sqref="B11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57"/>
      <c r="B1" s="158"/>
      <c r="C1" s="158"/>
      <c r="D1" s="158"/>
      <c r="E1" s="158"/>
      <c r="F1" s="158"/>
      <c r="G1" s="158"/>
    </row>
    <row r="2" spans="1:8" ht="20.25" x14ac:dyDescent="0.3">
      <c r="A2" s="150" t="s">
        <v>31</v>
      </c>
      <c r="B2" s="150"/>
      <c r="C2" s="150"/>
      <c r="D2" s="150"/>
      <c r="E2" s="150"/>
      <c r="F2" s="150"/>
      <c r="G2" s="150"/>
      <c r="H2" s="16"/>
    </row>
    <row r="3" spans="1:8" ht="20.25" x14ac:dyDescent="0.25">
      <c r="A3" s="151" t="str">
        <f>'Информация о Чемпионате'!B4</f>
        <v>Региональный этап</v>
      </c>
      <c r="B3" s="151"/>
      <c r="C3" s="151"/>
      <c r="D3" s="151"/>
      <c r="E3" s="151"/>
      <c r="F3" s="151"/>
      <c r="G3" s="151"/>
      <c r="H3" s="17"/>
    </row>
    <row r="4" spans="1:8" ht="20.25" x14ac:dyDescent="0.3">
      <c r="A4" s="150" t="s">
        <v>32</v>
      </c>
      <c r="B4" s="150"/>
      <c r="C4" s="150"/>
      <c r="D4" s="150"/>
      <c r="E4" s="150"/>
      <c r="F4" s="150"/>
      <c r="G4" s="150"/>
      <c r="H4" s="16"/>
    </row>
    <row r="5" spans="1:8" ht="20.25" x14ac:dyDescent="0.25">
      <c r="A5" s="159" t="str">
        <f>'Информация о Чемпионате'!B3</f>
        <v>Программные решения для бизнеса</v>
      </c>
      <c r="B5" s="159"/>
      <c r="C5" s="159"/>
      <c r="D5" s="159"/>
      <c r="E5" s="159"/>
      <c r="F5" s="159"/>
      <c r="G5" s="159"/>
      <c r="H5" s="18"/>
    </row>
    <row r="6" spans="1:8" ht="20.25" x14ac:dyDescent="0.25">
      <c r="A6" s="139" t="s">
        <v>14</v>
      </c>
      <c r="B6" s="156"/>
      <c r="C6" s="156"/>
      <c r="D6" s="156"/>
      <c r="E6" s="156"/>
      <c r="F6" s="156"/>
      <c r="G6" s="156"/>
      <c r="H6" s="52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15</v>
      </c>
    </row>
    <row r="8" spans="1:8" ht="30" x14ac:dyDescent="0.25">
      <c r="A8" s="6">
        <v>1</v>
      </c>
      <c r="B8" s="42" t="s">
        <v>73</v>
      </c>
      <c r="C8" s="42" t="s">
        <v>129</v>
      </c>
      <c r="D8" s="33"/>
      <c r="E8" s="34">
        <v>1</v>
      </c>
      <c r="F8" s="34" t="s">
        <v>130</v>
      </c>
      <c r="G8" s="23"/>
    </row>
    <row r="9" spans="1:8" ht="30" x14ac:dyDescent="0.25">
      <c r="A9" s="6">
        <v>2</v>
      </c>
      <c r="B9" s="42" t="s">
        <v>74</v>
      </c>
      <c r="C9" s="42" t="s">
        <v>129</v>
      </c>
      <c r="D9" s="33"/>
      <c r="E9" s="34">
        <v>1</v>
      </c>
      <c r="F9" s="34" t="s">
        <v>130</v>
      </c>
      <c r="G9" s="23"/>
    </row>
    <row r="10" spans="1:8" x14ac:dyDescent="0.25">
      <c r="A10" s="6">
        <v>3</v>
      </c>
      <c r="B10" s="42" t="s">
        <v>178</v>
      </c>
      <c r="C10" s="42" t="s">
        <v>179</v>
      </c>
      <c r="D10" s="33"/>
      <c r="E10" s="34">
        <v>1</v>
      </c>
      <c r="F10" s="34" t="s">
        <v>130</v>
      </c>
      <c r="G10" s="23"/>
    </row>
    <row r="11" spans="1:8" ht="45" x14ac:dyDescent="0.25">
      <c r="A11" s="6">
        <v>4</v>
      </c>
      <c r="B11" s="42" t="s">
        <v>75</v>
      </c>
      <c r="C11" s="118" t="s">
        <v>215</v>
      </c>
      <c r="D11" s="31"/>
      <c r="E11" s="34">
        <v>1</v>
      </c>
      <c r="F11" s="34" t="s">
        <v>130</v>
      </c>
      <c r="G11" s="23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2023-01-11T12:24:27Z</dcterms:created>
  <dcterms:modified xsi:type="dcterms:W3CDTF">2026-01-20T07:38:40Z</dcterms:modified>
</cp:coreProperties>
</file>