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Учебный отдел\2026-2027 уч. год\Учебные планы\4 курс\"/>
    </mc:Choice>
  </mc:AlternateContent>
  <xr:revisionPtr revIDLastSave="0" documentId="13_ncr:1_{C80374E9-4C52-4674-A6FD-2F45ED3FB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ьный" sheetId="4" r:id="rId1"/>
    <sheet name="График" sheetId="5" r:id="rId2"/>
    <sheet name="План " sheetId="8" r:id="rId3"/>
  </sheets>
  <definedNames>
    <definedName name="_xlnm.Print_Area" localSheetId="1">График!$A$1:$BA$31</definedName>
    <definedName name="_xlnm.Print_Area" localSheetId="2">'План '!$A$1:$AG$135</definedName>
    <definedName name="_xlnm.Print_Area" localSheetId="0">Титульный!$A$1:$O$34</definedName>
  </definedNames>
  <calcPr calcId="191029"/>
</workbook>
</file>

<file path=xl/calcChain.xml><?xml version="1.0" encoding="utf-8"?>
<calcChain xmlns="http://schemas.openxmlformats.org/spreadsheetml/2006/main">
  <c r="Y46" i="8" l="1"/>
  <c r="Y41" i="8"/>
  <c r="E46" i="8"/>
  <c r="C46" i="8" s="1"/>
  <c r="R45" i="8"/>
  <c r="E45" i="8" s="1"/>
  <c r="C45" i="8" s="1"/>
  <c r="R40" i="8"/>
  <c r="E40" i="8"/>
  <c r="C40" i="8" s="1"/>
  <c r="R38" i="8"/>
  <c r="E38" i="8" s="1"/>
  <c r="C38" i="8" s="1"/>
  <c r="R39" i="8"/>
  <c r="R41" i="8"/>
  <c r="R42" i="8"/>
  <c r="R37" i="8"/>
  <c r="R52" i="8"/>
  <c r="R53" i="8"/>
  <c r="R54" i="8"/>
  <c r="R55" i="8"/>
  <c r="R56" i="8"/>
  <c r="R57" i="8"/>
  <c r="E57" i="8" s="1"/>
  <c r="C57" i="8" s="1"/>
  <c r="R58" i="8"/>
  <c r="R59" i="8"/>
  <c r="R60" i="8"/>
  <c r="R61" i="8"/>
  <c r="R62" i="8"/>
  <c r="R51" i="8"/>
  <c r="E51" i="8" s="1"/>
  <c r="C51" i="8" s="1"/>
  <c r="AF90" i="8"/>
  <c r="E90" i="8" s="1"/>
  <c r="C90" i="8" s="1"/>
  <c r="AF91" i="8"/>
  <c r="E91" i="8" s="1"/>
  <c r="C91" i="8" s="1"/>
  <c r="AF89" i="8"/>
  <c r="E89" i="8" s="1"/>
  <c r="C89" i="8" s="1"/>
  <c r="AF82" i="8"/>
  <c r="AF83" i="8"/>
  <c r="E83" i="8" s="1"/>
  <c r="C83" i="8" s="1"/>
  <c r="AF81" i="8"/>
  <c r="AF41" i="8"/>
  <c r="AF39" i="8"/>
  <c r="E39" i="8" s="1"/>
  <c r="C39" i="8" s="1"/>
  <c r="AF37" i="8"/>
  <c r="E37" i="8" s="1"/>
  <c r="C37" i="8" s="1"/>
  <c r="AF98" i="8"/>
  <c r="AF97" i="8"/>
  <c r="E97" i="8" s="1"/>
  <c r="C97" i="8" s="1"/>
  <c r="Y81" i="8"/>
  <c r="R109" i="8"/>
  <c r="R108" i="8"/>
  <c r="E108" i="8" s="1"/>
  <c r="C108" i="8" s="1"/>
  <c r="R107" i="8"/>
  <c r="R106" i="8"/>
  <c r="R105" i="8"/>
  <c r="R98" i="8"/>
  <c r="R97" i="8"/>
  <c r="R91" i="8"/>
  <c r="R89" i="8"/>
  <c r="R90" i="8"/>
  <c r="R83" i="8"/>
  <c r="R82" i="8"/>
  <c r="R81" i="8"/>
  <c r="R76" i="8"/>
  <c r="R75" i="8"/>
  <c r="R74" i="8"/>
  <c r="M106" i="8"/>
  <c r="D106" i="8"/>
  <c r="D121" i="8" s="1"/>
  <c r="F121" i="8"/>
  <c r="G121" i="8"/>
  <c r="H121" i="8"/>
  <c r="I121" i="8"/>
  <c r="J121" i="8"/>
  <c r="K121" i="8"/>
  <c r="L121" i="8"/>
  <c r="C120" i="8"/>
  <c r="C114" i="8"/>
  <c r="C113" i="8"/>
  <c r="C109" i="8"/>
  <c r="C112" i="8"/>
  <c r="C105" i="8"/>
  <c r="C76" i="8"/>
  <c r="C75" i="8"/>
  <c r="C74" i="8"/>
  <c r="C73" i="8"/>
  <c r="C60" i="8"/>
  <c r="C58" i="8"/>
  <c r="C56" i="8"/>
  <c r="C52" i="8"/>
  <c r="C27" i="8"/>
  <c r="C26" i="8"/>
  <c r="C22" i="8"/>
  <c r="C21" i="8"/>
  <c r="C18" i="8"/>
  <c r="C17" i="8"/>
  <c r="C16" i="8"/>
  <c r="C15" i="8"/>
  <c r="C14" i="8"/>
  <c r="C13" i="8"/>
  <c r="C12" i="8"/>
  <c r="C11" i="8"/>
  <c r="C10" i="8"/>
  <c r="C9" i="8"/>
  <c r="C8" i="8"/>
  <c r="E119" i="8"/>
  <c r="E118" i="8"/>
  <c r="E114" i="8"/>
  <c r="E113" i="8"/>
  <c r="E111" i="8"/>
  <c r="E110" i="8"/>
  <c r="E109" i="8"/>
  <c r="E107" i="8"/>
  <c r="C107" i="8" s="1"/>
  <c r="E106" i="8"/>
  <c r="E105" i="8"/>
  <c r="E103" i="8"/>
  <c r="E102" i="8"/>
  <c r="E95" i="8"/>
  <c r="E94" i="8"/>
  <c r="E86" i="8"/>
  <c r="E81" i="8"/>
  <c r="C81" i="8" s="1"/>
  <c r="E76" i="8"/>
  <c r="E75" i="8"/>
  <c r="E74" i="8"/>
  <c r="E73" i="8"/>
  <c r="E62" i="8"/>
  <c r="C62" i="8" s="1"/>
  <c r="E61" i="8"/>
  <c r="C61" i="8" s="1"/>
  <c r="E60" i="8"/>
  <c r="E59" i="8"/>
  <c r="C59" i="8" s="1"/>
  <c r="E58" i="8"/>
  <c r="E56" i="8"/>
  <c r="E55" i="8"/>
  <c r="C55" i="8" s="1"/>
  <c r="E54" i="8"/>
  <c r="C54" i="8" s="1"/>
  <c r="E53" i="8"/>
  <c r="C53" i="8" s="1"/>
  <c r="E52" i="8"/>
  <c r="E42" i="8"/>
  <c r="C42" i="8" s="1"/>
  <c r="E41" i="8"/>
  <c r="C41" i="8" s="1"/>
  <c r="E27" i="8"/>
  <c r="E26" i="8"/>
  <c r="E22" i="8"/>
  <c r="E21" i="8"/>
  <c r="E18" i="8"/>
  <c r="E17" i="8"/>
  <c r="E16" i="8"/>
  <c r="E15" i="8"/>
  <c r="E14" i="8"/>
  <c r="E13" i="8"/>
  <c r="E12" i="8"/>
  <c r="E11" i="8"/>
  <c r="E10" i="8"/>
  <c r="E9" i="8"/>
  <c r="E8" i="8"/>
  <c r="D114" i="8"/>
  <c r="D113" i="8"/>
  <c r="D109" i="8"/>
  <c r="D108" i="8"/>
  <c r="D107" i="8"/>
  <c r="D105" i="8"/>
  <c r="D98" i="8"/>
  <c r="D97" i="8"/>
  <c r="D91" i="8"/>
  <c r="D90" i="8"/>
  <c r="D89" i="8"/>
  <c r="D83" i="8"/>
  <c r="D82" i="8"/>
  <c r="D81" i="8"/>
  <c r="D76" i="8"/>
  <c r="D75" i="8"/>
  <c r="D74" i="8"/>
  <c r="D73" i="8"/>
  <c r="D62" i="8"/>
  <c r="D61" i="8"/>
  <c r="D60" i="8"/>
  <c r="D59" i="8"/>
  <c r="D58" i="8"/>
  <c r="D57" i="8"/>
  <c r="D56" i="8"/>
  <c r="D55" i="8"/>
  <c r="D54" i="8"/>
  <c r="D53" i="8"/>
  <c r="D52" i="8"/>
  <c r="D51" i="8"/>
  <c r="D46" i="8"/>
  <c r="D45" i="8"/>
  <c r="D42" i="8"/>
  <c r="D41" i="8"/>
  <c r="D40" i="8"/>
  <c r="D39" i="8"/>
  <c r="D38" i="8"/>
  <c r="D37" i="8"/>
  <c r="D27" i="8"/>
  <c r="D26" i="8"/>
  <c r="D22" i="8"/>
  <c r="D21" i="8"/>
  <c r="D18" i="8"/>
  <c r="D17" i="8"/>
  <c r="D16" i="8"/>
  <c r="D15" i="8"/>
  <c r="D14" i="8"/>
  <c r="D13" i="8"/>
  <c r="D12" i="8"/>
  <c r="D11" i="8"/>
  <c r="D10" i="8"/>
  <c r="D9" i="8"/>
  <c r="D8" i="8"/>
  <c r="L131" i="8"/>
  <c r="L130" i="8"/>
  <c r="L129" i="8"/>
  <c r="S131" i="8"/>
  <c r="S130" i="8"/>
  <c r="S129" i="8"/>
  <c r="Z131" i="8"/>
  <c r="Z130" i="8"/>
  <c r="Z129" i="8"/>
  <c r="AG131" i="8"/>
  <c r="AG130" i="8"/>
  <c r="AG129" i="8"/>
  <c r="AC127" i="8"/>
  <c r="AB128" i="8" s="1"/>
  <c r="N121" i="8"/>
  <c r="N127" i="8" s="1"/>
  <c r="O121" i="8"/>
  <c r="O127" i="8" s="1"/>
  <c r="P121" i="8"/>
  <c r="Q121" i="8"/>
  <c r="S121" i="8"/>
  <c r="T121" i="8"/>
  <c r="U121" i="8"/>
  <c r="V121" i="8"/>
  <c r="W121" i="8"/>
  <c r="W127" i="8" s="1"/>
  <c r="X121" i="8"/>
  <c r="Z121" i="8"/>
  <c r="AB121" i="8"/>
  <c r="AC121" i="8"/>
  <c r="AD121" i="8"/>
  <c r="AE121" i="8"/>
  <c r="AG121" i="8"/>
  <c r="M121" i="8"/>
  <c r="M127" i="8" s="1"/>
  <c r="X127" i="8"/>
  <c r="Y53" i="8"/>
  <c r="Y54" i="8"/>
  <c r="Y55" i="8"/>
  <c r="Y56" i="8"/>
  <c r="Y57" i="8"/>
  <c r="Y58" i="8"/>
  <c r="Y59" i="8"/>
  <c r="Y60" i="8"/>
  <c r="Y61" i="8"/>
  <c r="Y62" i="8"/>
  <c r="Y52" i="8"/>
  <c r="F35" i="8"/>
  <c r="G35" i="8"/>
  <c r="H35" i="8"/>
  <c r="I35" i="8"/>
  <c r="J35" i="8"/>
  <c r="K35" i="8"/>
  <c r="L35" i="8"/>
  <c r="N35" i="8"/>
  <c r="O35" i="8"/>
  <c r="P35" i="8"/>
  <c r="Q35" i="8"/>
  <c r="S35" i="8"/>
  <c r="U35" i="8"/>
  <c r="V35" i="8"/>
  <c r="W35" i="8"/>
  <c r="X35" i="8"/>
  <c r="Z35" i="8"/>
  <c r="AG35" i="8"/>
  <c r="T35" i="8"/>
  <c r="X50" i="8"/>
  <c r="T81" i="8"/>
  <c r="X36" i="8"/>
  <c r="E98" i="8" l="1"/>
  <c r="C98" i="8" s="1"/>
  <c r="E82" i="8"/>
  <c r="C82" i="8" s="1"/>
  <c r="C106" i="8"/>
  <c r="T127" i="8"/>
  <c r="N128" i="8"/>
  <c r="E78" i="8"/>
  <c r="D112" i="8"/>
  <c r="T40" i="8"/>
  <c r="AE122" i="8"/>
  <c r="AD122" i="8"/>
  <c r="AC122" i="8"/>
  <c r="AB122" i="8"/>
  <c r="X122" i="8"/>
  <c r="W122" i="8"/>
  <c r="V122" i="8"/>
  <c r="U122" i="8"/>
  <c r="Q122" i="8"/>
  <c r="P122" i="8"/>
  <c r="O122" i="8"/>
  <c r="N122" i="8"/>
  <c r="J122" i="8"/>
  <c r="I122" i="8"/>
  <c r="H122" i="8"/>
  <c r="G122" i="8"/>
  <c r="AF119" i="8"/>
  <c r="AA119" i="8"/>
  <c r="Y119" i="8"/>
  <c r="T119" i="8"/>
  <c r="R119" i="8"/>
  <c r="M119" i="8"/>
  <c r="K119" i="8"/>
  <c r="F119" i="8"/>
  <c r="D119" i="8"/>
  <c r="AF118" i="8"/>
  <c r="AA118" i="8"/>
  <c r="Y118" i="8"/>
  <c r="T118" i="8"/>
  <c r="R118" i="8"/>
  <c r="M118" i="8"/>
  <c r="K118" i="8"/>
  <c r="F118" i="8"/>
  <c r="D118" i="8"/>
  <c r="AF117" i="8"/>
  <c r="AA117" i="8"/>
  <c r="Y117" i="8"/>
  <c r="T117" i="8"/>
  <c r="R117" i="8"/>
  <c r="M117" i="8"/>
  <c r="K117" i="8"/>
  <c r="E117" i="8" s="1"/>
  <c r="C117" i="8" s="1"/>
  <c r="F117" i="8"/>
  <c r="D117" i="8"/>
  <c r="AF116" i="8"/>
  <c r="AA116" i="8"/>
  <c r="Y116" i="8"/>
  <c r="T116" i="8"/>
  <c r="R116" i="8"/>
  <c r="M116" i="8"/>
  <c r="K116" i="8"/>
  <c r="F116" i="8"/>
  <c r="D116" i="8"/>
  <c r="AF115" i="8"/>
  <c r="AA115" i="8"/>
  <c r="Y115" i="8"/>
  <c r="T115" i="8"/>
  <c r="R115" i="8"/>
  <c r="M115" i="8"/>
  <c r="K115" i="8"/>
  <c r="K112" i="8" s="1"/>
  <c r="F115" i="8"/>
  <c r="D115" i="8"/>
  <c r="AF114" i="8"/>
  <c r="AA114" i="8"/>
  <c r="Y114" i="8"/>
  <c r="T114" i="8"/>
  <c r="R114" i="8"/>
  <c r="R112" i="8" s="1"/>
  <c r="M114" i="8"/>
  <c r="K114" i="8"/>
  <c r="F114" i="8"/>
  <c r="AF113" i="8"/>
  <c r="AA113" i="8"/>
  <c r="Y113" i="8"/>
  <c r="Y112" i="8" s="1"/>
  <c r="T113" i="8"/>
  <c r="R113" i="8"/>
  <c r="M113" i="8"/>
  <c r="K113" i="8"/>
  <c r="F113" i="8"/>
  <c r="F112" i="8" s="1"/>
  <c r="AE112" i="8"/>
  <c r="AD112" i="8"/>
  <c r="AC112" i="8"/>
  <c r="AB112" i="8"/>
  <c r="X112" i="8"/>
  <c r="W112" i="8"/>
  <c r="V112" i="8"/>
  <c r="U112" i="8"/>
  <c r="T112" i="8"/>
  <c r="Q112" i="8"/>
  <c r="P112" i="8"/>
  <c r="O112" i="8"/>
  <c r="N112" i="8"/>
  <c r="J112" i="8"/>
  <c r="I112" i="8"/>
  <c r="H112" i="8"/>
  <c r="G112" i="8"/>
  <c r="AA112" i="8" l="1"/>
  <c r="E116" i="8"/>
  <c r="C116" i="8" s="1"/>
  <c r="C118" i="8"/>
  <c r="C119" i="8"/>
  <c r="AF112" i="8"/>
  <c r="M112" i="8"/>
  <c r="E115" i="8"/>
  <c r="C115" i="8" s="1"/>
  <c r="D122" i="8"/>
  <c r="E112" i="8"/>
  <c r="AD104" i="8" l="1"/>
  <c r="AD96" i="8"/>
  <c r="AD88" i="8"/>
  <c r="AD80" i="8"/>
  <c r="AD72" i="8"/>
  <c r="AD50" i="8"/>
  <c r="AD44" i="8"/>
  <c r="AD36" i="8"/>
  <c r="AD25" i="8"/>
  <c r="AD20" i="8"/>
  <c r="AD7" i="8"/>
  <c r="W104" i="8"/>
  <c r="W96" i="8"/>
  <c r="W88" i="8"/>
  <c r="W80" i="8"/>
  <c r="W72" i="8"/>
  <c r="W50" i="8"/>
  <c r="W44" i="8"/>
  <c r="W36" i="8"/>
  <c r="W25" i="8"/>
  <c r="W20" i="8"/>
  <c r="W7" i="8"/>
  <c r="P104" i="8"/>
  <c r="P96" i="8"/>
  <c r="P88" i="8"/>
  <c r="P80" i="8"/>
  <c r="P72" i="8"/>
  <c r="P50" i="8"/>
  <c r="P44" i="8"/>
  <c r="P36" i="8"/>
  <c r="P25" i="8"/>
  <c r="P20" i="8"/>
  <c r="P7" i="8"/>
  <c r="I104" i="8"/>
  <c r="I96" i="8"/>
  <c r="I88" i="8"/>
  <c r="I80" i="8"/>
  <c r="I72" i="8"/>
  <c r="I50" i="8"/>
  <c r="I44" i="8"/>
  <c r="I36" i="8"/>
  <c r="I25" i="8"/>
  <c r="I20" i="8"/>
  <c r="I7" i="8"/>
  <c r="AF126" i="8"/>
  <c r="Y126" i="8"/>
  <c r="AF125" i="8"/>
  <c r="Y125" i="8"/>
  <c r="AF124" i="8"/>
  <c r="C124" i="8" s="1"/>
  <c r="E124" i="8" s="1"/>
  <c r="Y124" i="8"/>
  <c r="AF123" i="8"/>
  <c r="Y123" i="8"/>
  <c r="AF120" i="8"/>
  <c r="Y120" i="8"/>
  <c r="AF111" i="8"/>
  <c r="AA111" i="8"/>
  <c r="Y111" i="8"/>
  <c r="T111" i="8"/>
  <c r="AF110" i="8"/>
  <c r="AA110" i="8"/>
  <c r="Y110" i="8"/>
  <c r="T110" i="8"/>
  <c r="AF109" i="8"/>
  <c r="AA109" i="8"/>
  <c r="Y109" i="8"/>
  <c r="T109" i="8"/>
  <c r="AF108" i="8"/>
  <c r="AA108" i="8"/>
  <c r="Y108" i="8"/>
  <c r="T108" i="8"/>
  <c r="AF107" i="8"/>
  <c r="AA107" i="8"/>
  <c r="Y107" i="8"/>
  <c r="T107" i="8"/>
  <c r="AF106" i="8"/>
  <c r="AA106" i="8"/>
  <c r="Y106" i="8"/>
  <c r="T106" i="8"/>
  <c r="AF105" i="8"/>
  <c r="AF104" i="8" s="1"/>
  <c r="AA105" i="8"/>
  <c r="AA104" i="8" s="1"/>
  <c r="Y105" i="8"/>
  <c r="Y104" i="8" s="1"/>
  <c r="T105" i="8"/>
  <c r="T104" i="8" s="1"/>
  <c r="AE104" i="8"/>
  <c r="AC104" i="8"/>
  <c r="AB104" i="8"/>
  <c r="X104" i="8"/>
  <c r="V104" i="8"/>
  <c r="U104" i="8"/>
  <c r="AF103" i="8"/>
  <c r="AA103" i="8"/>
  <c r="Y103" i="8"/>
  <c r="T103" i="8"/>
  <c r="AF102" i="8"/>
  <c r="AA102" i="8"/>
  <c r="Y102" i="8"/>
  <c r="T102" i="8"/>
  <c r="AF101" i="8"/>
  <c r="AA101" i="8"/>
  <c r="Y101" i="8"/>
  <c r="T101" i="8"/>
  <c r="AF100" i="8"/>
  <c r="AA100" i="8"/>
  <c r="D100" i="8" s="1"/>
  <c r="Y100" i="8"/>
  <c r="T100" i="8"/>
  <c r="AF99" i="8"/>
  <c r="AA99" i="8"/>
  <c r="Y99" i="8"/>
  <c r="T99" i="8"/>
  <c r="AA98" i="8"/>
  <c r="Y98" i="8"/>
  <c r="Y96" i="8" s="1"/>
  <c r="T98" i="8"/>
  <c r="T96" i="8" s="1"/>
  <c r="AA97" i="8"/>
  <c r="Y97" i="8"/>
  <c r="T97" i="8"/>
  <c r="AE96" i="8"/>
  <c r="AC96" i="8"/>
  <c r="AB96" i="8"/>
  <c r="X96" i="8"/>
  <c r="V96" i="8"/>
  <c r="U96" i="8"/>
  <c r="AF95" i="8"/>
  <c r="AA95" i="8"/>
  <c r="Y95" i="8"/>
  <c r="T95" i="8"/>
  <c r="AF94" i="8"/>
  <c r="AA94" i="8"/>
  <c r="Y94" i="8"/>
  <c r="T94" i="8"/>
  <c r="AF93" i="8"/>
  <c r="AA93" i="8"/>
  <c r="D93" i="8" s="1"/>
  <c r="Y93" i="8"/>
  <c r="T93" i="8"/>
  <c r="AF92" i="8"/>
  <c r="AA92" i="8"/>
  <c r="Y92" i="8"/>
  <c r="T92" i="8"/>
  <c r="AA91" i="8"/>
  <c r="Y91" i="8"/>
  <c r="T91" i="8"/>
  <c r="AA90" i="8"/>
  <c r="Y90" i="8"/>
  <c r="T90" i="8"/>
  <c r="AA89" i="8"/>
  <c r="Y89" i="8"/>
  <c r="T89" i="8"/>
  <c r="T88" i="8" s="1"/>
  <c r="AE88" i="8"/>
  <c r="AC88" i="8"/>
  <c r="AB88" i="8"/>
  <c r="X88" i="8"/>
  <c r="V88" i="8"/>
  <c r="U88" i="8"/>
  <c r="AF87" i="8"/>
  <c r="AA87" i="8"/>
  <c r="Y87" i="8"/>
  <c r="E87" i="8" s="1"/>
  <c r="T87" i="8"/>
  <c r="AF86" i="8"/>
  <c r="AA86" i="8"/>
  <c r="Y86" i="8"/>
  <c r="T86" i="8"/>
  <c r="AF85" i="8"/>
  <c r="AA85" i="8"/>
  <c r="Y85" i="8"/>
  <c r="T85" i="8"/>
  <c r="AF84" i="8"/>
  <c r="AA84" i="8"/>
  <c r="D84" i="8" s="1"/>
  <c r="Y84" i="8"/>
  <c r="T84" i="8"/>
  <c r="AA83" i="8"/>
  <c r="Y83" i="8"/>
  <c r="T83" i="8"/>
  <c r="AA82" i="8"/>
  <c r="Y82" i="8"/>
  <c r="T82" i="8"/>
  <c r="AA81" i="8"/>
  <c r="AE80" i="8"/>
  <c r="AC80" i="8"/>
  <c r="AB80" i="8"/>
  <c r="X80" i="8"/>
  <c r="V80" i="8"/>
  <c r="U80" i="8"/>
  <c r="AF79" i="8"/>
  <c r="AA79" i="8"/>
  <c r="Y79" i="8"/>
  <c r="E79" i="8" s="1"/>
  <c r="T79" i="8"/>
  <c r="AF78" i="8"/>
  <c r="AA78" i="8"/>
  <c r="Y78" i="8"/>
  <c r="T78" i="8"/>
  <c r="AF77" i="8"/>
  <c r="AA77" i="8"/>
  <c r="Y77" i="8"/>
  <c r="T77" i="8"/>
  <c r="AF76" i="8"/>
  <c r="AA76" i="8"/>
  <c r="Y76" i="8"/>
  <c r="T76" i="8"/>
  <c r="AF75" i="8"/>
  <c r="AA75" i="8"/>
  <c r="Y75" i="8"/>
  <c r="T75" i="8"/>
  <c r="AF74" i="8"/>
  <c r="AA74" i="8"/>
  <c r="Y74" i="8"/>
  <c r="T74" i="8"/>
  <c r="AF73" i="8"/>
  <c r="AA73" i="8"/>
  <c r="AA72" i="8" s="1"/>
  <c r="Y73" i="8"/>
  <c r="T73" i="8"/>
  <c r="AF72" i="8"/>
  <c r="AE72" i="8"/>
  <c r="AC72" i="8"/>
  <c r="AB72" i="8"/>
  <c r="X72" i="8"/>
  <c r="V72" i="8"/>
  <c r="U72" i="8"/>
  <c r="AF70" i="8"/>
  <c r="AA70" i="8"/>
  <c r="Y70" i="8"/>
  <c r="T70" i="8"/>
  <c r="AF69" i="8"/>
  <c r="AA69" i="8"/>
  <c r="D69" i="8" s="1"/>
  <c r="Y69" i="8"/>
  <c r="T69" i="8"/>
  <c r="AF68" i="8"/>
  <c r="AA68" i="8"/>
  <c r="Y68" i="8"/>
  <c r="T68" i="8"/>
  <c r="AF67" i="8"/>
  <c r="AA67" i="8"/>
  <c r="Y67" i="8"/>
  <c r="T67" i="8"/>
  <c r="AF66" i="8"/>
  <c r="AA66" i="8"/>
  <c r="Y66" i="8"/>
  <c r="T66" i="8"/>
  <c r="AF65" i="8"/>
  <c r="AA65" i="8"/>
  <c r="Y65" i="8"/>
  <c r="T65" i="8"/>
  <c r="AF64" i="8"/>
  <c r="AA64" i="8"/>
  <c r="Y64" i="8"/>
  <c r="T64" i="8"/>
  <c r="AF63" i="8"/>
  <c r="AA63" i="8"/>
  <c r="D63" i="8" s="1"/>
  <c r="Y63" i="8"/>
  <c r="T63" i="8"/>
  <c r="AF62" i="8"/>
  <c r="AA62" i="8"/>
  <c r="T62" i="8"/>
  <c r="AF61" i="8"/>
  <c r="AA61" i="8"/>
  <c r="T61" i="8"/>
  <c r="AF60" i="8"/>
  <c r="AA60" i="8"/>
  <c r="T60" i="8"/>
  <c r="AF59" i="8"/>
  <c r="AA59" i="8"/>
  <c r="T59" i="8"/>
  <c r="AF58" i="8"/>
  <c r="AA58" i="8"/>
  <c r="T58" i="8"/>
  <c r="AF57" i="8"/>
  <c r="AA57" i="8"/>
  <c r="T57" i="8"/>
  <c r="AF56" i="8"/>
  <c r="AA56" i="8"/>
  <c r="T56" i="8"/>
  <c r="AF55" i="8"/>
  <c r="AA55" i="8"/>
  <c r="T55" i="8"/>
  <c r="AF54" i="8"/>
  <c r="AA54" i="8"/>
  <c r="T54" i="8"/>
  <c r="AF53" i="8"/>
  <c r="AA53" i="8"/>
  <c r="T53" i="8"/>
  <c r="AF52" i="8"/>
  <c r="AA52" i="8"/>
  <c r="T52" i="8"/>
  <c r="AF51" i="8"/>
  <c r="AA51" i="8"/>
  <c r="AA50" i="8" s="1"/>
  <c r="Y51" i="8"/>
  <c r="T51" i="8"/>
  <c r="AF50" i="8"/>
  <c r="AE50" i="8"/>
  <c r="AC50" i="8"/>
  <c r="AB50" i="8"/>
  <c r="V50" i="8"/>
  <c r="U50" i="8"/>
  <c r="AF49" i="8"/>
  <c r="AA49" i="8"/>
  <c r="Y49" i="8"/>
  <c r="T49" i="8"/>
  <c r="AF48" i="8"/>
  <c r="AA48" i="8"/>
  <c r="Y48" i="8"/>
  <c r="T48" i="8"/>
  <c r="AF47" i="8"/>
  <c r="AA47" i="8"/>
  <c r="Y47" i="8"/>
  <c r="T47" i="8"/>
  <c r="AF46" i="8"/>
  <c r="AA46" i="8"/>
  <c r="T46" i="8"/>
  <c r="AF45" i="8"/>
  <c r="AF44" i="8" s="1"/>
  <c r="AA45" i="8"/>
  <c r="Y45" i="8"/>
  <c r="T45" i="8"/>
  <c r="AE44" i="8"/>
  <c r="AC44" i="8"/>
  <c r="AB44" i="8"/>
  <c r="X44" i="8"/>
  <c r="W128" i="8" s="1"/>
  <c r="V44" i="8"/>
  <c r="U44" i="8"/>
  <c r="AF43" i="8"/>
  <c r="AA43" i="8"/>
  <c r="D43" i="8" s="1"/>
  <c r="Y43" i="8"/>
  <c r="T43" i="8"/>
  <c r="AF42" i="8"/>
  <c r="AA42" i="8"/>
  <c r="Y42" i="8"/>
  <c r="T42" i="8"/>
  <c r="AA41" i="8"/>
  <c r="T41" i="8"/>
  <c r="AF40" i="8"/>
  <c r="AA40" i="8"/>
  <c r="Y40" i="8"/>
  <c r="AA39" i="8"/>
  <c r="Y39" i="8"/>
  <c r="T39" i="8"/>
  <c r="AF38" i="8"/>
  <c r="AA38" i="8"/>
  <c r="Y38" i="8"/>
  <c r="T38" i="8"/>
  <c r="AA37" i="8"/>
  <c r="Y37" i="8"/>
  <c r="T37" i="8"/>
  <c r="AE36" i="8"/>
  <c r="AC36" i="8"/>
  <c r="AB36" i="8"/>
  <c r="V36" i="8"/>
  <c r="U36" i="8"/>
  <c r="AF34" i="8"/>
  <c r="AA34" i="8"/>
  <c r="Y34" i="8"/>
  <c r="T34" i="8"/>
  <c r="AF33" i="8"/>
  <c r="AA33" i="8"/>
  <c r="Y33" i="8"/>
  <c r="T33" i="8"/>
  <c r="AF32" i="8"/>
  <c r="AA32" i="8"/>
  <c r="Y32" i="8"/>
  <c r="T32" i="8"/>
  <c r="AF31" i="8"/>
  <c r="AA31" i="8"/>
  <c r="Y31" i="8"/>
  <c r="T31" i="8"/>
  <c r="AF30" i="8"/>
  <c r="AA30" i="8"/>
  <c r="D30" i="8" s="1"/>
  <c r="Y30" i="8"/>
  <c r="T30" i="8"/>
  <c r="AF29" i="8"/>
  <c r="AA29" i="8"/>
  <c r="Y29" i="8"/>
  <c r="T29" i="8"/>
  <c r="AF28" i="8"/>
  <c r="AA28" i="8"/>
  <c r="Y28" i="8"/>
  <c r="T28" i="8"/>
  <c r="AF27" i="8"/>
  <c r="AA27" i="8"/>
  <c r="Y27" i="8"/>
  <c r="T27" i="8"/>
  <c r="AF26" i="8"/>
  <c r="AF25" i="8" s="1"/>
  <c r="AA26" i="8"/>
  <c r="AA25" i="8" s="1"/>
  <c r="Y26" i="8"/>
  <c r="T26" i="8"/>
  <c r="AE25" i="8"/>
  <c r="AC25" i="8"/>
  <c r="AB25" i="8"/>
  <c r="X25" i="8"/>
  <c r="V25" i="8"/>
  <c r="U25" i="8"/>
  <c r="AF24" i="8"/>
  <c r="AA24" i="8"/>
  <c r="Y24" i="8"/>
  <c r="T24" i="8"/>
  <c r="AF23" i="8"/>
  <c r="AA23" i="8"/>
  <c r="D23" i="8" s="1"/>
  <c r="Y23" i="8"/>
  <c r="T23" i="8"/>
  <c r="AF22" i="8"/>
  <c r="AA22" i="8"/>
  <c r="Y22" i="8"/>
  <c r="T22" i="8"/>
  <c r="AF21" i="8"/>
  <c r="AF20" i="8" s="1"/>
  <c r="AA21" i="8"/>
  <c r="AA20" i="8" s="1"/>
  <c r="Y21" i="8"/>
  <c r="Y20" i="8" s="1"/>
  <c r="T21" i="8"/>
  <c r="AE20" i="8"/>
  <c r="AC20" i="8"/>
  <c r="AB20" i="8"/>
  <c r="X20" i="8"/>
  <c r="V20" i="8"/>
  <c r="U20" i="8"/>
  <c r="AF19" i="8"/>
  <c r="AA19" i="8"/>
  <c r="Y19" i="8"/>
  <c r="T19" i="8"/>
  <c r="AF18" i="8"/>
  <c r="AA18" i="8"/>
  <c r="Y18" i="8"/>
  <c r="T18" i="8"/>
  <c r="AF17" i="8"/>
  <c r="AA17" i="8"/>
  <c r="Y17" i="8"/>
  <c r="T17" i="8"/>
  <c r="AF16" i="8"/>
  <c r="AA16" i="8"/>
  <c r="Y16" i="8"/>
  <c r="T16" i="8"/>
  <c r="AF15" i="8"/>
  <c r="AA15" i="8"/>
  <c r="Y15" i="8"/>
  <c r="T15" i="8"/>
  <c r="AF14" i="8"/>
  <c r="AA14" i="8"/>
  <c r="Y14" i="8"/>
  <c r="T14" i="8"/>
  <c r="AF13" i="8"/>
  <c r="AA13" i="8"/>
  <c r="Y13" i="8"/>
  <c r="T13" i="8"/>
  <c r="AF12" i="8"/>
  <c r="AA12" i="8"/>
  <c r="Y12" i="8"/>
  <c r="T12" i="8"/>
  <c r="AF11" i="8"/>
  <c r="AA11" i="8"/>
  <c r="Y11" i="8"/>
  <c r="T11" i="8"/>
  <c r="AF10" i="8"/>
  <c r="AA10" i="8"/>
  <c r="Y10" i="8"/>
  <c r="T10" i="8"/>
  <c r="AF9" i="8"/>
  <c r="AA9" i="8"/>
  <c r="Y9" i="8"/>
  <c r="T9" i="8"/>
  <c r="AF8" i="8"/>
  <c r="AF7" i="8" s="1"/>
  <c r="AA8" i="8"/>
  <c r="AA7" i="8" s="1"/>
  <c r="Y8" i="8"/>
  <c r="T8" i="8"/>
  <c r="T7" i="8" s="1"/>
  <c r="AE7" i="8"/>
  <c r="AC7" i="8"/>
  <c r="AB7" i="8"/>
  <c r="X7" i="8"/>
  <c r="V7" i="8"/>
  <c r="U7" i="8"/>
  <c r="U6" i="8" s="1"/>
  <c r="R126" i="8"/>
  <c r="K126" i="8"/>
  <c r="C126" i="8" s="1"/>
  <c r="E126" i="8" s="1"/>
  <c r="R125" i="8"/>
  <c r="K125" i="8"/>
  <c r="R124" i="8"/>
  <c r="K124" i="8"/>
  <c r="R123" i="8"/>
  <c r="K123" i="8"/>
  <c r="C123" i="8" s="1"/>
  <c r="R120" i="8"/>
  <c r="K120" i="8"/>
  <c r="R111" i="8"/>
  <c r="M111" i="8"/>
  <c r="K111" i="8"/>
  <c r="F111" i="8"/>
  <c r="R110" i="8"/>
  <c r="M110" i="8"/>
  <c r="K110" i="8"/>
  <c r="F110" i="8"/>
  <c r="M109" i="8"/>
  <c r="K109" i="8"/>
  <c r="F109" i="8"/>
  <c r="M108" i="8"/>
  <c r="K108" i="8"/>
  <c r="F108" i="8"/>
  <c r="M107" i="8"/>
  <c r="K107" i="8"/>
  <c r="F107" i="8"/>
  <c r="K106" i="8"/>
  <c r="F106" i="8"/>
  <c r="M105" i="8"/>
  <c r="K105" i="8"/>
  <c r="F105" i="8"/>
  <c r="Q104" i="8"/>
  <c r="O104" i="8"/>
  <c r="N104" i="8"/>
  <c r="J104" i="8"/>
  <c r="H104" i="8"/>
  <c r="G104" i="8"/>
  <c r="R103" i="8"/>
  <c r="M103" i="8"/>
  <c r="K103" i="8"/>
  <c r="F103" i="8"/>
  <c r="R102" i="8"/>
  <c r="M102" i="8"/>
  <c r="K102" i="8"/>
  <c r="F102" i="8"/>
  <c r="R101" i="8"/>
  <c r="M101" i="8"/>
  <c r="K101" i="8"/>
  <c r="F101" i="8"/>
  <c r="D101" i="8"/>
  <c r="R100" i="8"/>
  <c r="M100" i="8"/>
  <c r="K100" i="8"/>
  <c r="F100" i="8"/>
  <c r="R99" i="8"/>
  <c r="M99" i="8"/>
  <c r="K99" i="8"/>
  <c r="F99" i="8"/>
  <c r="D99" i="8"/>
  <c r="M98" i="8"/>
  <c r="K98" i="8"/>
  <c r="F98" i="8"/>
  <c r="M97" i="8"/>
  <c r="K97" i="8"/>
  <c r="F97" i="8"/>
  <c r="Q96" i="8"/>
  <c r="O96" i="8"/>
  <c r="N96" i="8"/>
  <c r="J96" i="8"/>
  <c r="H96" i="8"/>
  <c r="G96" i="8"/>
  <c r="R95" i="8"/>
  <c r="M95" i="8"/>
  <c r="K95" i="8"/>
  <c r="C95" i="8" s="1"/>
  <c r="F95" i="8"/>
  <c r="R94" i="8"/>
  <c r="M94" i="8"/>
  <c r="K94" i="8"/>
  <c r="F94" i="8"/>
  <c r="R93" i="8"/>
  <c r="M93" i="8"/>
  <c r="K93" i="8"/>
  <c r="F93" i="8"/>
  <c r="R92" i="8"/>
  <c r="M92" i="8"/>
  <c r="K92" i="8"/>
  <c r="F92" i="8"/>
  <c r="D92" i="8"/>
  <c r="M91" i="8"/>
  <c r="K91" i="8"/>
  <c r="F91" i="8"/>
  <c r="M90" i="8"/>
  <c r="K90" i="8"/>
  <c r="F90" i="8"/>
  <c r="M89" i="8"/>
  <c r="K89" i="8"/>
  <c r="F89" i="8"/>
  <c r="Q88" i="8"/>
  <c r="O88" i="8"/>
  <c r="N88" i="8"/>
  <c r="J88" i="8"/>
  <c r="H88" i="8"/>
  <c r="G88" i="8"/>
  <c r="R87" i="8"/>
  <c r="M87" i="8"/>
  <c r="K87" i="8"/>
  <c r="F87" i="8"/>
  <c r="R86" i="8"/>
  <c r="M86" i="8"/>
  <c r="K86" i="8"/>
  <c r="F86" i="8"/>
  <c r="R85" i="8"/>
  <c r="M85" i="8"/>
  <c r="K85" i="8"/>
  <c r="F85" i="8"/>
  <c r="D85" i="8"/>
  <c r="R84" i="8"/>
  <c r="M84" i="8"/>
  <c r="K84" i="8"/>
  <c r="F84" i="8"/>
  <c r="M83" i="8"/>
  <c r="K83" i="8"/>
  <c r="F83" i="8"/>
  <c r="M82" i="8"/>
  <c r="K82" i="8"/>
  <c r="F82" i="8"/>
  <c r="M81" i="8"/>
  <c r="K81" i="8"/>
  <c r="F81" i="8"/>
  <c r="Q80" i="8"/>
  <c r="O80" i="8"/>
  <c r="N80" i="8"/>
  <c r="J80" i="8"/>
  <c r="H80" i="8"/>
  <c r="G80" i="8"/>
  <c r="R79" i="8"/>
  <c r="M79" i="8"/>
  <c r="K79" i="8"/>
  <c r="F79" i="8"/>
  <c r="C79" i="8"/>
  <c r="R78" i="8"/>
  <c r="R122" i="8" s="1"/>
  <c r="M78" i="8"/>
  <c r="M122" i="8" s="1"/>
  <c r="K78" i="8"/>
  <c r="F78" i="8"/>
  <c r="R77" i="8"/>
  <c r="M77" i="8"/>
  <c r="K77" i="8"/>
  <c r="F77" i="8"/>
  <c r="D77" i="8"/>
  <c r="M76" i="8"/>
  <c r="K76" i="8"/>
  <c r="F76" i="8"/>
  <c r="M75" i="8"/>
  <c r="K75" i="8"/>
  <c r="F75" i="8"/>
  <c r="F72" i="8" s="1"/>
  <c r="M74" i="8"/>
  <c r="K74" i="8"/>
  <c r="F74" i="8"/>
  <c r="R73" i="8"/>
  <c r="M73" i="8"/>
  <c r="K73" i="8"/>
  <c r="F73" i="8"/>
  <c r="Q72" i="8"/>
  <c r="O72" i="8"/>
  <c r="N72" i="8"/>
  <c r="J72" i="8"/>
  <c r="H72" i="8"/>
  <c r="G72" i="8"/>
  <c r="R70" i="8"/>
  <c r="M70" i="8"/>
  <c r="K70" i="8"/>
  <c r="F70" i="8"/>
  <c r="D70" i="8"/>
  <c r="R69" i="8"/>
  <c r="M69" i="8"/>
  <c r="K69" i="8"/>
  <c r="F69" i="8"/>
  <c r="R68" i="8"/>
  <c r="M68" i="8"/>
  <c r="K68" i="8"/>
  <c r="F68" i="8"/>
  <c r="D68" i="8"/>
  <c r="R67" i="8"/>
  <c r="M67" i="8"/>
  <c r="K67" i="8"/>
  <c r="F67" i="8"/>
  <c r="D67" i="8"/>
  <c r="R66" i="8"/>
  <c r="M66" i="8"/>
  <c r="K66" i="8"/>
  <c r="F66" i="8"/>
  <c r="D66" i="8"/>
  <c r="R65" i="8"/>
  <c r="M65" i="8"/>
  <c r="K65" i="8"/>
  <c r="E65" i="8" s="1"/>
  <c r="F65" i="8"/>
  <c r="D65" i="8"/>
  <c r="R64" i="8"/>
  <c r="M64" i="8"/>
  <c r="K64" i="8"/>
  <c r="F64" i="8"/>
  <c r="D64" i="8"/>
  <c r="R63" i="8"/>
  <c r="M63" i="8"/>
  <c r="K63" i="8"/>
  <c r="F63" i="8"/>
  <c r="M62" i="8"/>
  <c r="K62" i="8"/>
  <c r="F62" i="8"/>
  <c r="M61" i="8"/>
  <c r="K61" i="8"/>
  <c r="F61" i="8"/>
  <c r="M60" i="8"/>
  <c r="K60" i="8"/>
  <c r="F60" i="8"/>
  <c r="M59" i="8"/>
  <c r="K59" i="8"/>
  <c r="F59" i="8"/>
  <c r="M58" i="8"/>
  <c r="K58" i="8"/>
  <c r="F58" i="8"/>
  <c r="M57" i="8"/>
  <c r="K57" i="8"/>
  <c r="F57" i="8"/>
  <c r="M56" i="8"/>
  <c r="K56" i="8"/>
  <c r="F56" i="8"/>
  <c r="M55" i="8"/>
  <c r="K55" i="8"/>
  <c r="F55" i="8"/>
  <c r="M54" i="8"/>
  <c r="K54" i="8"/>
  <c r="F54" i="8"/>
  <c r="M53" i="8"/>
  <c r="K53" i="8"/>
  <c r="F53" i="8"/>
  <c r="M52" i="8"/>
  <c r="K52" i="8"/>
  <c r="F52" i="8"/>
  <c r="M51" i="8"/>
  <c r="K51" i="8"/>
  <c r="F51" i="8"/>
  <c r="Q50" i="8"/>
  <c r="O50" i="8"/>
  <c r="N50" i="8"/>
  <c r="J50" i="8"/>
  <c r="H50" i="8"/>
  <c r="G50" i="8"/>
  <c r="R49" i="8"/>
  <c r="M49" i="8"/>
  <c r="K49" i="8"/>
  <c r="F49" i="8"/>
  <c r="D49" i="8"/>
  <c r="R48" i="8"/>
  <c r="M48" i="8"/>
  <c r="K48" i="8"/>
  <c r="E48" i="8" s="1"/>
  <c r="F48" i="8"/>
  <c r="D48" i="8"/>
  <c r="R47" i="8"/>
  <c r="M47" i="8"/>
  <c r="K47" i="8"/>
  <c r="F47" i="8"/>
  <c r="D47" i="8"/>
  <c r="R46" i="8"/>
  <c r="M46" i="8"/>
  <c r="K46" i="8"/>
  <c r="F46" i="8"/>
  <c r="M45" i="8"/>
  <c r="K45" i="8"/>
  <c r="F45" i="8"/>
  <c r="Q44" i="8"/>
  <c r="O44" i="8"/>
  <c r="N44" i="8"/>
  <c r="J44" i="8"/>
  <c r="H44" i="8"/>
  <c r="G44" i="8"/>
  <c r="R43" i="8"/>
  <c r="M43" i="8"/>
  <c r="K43" i="8"/>
  <c r="E43" i="8" s="1"/>
  <c r="F43" i="8"/>
  <c r="M42" i="8"/>
  <c r="K42" i="8"/>
  <c r="F42" i="8"/>
  <c r="M41" i="8"/>
  <c r="K41" i="8"/>
  <c r="F41" i="8"/>
  <c r="M40" i="8"/>
  <c r="K40" i="8"/>
  <c r="F40" i="8"/>
  <c r="M39" i="8"/>
  <c r="K39" i="8"/>
  <c r="F39" i="8"/>
  <c r="M38" i="8"/>
  <c r="K38" i="8"/>
  <c r="F38" i="8"/>
  <c r="M37" i="8"/>
  <c r="K37" i="8"/>
  <c r="F37" i="8"/>
  <c r="Q36" i="8"/>
  <c r="O36" i="8"/>
  <c r="N36" i="8"/>
  <c r="J36" i="8"/>
  <c r="H36" i="8"/>
  <c r="G36" i="8"/>
  <c r="R34" i="8"/>
  <c r="M34" i="8"/>
  <c r="K34" i="8"/>
  <c r="F34" i="8"/>
  <c r="R33" i="8"/>
  <c r="M33" i="8"/>
  <c r="K33" i="8"/>
  <c r="F33" i="8"/>
  <c r="D33" i="8"/>
  <c r="R32" i="8"/>
  <c r="M32" i="8"/>
  <c r="K32" i="8"/>
  <c r="F32" i="8"/>
  <c r="D32" i="8"/>
  <c r="R31" i="8"/>
  <c r="M31" i="8"/>
  <c r="K31" i="8"/>
  <c r="E31" i="8" s="1"/>
  <c r="F31" i="8"/>
  <c r="D31" i="8"/>
  <c r="R30" i="8"/>
  <c r="M30" i="8"/>
  <c r="K30" i="8"/>
  <c r="F30" i="8"/>
  <c r="R29" i="8"/>
  <c r="M29" i="8"/>
  <c r="K29" i="8"/>
  <c r="E29" i="8" s="1"/>
  <c r="F29" i="8"/>
  <c r="D29" i="8"/>
  <c r="R28" i="8"/>
  <c r="M28" i="8"/>
  <c r="K28" i="8"/>
  <c r="E28" i="8" s="1"/>
  <c r="F28" i="8"/>
  <c r="D28" i="8"/>
  <c r="R27" i="8"/>
  <c r="M27" i="8"/>
  <c r="K27" i="8"/>
  <c r="F27" i="8"/>
  <c r="R26" i="8"/>
  <c r="M26" i="8"/>
  <c r="K26" i="8"/>
  <c r="F26" i="8"/>
  <c r="Q25" i="8"/>
  <c r="O25" i="8"/>
  <c r="N25" i="8"/>
  <c r="J25" i="8"/>
  <c r="H25" i="8"/>
  <c r="G25" i="8"/>
  <c r="R24" i="8"/>
  <c r="M24" i="8"/>
  <c r="K24" i="8"/>
  <c r="E24" i="8" s="1"/>
  <c r="F24" i="8"/>
  <c r="D24" i="8"/>
  <c r="R23" i="8"/>
  <c r="M23" i="8"/>
  <c r="K23" i="8"/>
  <c r="F23" i="8"/>
  <c r="R22" i="8"/>
  <c r="M22" i="8"/>
  <c r="K22" i="8"/>
  <c r="F22" i="8"/>
  <c r="R21" i="8"/>
  <c r="M21" i="8"/>
  <c r="K21" i="8"/>
  <c r="F21" i="8"/>
  <c r="Q20" i="8"/>
  <c r="O20" i="8"/>
  <c r="N20" i="8"/>
  <c r="J20" i="8"/>
  <c r="H20" i="8"/>
  <c r="G20" i="8"/>
  <c r="R19" i="8"/>
  <c r="M19" i="8"/>
  <c r="K19" i="8"/>
  <c r="E19" i="8" s="1"/>
  <c r="F19" i="8"/>
  <c r="D19" i="8"/>
  <c r="R18" i="8"/>
  <c r="M18" i="8"/>
  <c r="K18" i="8"/>
  <c r="F18" i="8"/>
  <c r="R17" i="8"/>
  <c r="M17" i="8"/>
  <c r="K17" i="8"/>
  <c r="F17" i="8"/>
  <c r="R16" i="8"/>
  <c r="M16" i="8"/>
  <c r="K16" i="8"/>
  <c r="F16" i="8"/>
  <c r="R15" i="8"/>
  <c r="M15" i="8"/>
  <c r="K15" i="8"/>
  <c r="F15" i="8"/>
  <c r="R14" i="8"/>
  <c r="M14" i="8"/>
  <c r="K14" i="8"/>
  <c r="F14" i="8"/>
  <c r="R13" i="8"/>
  <c r="M13" i="8"/>
  <c r="K13" i="8"/>
  <c r="F13" i="8"/>
  <c r="R12" i="8"/>
  <c r="M12" i="8"/>
  <c r="K12" i="8"/>
  <c r="F12" i="8"/>
  <c r="R11" i="8"/>
  <c r="M11" i="8"/>
  <c r="K11" i="8"/>
  <c r="F11" i="8"/>
  <c r="R10" i="8"/>
  <c r="M10" i="8"/>
  <c r="K10" i="8"/>
  <c r="F10" i="8"/>
  <c r="R9" i="8"/>
  <c r="M9" i="8"/>
  <c r="K9" i="8"/>
  <c r="F9" i="8"/>
  <c r="R8" i="8"/>
  <c r="M8" i="8"/>
  <c r="K8" i="8"/>
  <c r="F8" i="8"/>
  <c r="Q7" i="8"/>
  <c r="O7" i="8"/>
  <c r="N7" i="8"/>
  <c r="J7" i="8"/>
  <c r="H7" i="8"/>
  <c r="G7" i="8"/>
  <c r="AF96" i="8" l="1"/>
  <c r="AF88" i="8"/>
  <c r="AF80" i="8"/>
  <c r="AA121" i="8"/>
  <c r="Y80" i="8"/>
  <c r="T72" i="8"/>
  <c r="Y50" i="8"/>
  <c r="AF36" i="8"/>
  <c r="AF121" i="8" s="1"/>
  <c r="AF6" i="8"/>
  <c r="T36" i="8"/>
  <c r="N71" i="8"/>
  <c r="X6" i="8"/>
  <c r="Y36" i="8"/>
  <c r="O71" i="8"/>
  <c r="T80" i="8"/>
  <c r="T50" i="8"/>
  <c r="Y72" i="8"/>
  <c r="AA88" i="8"/>
  <c r="E93" i="8"/>
  <c r="F104" i="8"/>
  <c r="AC6" i="8"/>
  <c r="T44" i="8"/>
  <c r="AB71" i="8"/>
  <c r="AB35" i="8" s="1"/>
  <c r="T122" i="8"/>
  <c r="Y88" i="8"/>
  <c r="U71" i="8"/>
  <c r="E125" i="8"/>
  <c r="T25" i="8"/>
  <c r="Y44" i="8"/>
  <c r="AC71" i="8"/>
  <c r="AC35" i="8" s="1"/>
  <c r="Y122" i="8"/>
  <c r="AA80" i="8"/>
  <c r="F122" i="8"/>
  <c r="T20" i="8"/>
  <c r="Y25" i="8"/>
  <c r="AA44" i="8"/>
  <c r="AE71" i="8"/>
  <c r="AE35" i="8" s="1"/>
  <c r="AA122" i="8"/>
  <c r="AA96" i="8"/>
  <c r="G71" i="8"/>
  <c r="K122" i="8"/>
  <c r="AA36" i="8"/>
  <c r="AF122" i="8"/>
  <c r="C125" i="8"/>
  <c r="E47" i="8"/>
  <c r="T71" i="8"/>
  <c r="P71" i="8"/>
  <c r="W71" i="8"/>
  <c r="J71" i="8"/>
  <c r="H71" i="8"/>
  <c r="Q71" i="8"/>
  <c r="F96" i="8"/>
  <c r="F88" i="8"/>
  <c r="V71" i="8"/>
  <c r="AD71" i="8"/>
  <c r="AD35" i="8" s="1"/>
  <c r="X71" i="8"/>
  <c r="I71" i="8"/>
  <c r="U127" i="8"/>
  <c r="E64" i="8"/>
  <c r="E67" i="8"/>
  <c r="M36" i="8"/>
  <c r="F25" i="8"/>
  <c r="V6" i="8"/>
  <c r="V127" i="8" s="1"/>
  <c r="AB6" i="8"/>
  <c r="AB127" i="8" s="1"/>
  <c r="P6" i="8"/>
  <c r="P127" i="8" s="1"/>
  <c r="E25" i="8"/>
  <c r="E30" i="8"/>
  <c r="I6" i="8"/>
  <c r="I127" i="8" s="1"/>
  <c r="K36" i="8"/>
  <c r="F44" i="8"/>
  <c r="AE6" i="8"/>
  <c r="AE127" i="8" s="1"/>
  <c r="AD6" i="8"/>
  <c r="AD127" i="8" s="1"/>
  <c r="N6" i="8"/>
  <c r="T6" i="8"/>
  <c r="W6" i="8"/>
  <c r="G6" i="8"/>
  <c r="Y7" i="8"/>
  <c r="AA6" i="8"/>
  <c r="E32" i="8"/>
  <c r="C32" i="8" s="1"/>
  <c r="E49" i="8"/>
  <c r="M50" i="8"/>
  <c r="E69" i="8"/>
  <c r="C69" i="8" s="1"/>
  <c r="R80" i="8"/>
  <c r="E101" i="8"/>
  <c r="C101" i="8" s="1"/>
  <c r="C102" i="8"/>
  <c r="C103" i="8"/>
  <c r="C110" i="8"/>
  <c r="R25" i="8"/>
  <c r="M25" i="8"/>
  <c r="R36" i="8"/>
  <c r="E33" i="8"/>
  <c r="C33" i="8" s="1"/>
  <c r="E34" i="8"/>
  <c r="C34" i="8" s="1"/>
  <c r="R44" i="8"/>
  <c r="M44" i="8"/>
  <c r="E66" i="8"/>
  <c r="C66" i="8" s="1"/>
  <c r="E70" i="8"/>
  <c r="F7" i="8"/>
  <c r="K44" i="8"/>
  <c r="C48" i="8"/>
  <c r="K88" i="8"/>
  <c r="C47" i="8"/>
  <c r="K104" i="8"/>
  <c r="F80" i="8"/>
  <c r="F71" i="8" s="1"/>
  <c r="C30" i="8"/>
  <c r="D36" i="8"/>
  <c r="C49" i="8"/>
  <c r="C65" i="8"/>
  <c r="C67" i="8"/>
  <c r="C43" i="8"/>
  <c r="C24" i="8"/>
  <c r="C28" i="8"/>
  <c r="F36" i="8"/>
  <c r="K50" i="8"/>
  <c r="F50" i="8"/>
  <c r="D50" i="8"/>
  <c r="E77" i="8"/>
  <c r="C77" i="8" s="1"/>
  <c r="K72" i="8"/>
  <c r="E85" i="8"/>
  <c r="C85" i="8" s="1"/>
  <c r="C86" i="8"/>
  <c r="C87" i="8"/>
  <c r="E92" i="8"/>
  <c r="C92" i="8" s="1"/>
  <c r="R96" i="8"/>
  <c r="E99" i="8"/>
  <c r="C99" i="8" s="1"/>
  <c r="E68" i="8"/>
  <c r="C68" i="8" s="1"/>
  <c r="R72" i="8"/>
  <c r="K80" i="8"/>
  <c r="E84" i="8"/>
  <c r="C84" i="8" s="1"/>
  <c r="R88" i="8"/>
  <c r="C94" i="8"/>
  <c r="K96" i="8"/>
  <c r="E100" i="8"/>
  <c r="R104" i="8"/>
  <c r="M104" i="8"/>
  <c r="M72" i="8"/>
  <c r="M88" i="8"/>
  <c r="E123" i="8"/>
  <c r="G127" i="8"/>
  <c r="R50" i="8"/>
  <c r="R121" i="8" s="1"/>
  <c r="R127" i="8" s="1"/>
  <c r="E63" i="8"/>
  <c r="C63" i="8" s="1"/>
  <c r="C70" i="8"/>
  <c r="M80" i="8"/>
  <c r="C93" i="8"/>
  <c r="M96" i="8"/>
  <c r="C111" i="8"/>
  <c r="C29" i="8"/>
  <c r="C31" i="8"/>
  <c r="K25" i="8"/>
  <c r="K20" i="8"/>
  <c r="H6" i="8"/>
  <c r="F20" i="8"/>
  <c r="E23" i="8"/>
  <c r="C23" i="8" s="1"/>
  <c r="R20" i="8"/>
  <c r="Q6" i="8"/>
  <c r="Q127" i="8" s="1"/>
  <c r="M20" i="8"/>
  <c r="R7" i="8"/>
  <c r="M7" i="8"/>
  <c r="O6" i="8"/>
  <c r="J6" i="8"/>
  <c r="D7" i="8"/>
  <c r="E44" i="8"/>
  <c r="C19" i="8"/>
  <c r="C64" i="8"/>
  <c r="K7" i="8"/>
  <c r="D25" i="8"/>
  <c r="D44" i="8"/>
  <c r="D72" i="8"/>
  <c r="D80" i="8"/>
  <c r="D88" i="8"/>
  <c r="D96" i="8"/>
  <c r="Y121" i="8" l="1"/>
  <c r="AF71" i="8"/>
  <c r="AF35" i="8" s="1"/>
  <c r="AA71" i="8"/>
  <c r="AA35" i="8" s="1"/>
  <c r="Y71" i="8"/>
  <c r="Y35" i="8" s="1"/>
  <c r="J127" i="8"/>
  <c r="I128" i="8" s="1"/>
  <c r="H127" i="8"/>
  <c r="G128" i="8" s="1"/>
  <c r="AF127" i="8"/>
  <c r="P128" i="8"/>
  <c r="AA127" i="8"/>
  <c r="E122" i="8"/>
  <c r="D20" i="8"/>
  <c r="Y6" i="8"/>
  <c r="D104" i="8"/>
  <c r="D71" i="8" s="1"/>
  <c r="D35" i="8" s="1"/>
  <c r="K71" i="8"/>
  <c r="M71" i="8"/>
  <c r="M35" i="8" s="1"/>
  <c r="R71" i="8"/>
  <c r="R35" i="8" s="1"/>
  <c r="AD128" i="8"/>
  <c r="U128" i="8"/>
  <c r="C25" i="8"/>
  <c r="F6" i="8"/>
  <c r="R6" i="8"/>
  <c r="C44" i="8"/>
  <c r="E96" i="8"/>
  <c r="K6" i="8"/>
  <c r="E80" i="8"/>
  <c r="E104" i="8"/>
  <c r="C80" i="8"/>
  <c r="C88" i="8"/>
  <c r="C100" i="8"/>
  <c r="C96" i="8" s="1"/>
  <c r="C104" i="8"/>
  <c r="E88" i="8"/>
  <c r="D6" i="8"/>
  <c r="D127" i="8" s="1"/>
  <c r="M6" i="8"/>
  <c r="C7" i="8"/>
  <c r="E7" i="8"/>
  <c r="C78" i="8"/>
  <c r="C122" i="8" s="1"/>
  <c r="C36" i="8"/>
  <c r="E36" i="8"/>
  <c r="E72" i="8"/>
  <c r="C50" i="8"/>
  <c r="E50" i="8"/>
  <c r="C20" i="8"/>
  <c r="E20" i="8"/>
  <c r="C121" i="8" l="1"/>
  <c r="C127" i="8" s="1"/>
  <c r="E121" i="8"/>
  <c r="Y127" i="8"/>
  <c r="K127" i="8"/>
  <c r="F127" i="8"/>
  <c r="E71" i="8"/>
  <c r="E35" i="8" s="1"/>
  <c r="C6" i="8"/>
  <c r="E6" i="8"/>
  <c r="C72" i="8"/>
  <c r="E127" i="8" l="1"/>
  <c r="C71" i="8"/>
  <c r="C35" i="8" s="1"/>
  <c r="I29" i="5"/>
  <c r="N29" i="5"/>
  <c r="S29" i="5"/>
  <c r="X29" i="5"/>
  <c r="AC29" i="5"/>
  <c r="AH29" i="5"/>
  <c r="AM29" i="5"/>
  <c r="I30" i="5"/>
  <c r="N30" i="5"/>
  <c r="S30" i="5"/>
  <c r="X30" i="5"/>
  <c r="AC30" i="5"/>
  <c r="AH30" i="5"/>
  <c r="AM30" i="5"/>
  <c r="AR29" i="5" l="1"/>
  <c r="AR30" i="5"/>
  <c r="AH28" i="5" l="1"/>
  <c r="AH27" i="5"/>
  <c r="AM28" i="5"/>
  <c r="AM27" i="5"/>
  <c r="X27" i="5"/>
  <c r="X28" i="5"/>
  <c r="AC28" i="5"/>
  <c r="AC27" i="5"/>
  <c r="I28" i="5"/>
  <c r="I27" i="5"/>
  <c r="S28" i="5"/>
  <c r="S27" i="5"/>
  <c r="N28" i="5"/>
  <c r="N27" i="5"/>
  <c r="AC31" i="5" l="1"/>
  <c r="N31" i="5"/>
  <c r="AR28" i="5"/>
  <c r="AR27" i="5"/>
  <c r="I31" i="5"/>
  <c r="S31" i="5"/>
  <c r="AM31" i="5"/>
  <c r="X31" i="5"/>
  <c r="AH31" i="5"/>
  <c r="AR31" i="5" l="1"/>
</calcChain>
</file>

<file path=xl/sharedStrings.xml><?xml version="1.0" encoding="utf-8"?>
<sst xmlns="http://schemas.openxmlformats.org/spreadsheetml/2006/main" count="464" uniqueCount="288">
  <si>
    <t>Индекс</t>
  </si>
  <si>
    <t>Наименование циклов, разделов, дисциплин, профессиональных модулей, МДК, практик</t>
  </si>
  <si>
    <t>Учебная нагрузка обучающихся</t>
  </si>
  <si>
    <t>Самостоятельная</t>
  </si>
  <si>
    <t>I курс</t>
  </si>
  <si>
    <t>II курс</t>
  </si>
  <si>
    <t>III курс</t>
  </si>
  <si>
    <t>IV курс</t>
  </si>
  <si>
    <t>Всего</t>
  </si>
  <si>
    <t>ОО.00</t>
  </si>
  <si>
    <t>Общеобразовательный учебный цикл</t>
  </si>
  <si>
    <t>Общий гуманитарный и социально-экономический учебный цикл</t>
  </si>
  <si>
    <t>ЕН.00</t>
  </si>
  <si>
    <t>Математический и общий естественнонаучный  учебный цикл</t>
  </si>
  <si>
    <t>П.00</t>
  </si>
  <si>
    <t>Профессиональный учебный цикл</t>
  </si>
  <si>
    <t>ОП.00</t>
  </si>
  <si>
    <t>ПМ.00</t>
  </si>
  <si>
    <t>ПМ.01</t>
  </si>
  <si>
    <t>ПМ.02</t>
  </si>
  <si>
    <t>ПМ.03</t>
  </si>
  <si>
    <t>ПМ.04</t>
  </si>
  <si>
    <t>ПМ.05</t>
  </si>
  <si>
    <t>Промежуточная аттестация</t>
  </si>
  <si>
    <t>Всего ТО</t>
  </si>
  <si>
    <t>Всего ПО</t>
  </si>
  <si>
    <t>Преддипломная практика</t>
  </si>
  <si>
    <t>Государственная итоговая аттестация</t>
  </si>
  <si>
    <t>Защита выпускной квалификационной работы</t>
  </si>
  <si>
    <t>ИТОГО</t>
  </si>
  <si>
    <t>Недельная нагрузка обучающихся</t>
  </si>
  <si>
    <t>ПДП</t>
  </si>
  <si>
    <t>ГИА</t>
  </si>
  <si>
    <t>УП.01</t>
  </si>
  <si>
    <t>ПП.01</t>
  </si>
  <si>
    <t>УП.02</t>
  </si>
  <si>
    <t>ПП.02</t>
  </si>
  <si>
    <t>ПП.03</t>
  </si>
  <si>
    <t>УП.03</t>
  </si>
  <si>
    <t>УП.04</t>
  </si>
  <si>
    <t>ПП.04</t>
  </si>
  <si>
    <t>УП.05</t>
  </si>
  <si>
    <t>ПП.05</t>
  </si>
  <si>
    <t>Обязательные дисциплины базовые</t>
  </si>
  <si>
    <t>Обязательные дисциплины профильные</t>
  </si>
  <si>
    <t>ОДБ.00</t>
  </si>
  <si>
    <t>ОДП.00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</si>
  <si>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</si>
  <si>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</si>
  <si>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</si>
  <si>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</si>
  <si>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</si>
  <si>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</si>
  <si>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</si>
  <si>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</si>
  <si>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</si>
  <si>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ОДП.01</t>
  </si>
  <si>
    <t>ОДП.02</t>
  </si>
  <si>
    <t>ОДП.03</t>
  </si>
  <si>
    <t>ОДП.04</t>
  </si>
  <si>
    <t>Дополнительные учебные предметы</t>
  </si>
  <si>
    <t>ДУП.00</t>
  </si>
  <si>
    <t>ДУП.01</t>
  </si>
  <si>
    <t>ДУП.02</t>
  </si>
  <si>
    <t>ДУП.03</t>
  </si>
  <si>
    <t>ДУП.04</t>
  </si>
  <si>
    <t>ДУП.05</t>
  </si>
  <si>
    <t>ДУП.06</t>
  </si>
  <si>
    <t>ДУП.07</t>
  </si>
  <si>
    <t>ДУП.08</t>
  </si>
  <si>
    <t>ИП.00</t>
  </si>
  <si>
    <t>*</t>
  </si>
  <si>
    <t>Учебная практика</t>
  </si>
  <si>
    <t>Производственная практика</t>
  </si>
  <si>
    <t>ОДБ.10</t>
  </si>
  <si>
    <t>ОДБ.11</t>
  </si>
  <si>
    <t>ОДБ.12</t>
  </si>
  <si>
    <t>УТВЕРЖДЕНО</t>
  </si>
  <si>
    <t>Приказ ГАПОУ МО "ПЭК"</t>
  </si>
  <si>
    <t>УЧЕБНЫЙ ПЛАН</t>
  </si>
  <si>
    <t>программы подготовки специалистов среднего звена</t>
  </si>
  <si>
    <t>Государственное автономное профессиональное образовательное учреждение Мурманской области</t>
  </si>
  <si>
    <t xml:space="preserve"> “Полярнозоринский энергетический колледж”</t>
  </si>
  <si>
    <t>наименование  образовательной  организации</t>
  </si>
  <si>
    <t>по специальности среднего профессионального образования</t>
  </si>
  <si>
    <t>код</t>
  </si>
  <si>
    <t>наименование профессии</t>
  </si>
  <si>
    <t>Квалификация:</t>
  </si>
  <si>
    <t>Форма обучения:</t>
  </si>
  <si>
    <t>очная</t>
  </si>
  <si>
    <t>На базе:</t>
  </si>
  <si>
    <t>основного общего образования</t>
  </si>
  <si>
    <t>Нормативный срок обучения:</t>
  </si>
  <si>
    <t>Год начала обучения:</t>
  </si>
  <si>
    <t>Профиль получаемого профессионального образования:</t>
  </si>
  <si>
    <t>технологический</t>
  </si>
  <si>
    <t>Приказ об утверждении ФГОС   от</t>
  </si>
  <si>
    <t>№</t>
  </si>
  <si>
    <t>Основные виды деятельности</t>
  </si>
  <si>
    <t>График учебного процесса 27.02.06 Контроль работы измерительных приборов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</si>
  <si>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</si>
  <si>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</si>
  <si>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</si>
  <si>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</si>
  <si>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</si>
  <si>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</si>
  <si>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</si>
  <si>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</si>
  <si>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</si>
  <si>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</si>
  <si>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</si>
  <si>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Август</t>
  </si>
  <si>
    <t>I</t>
  </si>
  <si>
    <t>ПА</t>
  </si>
  <si>
    <t>К</t>
  </si>
  <si>
    <t>II</t>
  </si>
  <si>
    <t>УП</t>
  </si>
  <si>
    <t>С</t>
  </si>
  <si>
    <t>III</t>
  </si>
  <si>
    <t>ПП</t>
  </si>
  <si>
    <t>IV</t>
  </si>
  <si>
    <t>Условные обозначения:</t>
  </si>
  <si>
    <t>Теоретическое обучение</t>
  </si>
  <si>
    <t>Учебные сборы</t>
  </si>
  <si>
    <t>D</t>
  </si>
  <si>
    <t>Подготовка к государственной итоговой аттестации</t>
  </si>
  <si>
    <t>Неделя отсутствует</t>
  </si>
  <si>
    <t>Производственная практика (преддипломная)</t>
  </si>
  <si>
    <t>Каникулы</t>
  </si>
  <si>
    <t>Сводные данные по бюджету времени (в неделях)</t>
  </si>
  <si>
    <t>Обучение по дисциплинам и междисциплинарным курсам</t>
  </si>
  <si>
    <t>По профилю специальности</t>
  </si>
  <si>
    <t>Преддипломная</t>
  </si>
  <si>
    <t>от дд.мм.гггг № 000 о/д</t>
  </si>
  <si>
    <t>по профессии среднего профессионального образования</t>
  </si>
  <si>
    <t>1 п/г (17 нед.)</t>
  </si>
  <si>
    <t>2 п/г (24 нед.)</t>
  </si>
  <si>
    <t>среднего общего образования</t>
  </si>
  <si>
    <t>Форма  ПА</t>
  </si>
  <si>
    <t>х</t>
  </si>
  <si>
    <t>Всего аудиторной</t>
  </si>
  <si>
    <t>Аудиторная/ПО</t>
  </si>
  <si>
    <t>Выпадающие списки:</t>
  </si>
  <si>
    <t>Самостоятельная/ консультации</t>
  </si>
  <si>
    <t>Обязательных учебных занятий</t>
  </si>
  <si>
    <t>Распределение учебной нагрузки по курсам и полугодиям (часов в полугодие)</t>
  </si>
  <si>
    <t>ВСЕГО максимальной учебной нагрузки обучающегося</t>
  </si>
  <si>
    <t>программы подготовки квалифицированных рабочих, служащих</t>
  </si>
  <si>
    <t>Всего учебной нагрузки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</si>
  <si>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</si>
  <si>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</si>
  <si>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</si>
  <si>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</si>
  <si>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</si>
  <si>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</si>
  <si>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Физическая культура</t>
  </si>
  <si>
    <t>ОБЖ</t>
  </si>
  <si>
    <t>Химия</t>
  </si>
  <si>
    <t>Биология</t>
  </si>
  <si>
    <t>Математика</t>
  </si>
  <si>
    <t>Физика</t>
  </si>
  <si>
    <t>Информатика</t>
  </si>
  <si>
    <t>Основы проектной деятельности</t>
  </si>
  <si>
    <t>6**</t>
  </si>
  <si>
    <t>СГ.00</t>
  </si>
  <si>
    <t>СГ.01</t>
  </si>
  <si>
    <t>СГ.02</t>
  </si>
  <si>
    <t>СГ.03</t>
  </si>
  <si>
    <t>СГ.04</t>
  </si>
  <si>
    <t>СГ.05</t>
  </si>
  <si>
    <t>СГ.06</t>
  </si>
  <si>
    <t>Общепрофессиональный учебный цикл</t>
  </si>
  <si>
    <t>ОП.01</t>
  </si>
  <si>
    <t>ОП.02</t>
  </si>
  <si>
    <t>ОП.03</t>
  </si>
  <si>
    <t>ОП.04</t>
  </si>
  <si>
    <t>ОП.05</t>
  </si>
  <si>
    <t>ОП.06</t>
  </si>
  <si>
    <t>МДК 02.01</t>
  </si>
  <si>
    <t>МДК 03.01</t>
  </si>
  <si>
    <t>МДК 04.01</t>
  </si>
  <si>
    <t>МДК 01.01</t>
  </si>
  <si>
    <t>МДК 01.02</t>
  </si>
  <si>
    <t>* - выполняется параллельно с освоением дисциплины "Основы проектной деятельности"</t>
  </si>
  <si>
    <t>** - с учётом физической культуры</t>
  </si>
  <si>
    <t>Количество экзаменов**</t>
  </si>
  <si>
    <t>Количество дифференциированных зачётов**</t>
  </si>
  <si>
    <t>Количество зачётов**</t>
  </si>
  <si>
    <t>Индивидуальный проект*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</si>
  <si>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</si>
  <si>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</si>
  <si>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</si>
  <si>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</si>
  <si>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</si>
  <si>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</si>
  <si>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</si>
  <si>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</si>
  <si>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</si>
  <si>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</si>
  <si>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</si>
  <si>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</si>
  <si>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</si>
  <si>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</si>
  <si>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 01.03</t>
  </si>
  <si>
    <t>МДК 01.04</t>
  </si>
  <si>
    <t>МДК 01.05</t>
  </si>
  <si>
    <t>МДК 02.02</t>
  </si>
  <si>
    <t>МДК 02.03</t>
  </si>
  <si>
    <t>МДК 02.04</t>
  </si>
  <si>
    <t>МДК 02.05</t>
  </si>
  <si>
    <t>МДК 03.02</t>
  </si>
  <si>
    <t>МДК 03.03</t>
  </si>
  <si>
    <t>МДК 03.04</t>
  </si>
  <si>
    <t>МДК 03.05</t>
  </si>
  <si>
    <t>МДК 04.02</t>
  </si>
  <si>
    <t>МДК 04.03</t>
  </si>
  <si>
    <t>МДК 04.04</t>
  </si>
  <si>
    <t>МДК 04.05</t>
  </si>
  <si>
    <t>МДК 05.01</t>
  </si>
  <si>
    <t>МДК 05.02</t>
  </si>
  <si>
    <t>МДК 05.03</t>
  </si>
  <si>
    <t>МДК 05.04</t>
  </si>
  <si>
    <t>МДК 05.05</t>
  </si>
  <si>
    <t>Основы философии</t>
  </si>
  <si>
    <t>Психология общения</t>
  </si>
  <si>
    <t>Иностранный язык в проф. деятельности</t>
  </si>
  <si>
    <t>Основы финансовой грамотности</t>
  </si>
  <si>
    <t>Э</t>
  </si>
  <si>
    <t>дз</t>
  </si>
  <si>
    <t>з</t>
  </si>
  <si>
    <t>Эффективное поведение на рынке труда***</t>
  </si>
  <si>
    <t>*** - Социальная адаптация и основы социально-правовых знаний (адаптационная дисциплина)</t>
  </si>
  <si>
    <t>Экологические основы природопользования</t>
  </si>
  <si>
    <t>ЕН.01</t>
  </si>
  <si>
    <t>ЕН.02</t>
  </si>
  <si>
    <t>Теоретические основы теплотехники и гидравлики</t>
  </si>
  <si>
    <t>Охрана труда</t>
  </si>
  <si>
    <t>Метрология, стандартизация и сертификация</t>
  </si>
  <si>
    <t>Электробезопасность</t>
  </si>
  <si>
    <t>Техническая механика</t>
  </si>
  <si>
    <t>Электротехника и электроника</t>
  </si>
  <si>
    <t>Основы материаловедения</t>
  </si>
  <si>
    <t>Инженерная графика</t>
  </si>
  <si>
    <t>Информационные технологии в профессиональной деятельности</t>
  </si>
  <si>
    <t>Основы экономики</t>
  </si>
  <si>
    <t>Правовые основы профессиональной деятельности</t>
  </si>
  <si>
    <t>Безопасность жизнедеятельности</t>
  </si>
  <si>
    <t>Эксплуатация теплотехнического оборудования и систем тепло- и топливоснабжения</t>
  </si>
  <si>
    <t xml:space="preserve">Техническая эксплуатация котельных установок </t>
  </si>
  <si>
    <t>Техническая эксплуатация систем теплоснабжения</t>
  </si>
  <si>
    <t>Техническая эксплуатация  систем топливоснабжения</t>
  </si>
  <si>
    <t>Техническая эксплуатация систем автоматизации процессов производства, передачи и потребления тепловой энергии</t>
  </si>
  <si>
    <t>Ремонт теплотехнического оборудования котельных и систем тепло- и топливоснабжения</t>
  </si>
  <si>
    <t>Организация и технология ремонта оборудования котельных установок</t>
  </si>
  <si>
    <t>Организация и технология ремонта оборудования систем теплоснабжения</t>
  </si>
  <si>
    <t>Организация и технология ремонта оборудования систем топливоснабжения</t>
  </si>
  <si>
    <t>Наладка и испытания   теплотехнического оборудования котельных и систем  теплоснабжения</t>
  </si>
  <si>
    <t>Наладка и испытания   теплотехнического оборудования котельных установок</t>
  </si>
  <si>
    <t>Наладка и испытания   теплотехнического оборудования систем  тепло- и топливоснабжения</t>
  </si>
  <si>
    <t>Наладка и испытания оборудования систем водоподготовки</t>
  </si>
  <si>
    <t>Организация и управление работой трудового коллектива</t>
  </si>
  <si>
    <t>Управление и планирование в теплоэнергетике</t>
  </si>
  <si>
    <t>Организация промышленной безопасности в теплоэнергетике</t>
  </si>
  <si>
    <t>Расчет и выбор теплотехнического оборудования котельных и систем тепло- и топливоснабжения</t>
  </si>
  <si>
    <t xml:space="preserve">Расчет и выбор теплотехнического оборудования котельных </t>
  </si>
  <si>
    <t>Расчет и выбор теплотехнического оборудования систем теплоснабжения</t>
  </si>
  <si>
    <t>Расчет и выбор теплотехнического оборудования систем топливоснабжения</t>
  </si>
  <si>
    <t>Расчет технико-экономических показателей котельных и тепловых сетей</t>
  </si>
  <si>
    <t>Энергосбережение в теплоэнергетике</t>
  </si>
  <si>
    <t>ПМ.06</t>
  </si>
  <si>
    <t>Выполнение работ по одной или нескольким профессиям рабочих, должностям служащих: Слесарь по ремонту оборудования тепловых сетей; Оператор котельной</t>
  </si>
  <si>
    <t>МДК 06.01</t>
  </si>
  <si>
    <t>Организация деятельности слесаря по ремонту оборудования тепловых сетей</t>
  </si>
  <si>
    <t>МДК 06.02</t>
  </si>
  <si>
    <t>Организация деятельности оператора котельной</t>
  </si>
  <si>
    <t>МДК 06.03</t>
  </si>
  <si>
    <t>МДК 06.04</t>
  </si>
  <si>
    <t>МДК 06.05</t>
  </si>
  <si>
    <t>Циклы и разделы ППССЗ</t>
  </si>
  <si>
    <t>2 п/г (25 нед.)</t>
  </si>
  <si>
    <t>Подготовка  выпускной квалификационной работы</t>
  </si>
  <si>
    <t>2. 13.02.02 ТСН 2023-2027</t>
  </si>
  <si>
    <t>ПП.06</t>
  </si>
  <si>
    <t>УП.06</t>
  </si>
  <si>
    <t>13.02.02</t>
  </si>
  <si>
    <t xml:space="preserve">Теплоснабжение и теплотехническое оборудование </t>
  </si>
  <si>
    <t>Техник-теплотехник</t>
  </si>
  <si>
    <t>3 года  10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</si>
</sst>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rgb="FF002060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002060"/>
      <name val="Cambria"/>
      <family val="1"/>
      <charset val="204"/>
      <scheme val="major"/>
    </font>
    <font>
      <b/>
      <sz val="10"/>
      <color rgb="FF002060"/>
      <name val="Cambria"/>
      <family val="1"/>
      <charset val="204"/>
      <scheme val="major"/>
    </font>
    <font>
      <b/>
      <sz val="12"/>
      <color theme="0"/>
      <name val="Cambria"/>
      <family val="1"/>
      <charset val="204"/>
      <scheme val="major"/>
    </font>
    <font>
      <sz val="11"/>
      <color rgb="FF00206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7.5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mbria"/>
      <family val="1"/>
      <charset val="204"/>
      <scheme val="major"/>
    </font>
    <font>
      <sz val="16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6"/>
      <color theme="1"/>
      <name val="Times New Roman"/>
      <family val="1"/>
      <charset val="204"/>
    </font>
    <font>
      <sz val="16"/>
      <color theme="1"/>
      <name val="Symbol"/>
      <family val="1"/>
      <charset val="2"/>
    </font>
    <font>
      <b/>
      <sz val="11"/>
      <color theme="1"/>
      <name val="Calibri"/>
      <family val="2"/>
      <charset val="204"/>
      <scheme val="minor"/>
    </font>
    <font>
      <sz val="12"/>
      <color theme="0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2060"/>
      <name val="Cambria"/>
      <family val="1"/>
      <charset val="204"/>
      <scheme val="major"/>
    </font>
    <font>
      <b/>
      <sz val="14"/>
      <color rgb="FF00206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29">
    <xf numFmtId="0" fontId="0" fillId="0" borderId="0" xfId="0"/>
    <xf numFmtId="0" fontId="5" fillId="10" borderId="12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protection locked="0"/>
    </xf>
    <xf numFmtId="0" fontId="4" fillId="9" borderId="17" xfId="0" applyFont="1" applyFill="1" applyBorder="1" applyAlignment="1" applyProtection="1">
      <alignment horizontal="center" vertical="center"/>
      <protection locked="0"/>
    </xf>
    <xf numFmtId="0" fontId="4" fillId="9" borderId="14" xfId="0" applyFont="1" applyFill="1" applyBorder="1" applyProtection="1">
      <protection locked="0"/>
    </xf>
    <xf numFmtId="0" fontId="5" fillId="10" borderId="17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7" fillId="10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Protection="1">
      <protection locked="0"/>
    </xf>
    <xf numFmtId="0" fontId="4" fillId="3" borderId="38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Protection="1">
      <protection locked="0"/>
    </xf>
    <xf numFmtId="0" fontId="4" fillId="3" borderId="3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/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39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wrapText="1"/>
    </xf>
    <xf numFmtId="0" fontId="4" fillId="6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7" fillId="10" borderId="1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7" fillId="10" borderId="53" xfId="0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55" xfId="0" applyFont="1" applyBorder="1" applyAlignment="1">
      <alignment horizontal="center" vertical="center"/>
    </xf>
    <xf numFmtId="0" fontId="13" fillId="0" borderId="0" xfId="1"/>
    <xf numFmtId="0" fontId="15" fillId="0" borderId="0" xfId="1" applyFont="1"/>
    <xf numFmtId="0" fontId="16" fillId="12" borderId="57" xfId="1" applyFont="1" applyFill="1" applyBorder="1" applyAlignment="1">
      <alignment horizontal="center" vertical="center" textRotation="90" wrapText="1"/>
    </xf>
    <xf numFmtId="0" fontId="17" fillId="7" borderId="42" xfId="1" applyFont="1" applyFill="1" applyBorder="1" applyAlignment="1">
      <alignment horizontal="center" vertical="center"/>
    </xf>
    <xf numFmtId="0" fontId="17" fillId="7" borderId="11" xfId="1" applyFont="1" applyFill="1" applyBorder="1" applyAlignment="1">
      <alignment horizontal="center" vertical="center"/>
    </xf>
    <xf numFmtId="0" fontId="19" fillId="13" borderId="11" xfId="1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/>
    </xf>
    <xf numFmtId="49" fontId="20" fillId="0" borderId="11" xfId="1" applyNumberFormat="1" applyFont="1" applyBorder="1" applyAlignment="1">
      <alignment horizontal="center" vertical="center" shrinkToFit="1"/>
    </xf>
    <xf numFmtId="49" fontId="20" fillId="8" borderId="11" xfId="1" applyNumberFormat="1" applyFont="1" applyFill="1" applyBorder="1" applyAlignment="1">
      <alignment horizontal="center" vertical="center" shrinkToFit="1"/>
    </xf>
    <xf numFmtId="49" fontId="20" fillId="8" borderId="11" xfId="1" applyNumberFormat="1" applyFont="1" applyFill="1" applyBorder="1" applyAlignment="1">
      <alignment horizontal="center" vertical="center"/>
    </xf>
    <xf numFmtId="0" fontId="20" fillId="0" borderId="57" xfId="1" applyFont="1" applyBorder="1" applyAlignment="1">
      <alignment horizontal="center" vertical="center" shrinkToFit="1"/>
    </xf>
    <xf numFmtId="0" fontId="20" fillId="0" borderId="57" xfId="1" applyFont="1" applyBorder="1" applyAlignment="1">
      <alignment horizontal="center" vertical="center"/>
    </xf>
    <xf numFmtId="0" fontId="21" fillId="0" borderId="0" xfId="1" applyFont="1"/>
    <xf numFmtId="0" fontId="21" fillId="0" borderId="11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 applyProtection="1">
      <alignment horizontal="center" vertical="center" wrapText="1"/>
      <protection locked="0"/>
    </xf>
    <xf numFmtId="0" fontId="4" fillId="7" borderId="23" xfId="0" applyFont="1" applyFill="1" applyBorder="1" applyAlignment="1" applyProtection="1">
      <alignment horizontal="center" vertical="center" wrapText="1"/>
      <protection locked="0"/>
    </xf>
    <xf numFmtId="0" fontId="4" fillId="11" borderId="26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 applyProtection="1">
      <alignment horizontal="center" vertical="center" wrapText="1"/>
      <protection locked="0"/>
    </xf>
    <xf numFmtId="0" fontId="4" fillId="9" borderId="26" xfId="0" applyFont="1" applyFill="1" applyBorder="1" applyAlignment="1" applyProtection="1">
      <alignment horizontal="center" vertical="center" wrapText="1"/>
      <protection locked="0"/>
    </xf>
    <xf numFmtId="0" fontId="4" fillId="7" borderId="3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0" borderId="44" xfId="0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right"/>
    </xf>
    <xf numFmtId="0" fontId="5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4" fillId="10" borderId="60" xfId="0" applyFont="1" applyFill="1" applyBorder="1" applyAlignment="1">
      <alignment horizontal="center" vertical="center" wrapText="1"/>
    </xf>
    <xf numFmtId="0" fontId="5" fillId="11" borderId="4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 applyProtection="1">
      <alignment horizontal="center" vertical="center" wrapText="1"/>
      <protection locked="0"/>
    </xf>
    <xf numFmtId="0" fontId="4" fillId="7" borderId="33" xfId="0" applyFont="1" applyFill="1" applyBorder="1" applyAlignment="1" applyProtection="1">
      <alignment horizontal="center" vertical="center" wrapText="1"/>
      <protection locked="0"/>
    </xf>
    <xf numFmtId="0" fontId="4" fillId="7" borderId="67" xfId="0" applyFont="1" applyFill="1" applyBorder="1" applyAlignment="1" applyProtection="1">
      <alignment horizontal="center" vertical="center" wrapText="1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7" fillId="10" borderId="42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11" borderId="13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4" fillId="3" borderId="34" xfId="0" applyFont="1" applyFill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wrapText="1"/>
    </xf>
    <xf numFmtId="0" fontId="4" fillId="4" borderId="6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14" borderId="27" xfId="0" applyFont="1" applyFill="1" applyBorder="1" applyAlignment="1">
      <alignment horizontal="center" vertical="center"/>
    </xf>
    <xf numFmtId="0" fontId="5" fillId="14" borderId="27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 applyProtection="1">
      <alignment horizontal="center" vertical="center"/>
      <protection locked="0"/>
    </xf>
    <xf numFmtId="0" fontId="4" fillId="16" borderId="71" xfId="0" applyFont="1" applyFill="1" applyBorder="1" applyProtection="1">
      <protection locked="0"/>
    </xf>
    <xf numFmtId="0" fontId="5" fillId="16" borderId="72" xfId="0" applyFont="1" applyFill="1" applyBorder="1" applyAlignment="1">
      <alignment horizontal="center" vertical="center"/>
    </xf>
    <xf numFmtId="0" fontId="4" fillId="16" borderId="73" xfId="0" applyFont="1" applyFill="1" applyBorder="1" applyAlignment="1">
      <alignment horizontal="center" vertical="center"/>
    </xf>
    <xf numFmtId="0" fontId="4" fillId="16" borderId="75" xfId="0" applyFont="1" applyFill="1" applyBorder="1" applyAlignment="1" applyProtection="1">
      <alignment horizontal="center" vertical="center" wrapText="1"/>
      <protection locked="0"/>
    </xf>
    <xf numFmtId="0" fontId="4" fillId="16" borderId="76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5" fillId="14" borderId="22" xfId="0" applyFont="1" applyFill="1" applyBorder="1" applyAlignment="1">
      <alignment horizontal="center" vertical="center"/>
    </xf>
    <xf numFmtId="0" fontId="5" fillId="14" borderId="29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90"/>
    </xf>
    <xf numFmtId="0" fontId="4" fillId="0" borderId="79" xfId="0" applyFont="1" applyBorder="1" applyAlignment="1">
      <alignment horizontal="center" vertical="center" textRotation="90" wrapText="1"/>
    </xf>
    <xf numFmtId="0" fontId="7" fillId="10" borderId="80" xfId="0" applyFont="1" applyFill="1" applyBorder="1" applyAlignment="1">
      <alignment horizontal="center" vertical="center"/>
    </xf>
    <xf numFmtId="0" fontId="26" fillId="10" borderId="24" xfId="0" applyFont="1" applyFill="1" applyBorder="1" applyAlignment="1">
      <alignment horizontal="center" vertical="center"/>
    </xf>
    <xf numFmtId="0" fontId="26" fillId="10" borderId="81" xfId="0" applyFont="1" applyFill="1" applyBorder="1" applyAlignment="1">
      <alignment horizontal="center" vertical="center"/>
    </xf>
    <xf numFmtId="0" fontId="26" fillId="10" borderId="44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15" borderId="65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15" borderId="66" xfId="0" applyFont="1" applyFill="1" applyBorder="1" applyAlignment="1" applyProtection="1">
      <alignment horizontal="center" vertical="center"/>
      <protection locked="0"/>
    </xf>
    <xf numFmtId="0" fontId="5" fillId="11" borderId="14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 applyProtection="1">
      <alignment horizontal="center" vertical="center"/>
      <protection locked="0"/>
    </xf>
    <xf numFmtId="0" fontId="4" fillId="9" borderId="26" xfId="0" applyFont="1" applyFill="1" applyBorder="1" applyAlignment="1">
      <alignment horizontal="center" vertical="center"/>
    </xf>
    <xf numFmtId="0" fontId="4" fillId="9" borderId="42" xfId="0" applyFont="1" applyFill="1" applyBorder="1" applyAlignment="1" applyProtection="1">
      <alignment horizontal="center" vertical="center"/>
      <protection locked="0"/>
    </xf>
    <xf numFmtId="0" fontId="7" fillId="10" borderId="17" xfId="0" applyFont="1" applyFill="1" applyBorder="1" applyAlignment="1">
      <alignment horizontal="center" vertical="center"/>
    </xf>
    <xf numFmtId="0" fontId="26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center" vertical="center"/>
    </xf>
    <xf numFmtId="0" fontId="4" fillId="15" borderId="68" xfId="0" applyFont="1" applyFill="1" applyBorder="1" applyAlignment="1" applyProtection="1">
      <alignment horizontal="center" vertical="center"/>
      <protection locked="0"/>
    </xf>
    <xf numFmtId="0" fontId="5" fillId="14" borderId="7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15" borderId="66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66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>
      <alignment horizontal="center" vertical="center"/>
    </xf>
    <xf numFmtId="0" fontId="4" fillId="3" borderId="68" xfId="0" applyFont="1" applyFill="1" applyBorder="1" applyAlignment="1" applyProtection="1">
      <alignment horizontal="center" vertical="center"/>
      <protection locked="0"/>
    </xf>
    <xf numFmtId="0" fontId="5" fillId="16" borderId="4" xfId="0" applyFont="1" applyFill="1" applyBorder="1" applyAlignment="1">
      <alignment horizontal="center" vertical="center"/>
    </xf>
    <xf numFmtId="0" fontId="4" fillId="16" borderId="72" xfId="0" applyFont="1" applyFill="1" applyBorder="1" applyAlignment="1">
      <alignment horizontal="center" vertical="center"/>
    </xf>
    <xf numFmtId="0" fontId="4" fillId="16" borderId="76" xfId="0" applyFont="1" applyFill="1" applyBorder="1" applyAlignment="1" applyProtection="1">
      <alignment horizontal="center" vertical="center"/>
      <protection locked="0"/>
    </xf>
    <xf numFmtId="0" fontId="4" fillId="16" borderId="76" xfId="0" applyFont="1" applyFill="1" applyBorder="1" applyAlignment="1">
      <alignment horizontal="center" vertical="center"/>
    </xf>
    <xf numFmtId="0" fontId="4" fillId="16" borderId="74" xfId="0" applyFont="1" applyFill="1" applyBorder="1" applyAlignment="1" applyProtection="1">
      <alignment horizontal="center" vertical="center"/>
      <protection locked="0"/>
    </xf>
    <xf numFmtId="0" fontId="5" fillId="4" borderId="64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4" xfId="0" applyFont="1" applyFill="1" applyBorder="1"/>
    <xf numFmtId="0" fontId="5" fillId="7" borderId="25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/>
    <xf numFmtId="0" fontId="5" fillId="7" borderId="3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center" vertical="center"/>
    </xf>
    <xf numFmtId="0" fontId="4" fillId="7" borderId="70" xfId="0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justify" vertical="top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55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top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top"/>
    </xf>
    <xf numFmtId="0" fontId="16" fillId="12" borderId="54" xfId="1" applyFont="1" applyFill="1" applyBorder="1" applyAlignment="1">
      <alignment horizontal="center" vertical="center"/>
    </xf>
    <xf numFmtId="0" fontId="16" fillId="12" borderId="58" xfId="1" applyFont="1" applyFill="1" applyBorder="1" applyAlignment="1">
      <alignment horizontal="center" vertical="center"/>
    </xf>
    <xf numFmtId="0" fontId="17" fillId="7" borderId="57" xfId="1" applyFont="1" applyFill="1" applyBorder="1" applyAlignment="1">
      <alignment horizontal="center" vertical="center"/>
    </xf>
    <xf numFmtId="0" fontId="13" fillId="0" borderId="53" xfId="1" applyBorder="1" applyAlignment="1">
      <alignment horizontal="center" vertical="center"/>
    </xf>
    <xf numFmtId="0" fontId="16" fillId="12" borderId="11" xfId="1" applyFont="1" applyFill="1" applyBorder="1" applyAlignment="1">
      <alignment horizontal="center" vertical="center"/>
    </xf>
    <xf numFmtId="0" fontId="16" fillId="12" borderId="13" xfId="1" applyFont="1" applyFill="1" applyBorder="1" applyAlignment="1">
      <alignment horizontal="center" vertical="center"/>
    </xf>
    <xf numFmtId="0" fontId="16" fillId="12" borderId="56" xfId="1" applyFont="1" applyFill="1" applyBorder="1" applyAlignment="1">
      <alignment horizontal="center" vertical="center"/>
    </xf>
    <xf numFmtId="0" fontId="16" fillId="12" borderId="42" xfId="1" applyFont="1" applyFill="1" applyBorder="1" applyAlignment="1">
      <alignment horizontal="center" vertical="center"/>
    </xf>
    <xf numFmtId="0" fontId="18" fillId="12" borderId="13" xfId="1" applyFont="1" applyFill="1" applyBorder="1" applyAlignment="1">
      <alignment horizontal="center" vertical="center"/>
    </xf>
    <xf numFmtId="0" fontId="18" fillId="12" borderId="56" xfId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59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55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5" fillId="14" borderId="47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14" borderId="24" xfId="0" applyFont="1" applyFill="1" applyBorder="1" applyAlignment="1">
      <alignment horizontal="center" vertical="center" textRotation="90" wrapText="1"/>
    </xf>
    <xf numFmtId="0" fontId="5" fillId="14" borderId="48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textRotation="90" wrapText="1"/>
    </xf>
    <xf numFmtId="0" fontId="4" fillId="0" borderId="62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5" fillId="14" borderId="77" xfId="0" applyFont="1" applyFill="1" applyBorder="1" applyAlignment="1">
      <alignment horizontal="center" vertical="center" textRotation="90" wrapText="1"/>
    </xf>
    <xf numFmtId="0" fontId="25" fillId="14" borderId="45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15" borderId="47" xfId="0" applyFont="1" applyFill="1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4" fillId="7" borderId="78" xfId="0" applyFont="1" applyFill="1" applyBorder="1" applyAlignment="1">
      <alignment horizontal="center" vertical="center" textRotation="90" wrapText="1"/>
    </xf>
    <xf numFmtId="0" fontId="0" fillId="0" borderId="61" xfId="0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0" fillId="0" borderId="46" xfId="0" applyFont="1" applyBorder="1"/>
    <xf numFmtId="0" fontId="30" fillId="0" borderId="0" xfId="0" applyFont="1"/>
    <xf numFmtId="0" fontId="27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14" fontId="1" fillId="0" borderId="5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P26" sqref="P26"/>
    </sheetView>
  </sheetViews>
  <sheetFormatPr defaultRowHeight="15.75" x14ac:dyDescent="0.25"/>
  <cols>
    <col min="1" max="16384" width="9.140625" style="51"/>
  </cols>
  <sheetData>
    <row r="1" spans="1:24" x14ac:dyDescent="0.2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24" x14ac:dyDescent="0.25">
      <c r="L2" s="238" t="s">
        <v>77</v>
      </c>
      <c r="M2" s="238"/>
      <c r="N2" s="238"/>
      <c r="O2" s="238"/>
    </row>
    <row r="3" spans="1:24" x14ac:dyDescent="0.25">
      <c r="L3" s="238" t="s">
        <v>78</v>
      </c>
      <c r="M3" s="238"/>
      <c r="N3" s="238"/>
      <c r="O3" s="238"/>
    </row>
    <row r="4" spans="1:24" x14ac:dyDescent="0.25">
      <c r="L4" s="238" t="s">
        <v>133</v>
      </c>
      <c r="M4" s="238"/>
      <c r="N4" s="238"/>
      <c r="O4" s="238"/>
      <c r="R4" s="251" t="s">
        <v>142</v>
      </c>
      <c r="S4" s="251"/>
      <c r="T4" s="251"/>
      <c r="U4" s="251"/>
      <c r="V4" s="251"/>
      <c r="W4" s="251"/>
      <c r="X4" s="251"/>
    </row>
    <row r="5" spans="1:24" ht="9.9499999999999993" customHeight="1" x14ac:dyDescent="0.25">
      <c r="A5" s="238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</row>
    <row r="6" spans="1:24" ht="18" x14ac:dyDescent="0.25">
      <c r="A6" s="237" t="s">
        <v>79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U6" s="51" t="s">
        <v>80</v>
      </c>
    </row>
    <row r="7" spans="1:24" x14ac:dyDescent="0.25">
      <c r="A7" s="234" t="s">
        <v>80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U7" s="51" t="s">
        <v>147</v>
      </c>
    </row>
    <row r="8" spans="1:24" ht="9.9499999999999993" customHeight="1" x14ac:dyDescent="0.25"/>
    <row r="9" spans="1:24" x14ac:dyDescent="0.25">
      <c r="A9" s="238" t="s">
        <v>81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U9" s="51" t="s">
        <v>84</v>
      </c>
    </row>
    <row r="10" spans="1:24" x14ac:dyDescent="0.25">
      <c r="A10" s="238" t="s">
        <v>82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U10" s="51" t="s">
        <v>134</v>
      </c>
    </row>
    <row r="11" spans="1:24" x14ac:dyDescent="0.25">
      <c r="C11" s="254" t="s">
        <v>83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4" ht="9.9499999999999993" customHeight="1" x14ac:dyDescent="0.25"/>
    <row r="13" spans="1:24" x14ac:dyDescent="0.25">
      <c r="D13" s="234" t="s">
        <v>84</v>
      </c>
      <c r="E13" s="234"/>
      <c r="F13" s="234"/>
      <c r="G13" s="234"/>
      <c r="H13" s="234"/>
      <c r="I13" s="234"/>
      <c r="J13" s="234"/>
      <c r="K13" s="234"/>
      <c r="L13" s="234"/>
      <c r="U13" s="51" t="s">
        <v>91</v>
      </c>
    </row>
    <row r="14" spans="1:24" ht="9.9499999999999993" customHeight="1" x14ac:dyDescent="0.25">
      <c r="U14" s="51" t="s">
        <v>137</v>
      </c>
    </row>
    <row r="15" spans="1:24" x14ac:dyDescent="0.25">
      <c r="B15" s="235" t="s">
        <v>284</v>
      </c>
      <c r="C15" s="235"/>
      <c r="E15" s="236" t="s">
        <v>285</v>
      </c>
      <c r="F15" s="236"/>
      <c r="G15" s="236"/>
      <c r="H15" s="236"/>
      <c r="I15" s="236"/>
      <c r="J15" s="236"/>
      <c r="K15" s="236"/>
      <c r="L15" s="236"/>
      <c r="M15" s="236"/>
      <c r="N15" s="236"/>
      <c r="O15" s="236"/>
    </row>
    <row r="16" spans="1:24" x14ac:dyDescent="0.25">
      <c r="B16" s="254" t="s">
        <v>85</v>
      </c>
      <c r="C16" s="254"/>
      <c r="E16" s="254" t="s">
        <v>86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</row>
    <row r="17" spans="2:15" ht="9.9499999999999993" customHeight="1" x14ac:dyDescent="0.25"/>
    <row r="18" spans="2:15" x14ac:dyDescent="0.25">
      <c r="B18" s="244" t="s">
        <v>87</v>
      </c>
      <c r="C18" s="244"/>
      <c r="D18" s="236" t="s">
        <v>286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</row>
    <row r="19" spans="2:15" ht="9.9499999999999993" customHeight="1" x14ac:dyDescent="0.25"/>
    <row r="20" spans="2:15" x14ac:dyDescent="0.25">
      <c r="B20" s="238" t="s">
        <v>88</v>
      </c>
      <c r="C20" s="238"/>
      <c r="D20" s="236" t="s">
        <v>89</v>
      </c>
      <c r="E20" s="236"/>
      <c r="G20" s="245" t="s">
        <v>90</v>
      </c>
      <c r="H20" s="245"/>
      <c r="I20" s="236" t="s">
        <v>91</v>
      </c>
      <c r="J20" s="236"/>
      <c r="K20" s="236"/>
      <c r="L20" s="236"/>
    </row>
    <row r="21" spans="2:15" ht="9.9499999999999993" customHeight="1" x14ac:dyDescent="0.25"/>
    <row r="22" spans="2:15" x14ac:dyDescent="0.25">
      <c r="B22" s="244" t="s">
        <v>92</v>
      </c>
      <c r="C22" s="244"/>
      <c r="D22" s="244"/>
      <c r="E22" s="244"/>
      <c r="F22" s="236" t="s">
        <v>287</v>
      </c>
      <c r="G22" s="236"/>
      <c r="H22" s="236"/>
      <c r="I22" s="245" t="s">
        <v>93</v>
      </c>
      <c r="J22" s="245"/>
      <c r="K22" s="245"/>
      <c r="L22" s="236">
        <v>2022</v>
      </c>
      <c r="M22" s="236"/>
    </row>
    <row r="23" spans="2:15" ht="9.9499999999999993" customHeight="1" x14ac:dyDescent="0.25">
      <c r="B23" s="52"/>
      <c r="C23" s="52"/>
      <c r="D23" s="52"/>
      <c r="E23" s="52"/>
      <c r="I23" s="53"/>
      <c r="J23" s="53"/>
      <c r="K23" s="53"/>
    </row>
    <row r="24" spans="2:15" x14ac:dyDescent="0.25">
      <c r="B24" s="52" t="s">
        <v>94</v>
      </c>
      <c r="C24" s="52"/>
      <c r="D24" s="52"/>
      <c r="E24" s="52"/>
      <c r="I24" s="236" t="s">
        <v>95</v>
      </c>
      <c r="J24" s="246"/>
      <c r="K24" s="246"/>
      <c r="L24" s="246"/>
      <c r="M24" s="246"/>
    </row>
    <row r="25" spans="2:15" ht="9.9499999999999993" customHeight="1" x14ac:dyDescent="0.25"/>
    <row r="26" spans="2:15" x14ac:dyDescent="0.25">
      <c r="B26" s="244" t="s">
        <v>96</v>
      </c>
      <c r="C26" s="244"/>
      <c r="D26" s="244"/>
      <c r="E26" s="244"/>
      <c r="F26" s="328">
        <v>43083</v>
      </c>
      <c r="G26" s="236"/>
      <c r="H26" s="236"/>
      <c r="I26" s="53" t="s">
        <v>97</v>
      </c>
      <c r="J26" s="54">
        <v>1216</v>
      </c>
    </row>
    <row r="28" spans="2:15" x14ac:dyDescent="0.25">
      <c r="B28" s="252" t="s">
        <v>98</v>
      </c>
      <c r="C28" s="253"/>
      <c r="D28" s="253"/>
      <c r="E28" s="253"/>
      <c r="F28" s="253"/>
      <c r="G28" s="253"/>
      <c r="H28" s="253"/>
      <c r="I28" s="253"/>
      <c r="J28" s="249"/>
      <c r="K28" s="249"/>
      <c r="L28" s="249"/>
      <c r="M28" s="249"/>
      <c r="N28" s="250"/>
    </row>
    <row r="29" spans="2:15" x14ac:dyDescent="0.25">
      <c r="B29" s="247"/>
      <c r="C29" s="248"/>
      <c r="D29" s="248"/>
      <c r="E29" s="248"/>
      <c r="F29" s="248"/>
      <c r="G29" s="248"/>
      <c r="H29" s="248"/>
      <c r="I29" s="248"/>
      <c r="J29" s="249"/>
      <c r="K29" s="249"/>
      <c r="L29" s="249"/>
      <c r="M29" s="249"/>
      <c r="N29" s="250"/>
    </row>
    <row r="30" spans="2:15" x14ac:dyDescent="0.25">
      <c r="B30" s="247"/>
      <c r="C30" s="248"/>
      <c r="D30" s="248"/>
      <c r="E30" s="248"/>
      <c r="F30" s="248"/>
      <c r="G30" s="248"/>
      <c r="H30" s="248"/>
      <c r="I30" s="248"/>
      <c r="J30" s="249"/>
      <c r="K30" s="249"/>
      <c r="L30" s="249"/>
      <c r="M30" s="249"/>
      <c r="N30" s="250"/>
    </row>
    <row r="31" spans="2:15" x14ac:dyDescent="0.25">
      <c r="B31" s="247"/>
      <c r="C31" s="248"/>
      <c r="D31" s="248"/>
      <c r="E31" s="248"/>
      <c r="F31" s="248"/>
      <c r="G31" s="248"/>
      <c r="H31" s="248"/>
      <c r="I31" s="248"/>
      <c r="J31" s="249"/>
      <c r="K31" s="249"/>
      <c r="L31" s="249"/>
      <c r="M31" s="249"/>
      <c r="N31" s="250"/>
    </row>
    <row r="32" spans="2:15" x14ac:dyDescent="0.25">
      <c r="B32" s="247"/>
      <c r="C32" s="248"/>
      <c r="D32" s="248"/>
      <c r="E32" s="248"/>
      <c r="F32" s="248"/>
      <c r="G32" s="248"/>
      <c r="H32" s="248"/>
      <c r="I32" s="248"/>
      <c r="J32" s="249"/>
      <c r="K32" s="249"/>
      <c r="L32" s="249"/>
      <c r="M32" s="249"/>
      <c r="N32" s="250"/>
    </row>
    <row r="33" spans="2:14" x14ac:dyDescent="0.25">
      <c r="B33" s="240"/>
      <c r="C33" s="241"/>
      <c r="D33" s="241"/>
      <c r="E33" s="241"/>
      <c r="F33" s="241"/>
      <c r="G33" s="241"/>
      <c r="H33" s="241"/>
      <c r="I33" s="241"/>
      <c r="J33" s="242"/>
      <c r="K33" s="242"/>
      <c r="L33" s="242"/>
      <c r="M33" s="242"/>
      <c r="N33" s="243"/>
    </row>
    <row r="34" spans="2:14" x14ac:dyDescent="0.25">
      <c r="B34" s="240"/>
      <c r="C34" s="241"/>
      <c r="D34" s="241"/>
      <c r="E34" s="241"/>
      <c r="F34" s="241"/>
      <c r="G34" s="241"/>
      <c r="H34" s="241"/>
      <c r="I34" s="241"/>
      <c r="J34" s="242"/>
      <c r="K34" s="242"/>
      <c r="L34" s="242"/>
      <c r="M34" s="242"/>
      <c r="N34" s="243"/>
    </row>
  </sheetData>
  <mergeCells count="36">
    <mergeCell ref="R4:X4"/>
    <mergeCell ref="B28:N28"/>
    <mergeCell ref="B29:N29"/>
    <mergeCell ref="B30:N30"/>
    <mergeCell ref="B16:C16"/>
    <mergeCell ref="E16:O16"/>
    <mergeCell ref="B18:C18"/>
    <mergeCell ref="D18:O18"/>
    <mergeCell ref="B20:C20"/>
    <mergeCell ref="D20:E20"/>
    <mergeCell ref="G20:H20"/>
    <mergeCell ref="I20:L20"/>
    <mergeCell ref="A7:O7"/>
    <mergeCell ref="A9:O9"/>
    <mergeCell ref="A10:O10"/>
    <mergeCell ref="C11:M11"/>
    <mergeCell ref="B33:N33"/>
    <mergeCell ref="B34:N34"/>
    <mergeCell ref="B22:E22"/>
    <mergeCell ref="F22:H22"/>
    <mergeCell ref="I22:K22"/>
    <mergeCell ref="L22:M22"/>
    <mergeCell ref="I24:M24"/>
    <mergeCell ref="B26:E26"/>
    <mergeCell ref="F26:H26"/>
    <mergeCell ref="B31:N31"/>
    <mergeCell ref="B32:N32"/>
    <mergeCell ref="D13:L13"/>
    <mergeCell ref="B15:C15"/>
    <mergeCell ref="E15:O15"/>
    <mergeCell ref="A6:O6"/>
    <mergeCell ref="A1:O1"/>
    <mergeCell ref="L2:O2"/>
    <mergeCell ref="L3:O3"/>
    <mergeCell ref="L4:O4"/>
    <mergeCell ref="A5:O5"/>
  </mergeCells>
  <dataValidations count="3">
    <dataValidation type="list" allowBlank="1" showInputMessage="1" showErrorMessage="1" sqref="A7:O7" xr:uid="{00000000-0002-0000-0000-000000000000}">
      <formula1>$U$6:$U$7</formula1>
    </dataValidation>
    <dataValidation type="list" allowBlank="1" showInputMessage="1" showErrorMessage="1" sqref="D13:L13" xr:uid="{00000000-0002-0000-0000-000001000000}">
      <formula1>$U$9:$U$10</formula1>
    </dataValidation>
    <dataValidation type="list" allowBlank="1" showInputMessage="1" showErrorMessage="1" sqref="I20:L20" xr:uid="{00000000-0002-0000-0000-000002000000}">
      <formula1>$U$13:$U$14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A31"/>
  <sheetViews>
    <sheetView zoomScale="70" zoomScaleNormal="70" workbookViewId="0">
      <selection activeCell="BA25" sqref="BA25"/>
    </sheetView>
  </sheetViews>
  <sheetFormatPr defaultRowHeight="15" x14ac:dyDescent="0.25"/>
  <cols>
    <col min="1" max="53" width="5.28515625" style="55" customWidth="1"/>
    <col min="54" max="16384" width="9.140625" style="55"/>
  </cols>
  <sheetData>
    <row r="2" spans="1:53" ht="20.25" x14ac:dyDescent="0.25">
      <c r="A2" s="255" t="s">
        <v>99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</row>
    <row r="3" spans="1:53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256"/>
      <c r="AP3" s="256"/>
      <c r="AQ3" s="256"/>
      <c r="AR3" s="256"/>
      <c r="AS3" s="256"/>
      <c r="AT3" s="256"/>
      <c r="AU3" s="256"/>
      <c r="AV3" s="256"/>
      <c r="AW3" s="256"/>
      <c r="AX3" s="256"/>
      <c r="AY3" s="256"/>
      <c r="AZ3" s="256"/>
      <c r="BA3" s="256"/>
    </row>
    <row r="4" spans="1:53" ht="48" customHeight="1" x14ac:dyDescent="0.25">
      <c r="A4" s="57" t="s">
        <v>100</v>
      </c>
      <c r="B4" s="257" t="s">
        <v>101</v>
      </c>
      <c r="C4" s="257"/>
      <c r="D4" s="257"/>
      <c r="E4" s="258"/>
      <c r="F4" s="259">
        <v>5</v>
      </c>
      <c r="G4" s="261" t="s">
        <v>102</v>
      </c>
      <c r="H4" s="261"/>
      <c r="I4" s="261"/>
      <c r="J4" s="259">
        <v>9</v>
      </c>
      <c r="K4" s="262" t="s">
        <v>103</v>
      </c>
      <c r="L4" s="263"/>
      <c r="M4" s="263"/>
      <c r="N4" s="264"/>
      <c r="O4" s="265" t="s">
        <v>104</v>
      </c>
      <c r="P4" s="266"/>
      <c r="Q4" s="266"/>
      <c r="R4" s="266"/>
      <c r="S4" s="266"/>
      <c r="T4" s="262" t="s">
        <v>105</v>
      </c>
      <c r="U4" s="263"/>
      <c r="V4" s="264"/>
      <c r="W4" s="259">
        <v>22</v>
      </c>
      <c r="X4" s="262" t="s">
        <v>106</v>
      </c>
      <c r="Y4" s="263"/>
      <c r="Z4" s="264"/>
      <c r="AA4" s="259">
        <v>26</v>
      </c>
      <c r="AB4" s="262" t="s">
        <v>107</v>
      </c>
      <c r="AC4" s="263"/>
      <c r="AD4" s="263"/>
      <c r="AE4" s="264"/>
      <c r="AF4" s="259">
        <v>31</v>
      </c>
      <c r="AG4" s="262" t="s">
        <v>108</v>
      </c>
      <c r="AH4" s="263"/>
      <c r="AI4" s="263"/>
      <c r="AJ4" s="259">
        <v>35</v>
      </c>
      <c r="AK4" s="262" t="s">
        <v>109</v>
      </c>
      <c r="AL4" s="263"/>
      <c r="AM4" s="263"/>
      <c r="AN4" s="264"/>
      <c r="AO4" s="262" t="s">
        <v>110</v>
      </c>
      <c r="AP4" s="263"/>
      <c r="AQ4" s="263"/>
      <c r="AR4" s="264"/>
      <c r="AS4" s="259">
        <v>44</v>
      </c>
      <c r="AT4" s="263"/>
      <c r="AU4" s="263"/>
      <c r="AV4" s="264"/>
      <c r="AW4" s="259">
        <v>48</v>
      </c>
      <c r="AX4" s="262" t="s">
        <v>111</v>
      </c>
      <c r="AY4" s="263"/>
      <c r="AZ4" s="263"/>
      <c r="BA4" s="264"/>
    </row>
    <row r="5" spans="1:53" x14ac:dyDescent="0.25">
      <c r="A5" s="58"/>
      <c r="B5" s="59">
        <v>1</v>
      </c>
      <c r="C5" s="59">
        <v>2</v>
      </c>
      <c r="D5" s="59">
        <v>3</v>
      </c>
      <c r="E5" s="59">
        <v>4</v>
      </c>
      <c r="F5" s="260"/>
      <c r="G5" s="59">
        <v>6</v>
      </c>
      <c r="H5" s="59">
        <v>7</v>
      </c>
      <c r="I5" s="59">
        <v>8</v>
      </c>
      <c r="J5" s="260"/>
      <c r="K5" s="59">
        <v>10</v>
      </c>
      <c r="L5" s="59">
        <v>11</v>
      </c>
      <c r="M5" s="59">
        <v>12</v>
      </c>
      <c r="N5" s="59">
        <v>13</v>
      </c>
      <c r="O5" s="59">
        <v>14</v>
      </c>
      <c r="P5" s="59">
        <v>15</v>
      </c>
      <c r="Q5" s="59">
        <v>16</v>
      </c>
      <c r="R5" s="59">
        <v>17</v>
      </c>
      <c r="S5" s="59">
        <v>18</v>
      </c>
      <c r="T5" s="59">
        <v>19</v>
      </c>
      <c r="U5" s="59">
        <v>20</v>
      </c>
      <c r="V5" s="59">
        <v>21</v>
      </c>
      <c r="W5" s="260"/>
      <c r="X5" s="59">
        <v>23</v>
      </c>
      <c r="Y5" s="59">
        <v>24</v>
      </c>
      <c r="Z5" s="59">
        <v>25</v>
      </c>
      <c r="AA5" s="260"/>
      <c r="AB5" s="59">
        <v>27</v>
      </c>
      <c r="AC5" s="59">
        <v>28</v>
      </c>
      <c r="AD5" s="59">
        <v>29</v>
      </c>
      <c r="AE5" s="59">
        <v>30</v>
      </c>
      <c r="AF5" s="260"/>
      <c r="AG5" s="59">
        <v>32</v>
      </c>
      <c r="AH5" s="59">
        <v>33</v>
      </c>
      <c r="AI5" s="59">
        <v>34</v>
      </c>
      <c r="AJ5" s="260"/>
      <c r="AK5" s="59">
        <v>36</v>
      </c>
      <c r="AL5" s="59">
        <v>37</v>
      </c>
      <c r="AM5" s="59">
        <v>38</v>
      </c>
      <c r="AN5" s="59">
        <v>39</v>
      </c>
      <c r="AO5" s="59">
        <v>40</v>
      </c>
      <c r="AP5" s="59">
        <v>41</v>
      </c>
      <c r="AQ5" s="59">
        <v>42</v>
      </c>
      <c r="AR5" s="59">
        <v>43</v>
      </c>
      <c r="AS5" s="260"/>
      <c r="AT5" s="59">
        <v>45</v>
      </c>
      <c r="AU5" s="59">
        <v>46</v>
      </c>
      <c r="AV5" s="59">
        <v>47</v>
      </c>
      <c r="AW5" s="260"/>
      <c r="AX5" s="59">
        <v>49</v>
      </c>
      <c r="AY5" s="59">
        <v>50</v>
      </c>
      <c r="AZ5" s="59">
        <v>51</v>
      </c>
      <c r="BA5" s="59">
        <v>52</v>
      </c>
    </row>
    <row r="6" spans="1:53" ht="21.75" x14ac:dyDescent="0.25">
      <c r="A6" s="60" t="s">
        <v>112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2"/>
      <c r="T6" s="63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2"/>
      <c r="AQ6" s="73"/>
      <c r="AR6" s="63"/>
      <c r="AS6" s="63"/>
      <c r="AT6" s="64"/>
      <c r="AU6" s="64"/>
      <c r="AV6" s="64"/>
      <c r="AW6" s="64"/>
      <c r="AX6" s="64"/>
      <c r="AY6" s="64"/>
      <c r="AZ6" s="65"/>
      <c r="BA6" s="64"/>
    </row>
    <row r="7" spans="1:53" ht="15.75" x14ac:dyDescent="0.25">
      <c r="A7" s="60" t="s">
        <v>115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6"/>
      <c r="R7" s="66"/>
      <c r="S7" s="67"/>
      <c r="T7" s="63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7"/>
      <c r="AQ7" s="62"/>
      <c r="AR7" s="62"/>
      <c r="AS7" s="63"/>
      <c r="AT7" s="64"/>
      <c r="AU7" s="64"/>
      <c r="AV7" s="64"/>
      <c r="AW7" s="64"/>
      <c r="AX7" s="64"/>
      <c r="AY7" s="64"/>
      <c r="AZ7" s="65"/>
      <c r="BA7" s="64"/>
    </row>
    <row r="8" spans="1:53" ht="15.75" x14ac:dyDescent="0.25">
      <c r="A8" s="60" t="s">
        <v>118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6"/>
      <c r="R8" s="66"/>
      <c r="S8" s="67"/>
      <c r="T8" s="63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7"/>
      <c r="AS8" s="63"/>
      <c r="AT8" s="64"/>
      <c r="AU8" s="64"/>
      <c r="AV8" s="64"/>
      <c r="AW8" s="64"/>
      <c r="AX8" s="64"/>
      <c r="AY8" s="64"/>
      <c r="AZ8" s="65"/>
      <c r="BA8" s="64"/>
    </row>
    <row r="9" spans="1:53" ht="15.75" x14ac:dyDescent="0.25">
      <c r="A9" s="60" t="s">
        <v>120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  <c r="T9" s="63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2"/>
      <c r="AN9" s="62"/>
      <c r="AO9" s="62"/>
      <c r="AP9" s="62"/>
      <c r="AQ9" s="62"/>
      <c r="AR9" s="62"/>
      <c r="AS9" s="63"/>
      <c r="AT9" s="65"/>
      <c r="AU9" s="65"/>
      <c r="AV9" s="65"/>
      <c r="AW9" s="65"/>
      <c r="AX9" s="65"/>
      <c r="AY9" s="65"/>
      <c r="AZ9" s="65"/>
      <c r="BA9" s="65"/>
    </row>
    <row r="11" spans="1:53" ht="20.25" x14ac:dyDescent="0.3">
      <c r="A11" s="267" t="s">
        <v>121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</row>
    <row r="12" spans="1:53" ht="20.25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ht="20.25" x14ac:dyDescent="0.3">
      <c r="A13" s="68"/>
      <c r="B13" s="69"/>
      <c r="C13" s="68"/>
      <c r="D13" s="68" t="s">
        <v>122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0" t="s">
        <v>113</v>
      </c>
      <c r="U13" s="68"/>
      <c r="V13" s="68" t="s">
        <v>23</v>
      </c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71" t="s">
        <v>117</v>
      </c>
      <c r="AN13" s="68"/>
      <c r="AO13" s="68" t="s">
        <v>123</v>
      </c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ht="20.25" x14ac:dyDescent="0.3">
      <c r="A14" s="68"/>
      <c r="B14" s="72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72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</row>
    <row r="15" spans="1:53" ht="21.75" x14ac:dyDescent="0.3">
      <c r="A15" s="68"/>
      <c r="B15" s="70" t="s">
        <v>116</v>
      </c>
      <c r="C15" s="68"/>
      <c r="D15" s="68" t="s">
        <v>72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73" t="s">
        <v>124</v>
      </c>
      <c r="U15" s="68"/>
      <c r="V15" s="68" t="s">
        <v>125</v>
      </c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9" t="s">
        <v>71</v>
      </c>
      <c r="AN15" s="68"/>
      <c r="AO15" s="68" t="s">
        <v>126</v>
      </c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</row>
    <row r="16" spans="1:53" ht="20.25" x14ac:dyDescent="0.3">
      <c r="A16" s="68"/>
      <c r="B16" s="72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</row>
    <row r="17" spans="1:53" ht="20.25" x14ac:dyDescent="0.3">
      <c r="A17" s="68"/>
      <c r="B17" s="70" t="s">
        <v>119</v>
      </c>
      <c r="C17" s="68"/>
      <c r="D17" s="68" t="s">
        <v>73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70" t="s">
        <v>32</v>
      </c>
      <c r="U17" s="68"/>
      <c r="V17" s="68" t="s">
        <v>27</v>
      </c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</row>
    <row r="18" spans="1:53" ht="20.25" x14ac:dyDescent="0.3">
      <c r="A18" s="68"/>
      <c r="B18" s="72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</row>
    <row r="19" spans="1:53" ht="20.25" x14ac:dyDescent="0.3">
      <c r="A19" s="68"/>
      <c r="B19" s="70" t="s">
        <v>31</v>
      </c>
      <c r="C19" s="68"/>
      <c r="D19" s="68" t="s">
        <v>127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70" t="s">
        <v>114</v>
      </c>
      <c r="U19" s="68"/>
      <c r="V19" s="68" t="s">
        <v>128</v>
      </c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</row>
    <row r="20" spans="1:53" ht="20.25" x14ac:dyDescent="0.3">
      <c r="A20" s="68"/>
      <c r="B20" s="72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</row>
    <row r="21" spans="1:53" ht="20.25" x14ac:dyDescent="0.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</row>
    <row r="22" spans="1:53" ht="20.25" x14ac:dyDescent="0.25">
      <c r="A22" s="255" t="s">
        <v>129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</row>
    <row r="23" spans="1:53" ht="20.25" x14ac:dyDescent="0.3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</row>
    <row r="24" spans="1:53" ht="20.25" x14ac:dyDescent="0.3">
      <c r="A24" s="68"/>
      <c r="B24" s="68"/>
      <c r="C24" s="68"/>
      <c r="D24" s="68"/>
      <c r="E24" s="68"/>
      <c r="F24" s="274" t="s">
        <v>100</v>
      </c>
      <c r="G24" s="274"/>
      <c r="H24" s="274"/>
      <c r="I24" s="275" t="s">
        <v>130</v>
      </c>
      <c r="J24" s="275"/>
      <c r="K24" s="275"/>
      <c r="L24" s="275"/>
      <c r="M24" s="275"/>
      <c r="N24" s="274" t="s">
        <v>72</v>
      </c>
      <c r="O24" s="274"/>
      <c r="P24" s="274"/>
      <c r="Q24" s="274"/>
      <c r="R24" s="274"/>
      <c r="S24" s="274" t="s">
        <v>73</v>
      </c>
      <c r="T24" s="274"/>
      <c r="U24" s="274"/>
      <c r="V24" s="274"/>
      <c r="W24" s="274"/>
      <c r="X24" s="274"/>
      <c r="Y24" s="274"/>
      <c r="Z24" s="274"/>
      <c r="AA24" s="274"/>
      <c r="AB24" s="274"/>
      <c r="AC24" s="268" t="s">
        <v>23</v>
      </c>
      <c r="AD24" s="269"/>
      <c r="AE24" s="269"/>
      <c r="AF24" s="269"/>
      <c r="AG24" s="270"/>
      <c r="AH24" s="268" t="s">
        <v>27</v>
      </c>
      <c r="AI24" s="269"/>
      <c r="AJ24" s="269"/>
      <c r="AK24" s="269"/>
      <c r="AL24" s="270"/>
      <c r="AM24" s="274" t="s">
        <v>128</v>
      </c>
      <c r="AN24" s="274"/>
      <c r="AO24" s="274"/>
      <c r="AP24" s="274"/>
      <c r="AQ24" s="274"/>
      <c r="AR24" s="268" t="s">
        <v>148</v>
      </c>
      <c r="AS24" s="279"/>
      <c r="AT24" s="279"/>
      <c r="AU24" s="279"/>
      <c r="AV24" s="280"/>
      <c r="AW24" s="68"/>
      <c r="AX24" s="68"/>
      <c r="AY24" s="68"/>
      <c r="AZ24" s="68"/>
      <c r="BA24" s="68"/>
    </row>
    <row r="25" spans="1:53" ht="20.25" x14ac:dyDescent="0.3">
      <c r="A25" s="68"/>
      <c r="B25" s="68"/>
      <c r="C25" s="68"/>
      <c r="D25" s="68"/>
      <c r="E25" s="68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68" t="s">
        <v>131</v>
      </c>
      <c r="T25" s="269"/>
      <c r="U25" s="269"/>
      <c r="V25" s="269"/>
      <c r="W25" s="270"/>
      <c r="X25" s="274" t="s">
        <v>132</v>
      </c>
      <c r="Y25" s="274"/>
      <c r="Z25" s="274"/>
      <c r="AA25" s="274"/>
      <c r="AB25" s="274"/>
      <c r="AC25" s="276"/>
      <c r="AD25" s="277"/>
      <c r="AE25" s="277"/>
      <c r="AF25" s="277"/>
      <c r="AG25" s="278"/>
      <c r="AH25" s="276"/>
      <c r="AI25" s="277"/>
      <c r="AJ25" s="277"/>
      <c r="AK25" s="277"/>
      <c r="AL25" s="278"/>
      <c r="AM25" s="274"/>
      <c r="AN25" s="274"/>
      <c r="AO25" s="274"/>
      <c r="AP25" s="274"/>
      <c r="AQ25" s="274"/>
      <c r="AR25" s="281"/>
      <c r="AS25" s="255"/>
      <c r="AT25" s="255"/>
      <c r="AU25" s="255"/>
      <c r="AV25" s="282"/>
      <c r="AW25" s="68"/>
      <c r="AX25" s="68"/>
      <c r="AY25" s="68"/>
      <c r="AZ25" s="68"/>
      <c r="BA25" s="68"/>
    </row>
    <row r="26" spans="1:53" ht="29.25" customHeight="1" x14ac:dyDescent="0.3">
      <c r="A26" s="68"/>
      <c r="B26" s="68"/>
      <c r="C26" s="68"/>
      <c r="D26" s="68"/>
      <c r="E26" s="68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1"/>
      <c r="T26" s="272"/>
      <c r="U26" s="272"/>
      <c r="V26" s="272"/>
      <c r="W26" s="273"/>
      <c r="X26" s="274"/>
      <c r="Y26" s="274"/>
      <c r="Z26" s="274"/>
      <c r="AA26" s="274"/>
      <c r="AB26" s="274"/>
      <c r="AC26" s="271"/>
      <c r="AD26" s="272"/>
      <c r="AE26" s="272"/>
      <c r="AF26" s="272"/>
      <c r="AG26" s="273"/>
      <c r="AH26" s="271"/>
      <c r="AI26" s="272"/>
      <c r="AJ26" s="272"/>
      <c r="AK26" s="272"/>
      <c r="AL26" s="273"/>
      <c r="AM26" s="274"/>
      <c r="AN26" s="274"/>
      <c r="AO26" s="274"/>
      <c r="AP26" s="274"/>
      <c r="AQ26" s="274"/>
      <c r="AR26" s="283"/>
      <c r="AS26" s="284"/>
      <c r="AT26" s="284"/>
      <c r="AU26" s="284"/>
      <c r="AV26" s="285"/>
      <c r="AW26" s="68"/>
      <c r="AX26" s="68"/>
      <c r="AY26" s="68"/>
      <c r="AZ26" s="68"/>
      <c r="BA26" s="68"/>
    </row>
    <row r="27" spans="1:53" ht="20.25" x14ac:dyDescent="0.3">
      <c r="A27" s="68"/>
      <c r="B27" s="68"/>
      <c r="C27" s="68"/>
      <c r="D27" s="68"/>
      <c r="E27" s="68"/>
      <c r="F27" s="286" t="s">
        <v>112</v>
      </c>
      <c r="G27" s="286"/>
      <c r="H27" s="286"/>
      <c r="I27" s="286">
        <f>COUNTBLANK(B6:BA6)</f>
        <v>52</v>
      </c>
      <c r="J27" s="286"/>
      <c r="K27" s="286"/>
      <c r="L27" s="286"/>
      <c r="M27" s="286"/>
      <c r="N27" s="286">
        <f>COUNTIF(B6:BA6,"УП")</f>
        <v>0</v>
      </c>
      <c r="O27" s="286"/>
      <c r="P27" s="286"/>
      <c r="Q27" s="286"/>
      <c r="R27" s="286"/>
      <c r="S27" s="286">
        <f>COUNTIF(B6:BA6,"ПП")</f>
        <v>0</v>
      </c>
      <c r="T27" s="286"/>
      <c r="U27" s="286"/>
      <c r="V27" s="286"/>
      <c r="W27" s="286"/>
      <c r="X27" s="286">
        <f>COUNTIF(B6:BA6,"ПДП")</f>
        <v>0</v>
      </c>
      <c r="Y27" s="286"/>
      <c r="Z27" s="286"/>
      <c r="AA27" s="286"/>
      <c r="AB27" s="286"/>
      <c r="AC27" s="286">
        <f>COUNTIF(B6:BA6,"ПА")</f>
        <v>0</v>
      </c>
      <c r="AD27" s="286"/>
      <c r="AE27" s="286"/>
      <c r="AF27" s="286"/>
      <c r="AG27" s="286"/>
      <c r="AH27" s="286">
        <f>COUNTIF(B6:BA6,"ГИА")+COUNTIF(B6:BA6,"D")</f>
        <v>0</v>
      </c>
      <c r="AI27" s="286"/>
      <c r="AJ27" s="286"/>
      <c r="AK27" s="286"/>
      <c r="AL27" s="286"/>
      <c r="AM27" s="286">
        <f>COUNTIF(B6:BA6,"К")</f>
        <v>0</v>
      </c>
      <c r="AN27" s="286"/>
      <c r="AO27" s="286"/>
      <c r="AP27" s="286"/>
      <c r="AQ27" s="286"/>
      <c r="AR27" s="286">
        <f>SUM(I27:AL27)</f>
        <v>52</v>
      </c>
      <c r="AS27" s="286"/>
      <c r="AT27" s="286"/>
      <c r="AU27" s="286"/>
      <c r="AV27" s="286"/>
      <c r="AW27" s="68"/>
      <c r="AX27" s="68"/>
      <c r="AY27" s="68"/>
      <c r="AZ27" s="68"/>
      <c r="BA27" s="68"/>
    </row>
    <row r="28" spans="1:53" ht="20.25" x14ac:dyDescent="0.3">
      <c r="A28" s="68"/>
      <c r="B28" s="68"/>
      <c r="C28" s="68"/>
      <c r="D28" s="68"/>
      <c r="E28" s="68"/>
      <c r="F28" s="286" t="s">
        <v>115</v>
      </c>
      <c r="G28" s="286"/>
      <c r="H28" s="286"/>
      <c r="I28" s="286">
        <f>COUNTBLANK(B7:BA7)</f>
        <v>52</v>
      </c>
      <c r="J28" s="286"/>
      <c r="K28" s="286"/>
      <c r="L28" s="286"/>
      <c r="M28" s="286"/>
      <c r="N28" s="286">
        <f t="shared" ref="N28" si="0">COUNTIF(B7:BA7,"УП")</f>
        <v>0</v>
      </c>
      <c r="O28" s="286"/>
      <c r="P28" s="286"/>
      <c r="Q28" s="286"/>
      <c r="R28" s="286"/>
      <c r="S28" s="286">
        <f>COUNTIF(B7:BA7,"ПП")</f>
        <v>0</v>
      </c>
      <c r="T28" s="286"/>
      <c r="U28" s="286"/>
      <c r="V28" s="286"/>
      <c r="W28" s="286"/>
      <c r="X28" s="286">
        <f>COUNTIF(B7:BA7,"ПДП")</f>
        <v>0</v>
      </c>
      <c r="Y28" s="286"/>
      <c r="Z28" s="286"/>
      <c r="AA28" s="286"/>
      <c r="AB28" s="286"/>
      <c r="AC28" s="286">
        <f>COUNTIF(B7:BA7,"ПА")</f>
        <v>0</v>
      </c>
      <c r="AD28" s="286"/>
      <c r="AE28" s="286"/>
      <c r="AF28" s="286"/>
      <c r="AG28" s="286"/>
      <c r="AH28" s="286">
        <f>COUNTIF(B7:BA7,"ГИА")+COUNTIF(B7:BA7,"D")</f>
        <v>0</v>
      </c>
      <c r="AI28" s="286"/>
      <c r="AJ28" s="286"/>
      <c r="AK28" s="286"/>
      <c r="AL28" s="286"/>
      <c r="AM28" s="286">
        <f>COUNTIF(B7:BA7,"К")</f>
        <v>0</v>
      </c>
      <c r="AN28" s="286"/>
      <c r="AO28" s="286"/>
      <c r="AP28" s="286"/>
      <c r="AQ28" s="286"/>
      <c r="AR28" s="286">
        <f t="shared" ref="AR28:AR30" si="1">SUM(I28:AL28)</f>
        <v>52</v>
      </c>
      <c r="AS28" s="286"/>
      <c r="AT28" s="286"/>
      <c r="AU28" s="286"/>
      <c r="AV28" s="286"/>
      <c r="AW28" s="68"/>
      <c r="AX28" s="68"/>
      <c r="AY28" s="68"/>
      <c r="AZ28" s="68"/>
      <c r="BA28" s="68"/>
    </row>
    <row r="29" spans="1:53" ht="20.25" x14ac:dyDescent="0.3">
      <c r="A29" s="68"/>
      <c r="B29" s="68"/>
      <c r="C29" s="68"/>
      <c r="D29" s="68"/>
      <c r="E29" s="68"/>
      <c r="F29" s="287" t="s">
        <v>118</v>
      </c>
      <c r="G29" s="288"/>
      <c r="H29" s="289"/>
      <c r="I29" s="287">
        <f>COUNTBLANK(B8:BA8)</f>
        <v>52</v>
      </c>
      <c r="J29" s="288"/>
      <c r="K29" s="288"/>
      <c r="L29" s="288"/>
      <c r="M29" s="289"/>
      <c r="N29" s="287">
        <f>COUNTIF(B8:BA8,"УП")</f>
        <v>0</v>
      </c>
      <c r="O29" s="288"/>
      <c r="P29" s="288"/>
      <c r="Q29" s="288"/>
      <c r="R29" s="289"/>
      <c r="S29" s="287">
        <f>COUNTIF(B8:BA8,"ПП")</f>
        <v>0</v>
      </c>
      <c r="T29" s="288"/>
      <c r="U29" s="288"/>
      <c r="V29" s="288"/>
      <c r="W29" s="289"/>
      <c r="X29" s="287">
        <f>COUNTIF(B8:BA8,"ПДП")</f>
        <v>0</v>
      </c>
      <c r="Y29" s="288"/>
      <c r="Z29" s="288"/>
      <c r="AA29" s="288"/>
      <c r="AB29" s="289"/>
      <c r="AC29" s="287">
        <f>COUNTIF(B8:BA8,"ПА")</f>
        <v>0</v>
      </c>
      <c r="AD29" s="288"/>
      <c r="AE29" s="288"/>
      <c r="AF29" s="288"/>
      <c r="AG29" s="289"/>
      <c r="AH29" s="287">
        <f>COUNTIF(B8:BA8,"ГИА")+COUNTIF(B8:BA8,"D")</f>
        <v>0</v>
      </c>
      <c r="AI29" s="288"/>
      <c r="AJ29" s="288"/>
      <c r="AK29" s="288"/>
      <c r="AL29" s="289"/>
      <c r="AM29" s="287">
        <f>COUNTIF(B8:BA8,"К")</f>
        <v>0</v>
      </c>
      <c r="AN29" s="288"/>
      <c r="AO29" s="288"/>
      <c r="AP29" s="288"/>
      <c r="AQ29" s="289"/>
      <c r="AR29" s="287">
        <f t="shared" si="1"/>
        <v>52</v>
      </c>
      <c r="AS29" s="288"/>
      <c r="AT29" s="288"/>
      <c r="AU29" s="288"/>
      <c r="AV29" s="289"/>
      <c r="AW29" s="68"/>
      <c r="AX29" s="68"/>
      <c r="AY29" s="68"/>
      <c r="AZ29" s="68"/>
      <c r="BA29" s="68"/>
    </row>
    <row r="30" spans="1:53" ht="20.25" x14ac:dyDescent="0.3">
      <c r="A30" s="68"/>
      <c r="B30" s="68"/>
      <c r="C30" s="68"/>
      <c r="D30" s="68"/>
      <c r="E30" s="68"/>
      <c r="F30" s="287" t="s">
        <v>120</v>
      </c>
      <c r="G30" s="288"/>
      <c r="H30" s="289"/>
      <c r="I30" s="287">
        <f>COUNTBLANK(B9:BA9)</f>
        <v>52</v>
      </c>
      <c r="J30" s="288"/>
      <c r="K30" s="288"/>
      <c r="L30" s="288"/>
      <c r="M30" s="289"/>
      <c r="N30" s="287">
        <f>COUNTIF(B9:BA9,"УП")</f>
        <v>0</v>
      </c>
      <c r="O30" s="288"/>
      <c r="P30" s="288"/>
      <c r="Q30" s="288"/>
      <c r="R30" s="289"/>
      <c r="S30" s="287">
        <f>COUNTIF(B9:BA9,"ПП")</f>
        <v>0</v>
      </c>
      <c r="T30" s="288"/>
      <c r="U30" s="288"/>
      <c r="V30" s="288"/>
      <c r="W30" s="289"/>
      <c r="X30" s="287">
        <f>COUNTIF(B9:BA9,"ПДП")</f>
        <v>0</v>
      </c>
      <c r="Y30" s="288"/>
      <c r="Z30" s="288"/>
      <c r="AA30" s="288"/>
      <c r="AB30" s="289"/>
      <c r="AC30" s="287">
        <f>COUNTIF(B9:BA9,"ПА")</f>
        <v>0</v>
      </c>
      <c r="AD30" s="288"/>
      <c r="AE30" s="288"/>
      <c r="AF30" s="288"/>
      <c r="AG30" s="289"/>
      <c r="AH30" s="287">
        <f>COUNTIF(B9:BA9,"ГИА")+COUNTIF(B9:BA9,"D")</f>
        <v>0</v>
      </c>
      <c r="AI30" s="288"/>
      <c r="AJ30" s="288"/>
      <c r="AK30" s="288"/>
      <c r="AL30" s="289"/>
      <c r="AM30" s="287">
        <f>COUNTIF(B9:BA9,"К")</f>
        <v>0</v>
      </c>
      <c r="AN30" s="288"/>
      <c r="AO30" s="288"/>
      <c r="AP30" s="288"/>
      <c r="AQ30" s="289"/>
      <c r="AR30" s="287">
        <f t="shared" si="1"/>
        <v>52</v>
      </c>
      <c r="AS30" s="288"/>
      <c r="AT30" s="288"/>
      <c r="AU30" s="288"/>
      <c r="AV30" s="289"/>
      <c r="AW30" s="68"/>
      <c r="AX30" s="68"/>
      <c r="AY30" s="68"/>
      <c r="AZ30" s="68"/>
      <c r="BA30" s="68"/>
    </row>
    <row r="31" spans="1:53" ht="20.25" x14ac:dyDescent="0.3">
      <c r="A31" s="68"/>
      <c r="B31" s="68"/>
      <c r="C31" s="68"/>
      <c r="D31" s="68"/>
      <c r="E31" s="68"/>
      <c r="F31" s="274" t="s">
        <v>8</v>
      </c>
      <c r="G31" s="274"/>
      <c r="H31" s="274"/>
      <c r="I31" s="274">
        <f>SUM(I27:M30)</f>
        <v>208</v>
      </c>
      <c r="J31" s="274"/>
      <c r="K31" s="274"/>
      <c r="L31" s="274"/>
      <c r="M31" s="274"/>
      <c r="N31" s="274">
        <f>SUM(N27:R30)</f>
        <v>0</v>
      </c>
      <c r="O31" s="274"/>
      <c r="P31" s="274"/>
      <c r="Q31" s="274"/>
      <c r="R31" s="274"/>
      <c r="S31" s="274">
        <f>SUM(S27:W30)</f>
        <v>0</v>
      </c>
      <c r="T31" s="274"/>
      <c r="U31" s="274"/>
      <c r="V31" s="274"/>
      <c r="W31" s="274"/>
      <c r="X31" s="274">
        <f>SUM(X27:AB30)</f>
        <v>0</v>
      </c>
      <c r="Y31" s="274"/>
      <c r="Z31" s="274"/>
      <c r="AA31" s="274"/>
      <c r="AB31" s="274"/>
      <c r="AC31" s="274">
        <f>SUM(AC27:AG30)</f>
        <v>0</v>
      </c>
      <c r="AD31" s="274"/>
      <c r="AE31" s="274"/>
      <c r="AF31" s="274"/>
      <c r="AG31" s="274"/>
      <c r="AH31" s="274">
        <f>SUM(AH27:AL30)</f>
        <v>0</v>
      </c>
      <c r="AI31" s="274"/>
      <c r="AJ31" s="274"/>
      <c r="AK31" s="274"/>
      <c r="AL31" s="274"/>
      <c r="AM31" s="274">
        <f>SUM(AM27:AQ30)</f>
        <v>0</v>
      </c>
      <c r="AN31" s="274"/>
      <c r="AO31" s="274"/>
      <c r="AP31" s="274"/>
      <c r="AQ31" s="274"/>
      <c r="AR31" s="274">
        <f>SUM(AR27:AV30)</f>
        <v>208</v>
      </c>
      <c r="AS31" s="274"/>
      <c r="AT31" s="274"/>
      <c r="AU31" s="274"/>
      <c r="AV31" s="274"/>
      <c r="AW31" s="68"/>
      <c r="AX31" s="68"/>
      <c r="AY31" s="68"/>
      <c r="AZ31" s="68"/>
      <c r="BA31" s="68"/>
    </row>
  </sheetData>
  <mergeCells count="79">
    <mergeCell ref="AH29:AL29"/>
    <mergeCell ref="AC29:AG29"/>
    <mergeCell ref="AC31:AG31"/>
    <mergeCell ref="AH31:AL31"/>
    <mergeCell ref="AM31:AQ31"/>
    <mergeCell ref="AR31:AV31"/>
    <mergeCell ref="F31:H31"/>
    <mergeCell ref="I31:M31"/>
    <mergeCell ref="N31:R31"/>
    <mergeCell ref="S31:W31"/>
    <mergeCell ref="X31:AB31"/>
    <mergeCell ref="AR29:AV29"/>
    <mergeCell ref="F30:H30"/>
    <mergeCell ref="I30:M30"/>
    <mergeCell ref="N30:R30"/>
    <mergeCell ref="S30:W30"/>
    <mergeCell ref="X30:AB30"/>
    <mergeCell ref="AC30:AG30"/>
    <mergeCell ref="AH30:AL30"/>
    <mergeCell ref="AM30:AQ30"/>
    <mergeCell ref="AR30:AV30"/>
    <mergeCell ref="F29:H29"/>
    <mergeCell ref="I29:M29"/>
    <mergeCell ref="N29:R29"/>
    <mergeCell ref="S29:W29"/>
    <mergeCell ref="X29:AB29"/>
    <mergeCell ref="AM29:AQ29"/>
    <mergeCell ref="AC28:AG28"/>
    <mergeCell ref="AH28:AL28"/>
    <mergeCell ref="AM28:AQ28"/>
    <mergeCell ref="AR28:AV28"/>
    <mergeCell ref="F27:H27"/>
    <mergeCell ref="I27:M27"/>
    <mergeCell ref="N27:R27"/>
    <mergeCell ref="S27:W27"/>
    <mergeCell ref="F28:H28"/>
    <mergeCell ref="I28:M28"/>
    <mergeCell ref="N28:R28"/>
    <mergeCell ref="S28:W28"/>
    <mergeCell ref="X28:AB28"/>
    <mergeCell ref="X27:AB27"/>
    <mergeCell ref="AC27:AG27"/>
    <mergeCell ref="AH24:AL26"/>
    <mergeCell ref="AM24:AQ26"/>
    <mergeCell ref="AR24:AV26"/>
    <mergeCell ref="AC24:AG26"/>
    <mergeCell ref="AH27:AL27"/>
    <mergeCell ref="AM27:AQ27"/>
    <mergeCell ref="AR27:AV27"/>
    <mergeCell ref="S25:W26"/>
    <mergeCell ref="X25:AB26"/>
    <mergeCell ref="F24:H26"/>
    <mergeCell ref="I24:M26"/>
    <mergeCell ref="N24:R26"/>
    <mergeCell ref="S24:AB24"/>
    <mergeCell ref="A11:BA11"/>
    <mergeCell ref="A22:BA22"/>
    <mergeCell ref="AJ4:AJ5"/>
    <mergeCell ref="AK4:AN4"/>
    <mergeCell ref="AO4:AR4"/>
    <mergeCell ref="AF4:AF5"/>
    <mergeCell ref="AG4:AI4"/>
    <mergeCell ref="AS4:AS5"/>
    <mergeCell ref="AT4:AV4"/>
    <mergeCell ref="A2:BA2"/>
    <mergeCell ref="AO3:BA3"/>
    <mergeCell ref="B4:E4"/>
    <mergeCell ref="F4:F5"/>
    <mergeCell ref="G4:I4"/>
    <mergeCell ref="J4:J5"/>
    <mergeCell ref="K4:N4"/>
    <mergeCell ref="O4:S4"/>
    <mergeCell ref="T4:V4"/>
    <mergeCell ref="W4:W5"/>
    <mergeCell ref="AX4:BA4"/>
    <mergeCell ref="X4:Z4"/>
    <mergeCell ref="AA4:AA5"/>
    <mergeCell ref="AB4:AE4"/>
    <mergeCell ref="AW4:AW5"/>
  </mergeCells>
  <pageMargins left="0.39370078740157483" right="0.39370078740157483" top="1.1811023622047245" bottom="0.39370078740157483" header="0" footer="0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35"/>
  <sheetViews>
    <sheetView view="pageBreakPreview" topLeftCell="A94" zoomScale="70" zoomScaleNormal="60" zoomScaleSheetLayoutView="70" workbookViewId="0">
      <selection activeCell="B112" sqref="B112"/>
    </sheetView>
  </sheetViews>
  <sheetFormatPr defaultRowHeight="15" x14ac:dyDescent="0.25"/>
  <cols>
    <col min="1" max="1" width="12.7109375" customWidth="1"/>
    <col min="2" max="2" width="50.7109375" customWidth="1"/>
    <col min="3" max="3" width="12.7109375" customWidth="1"/>
    <col min="4" max="6" width="7.7109375" customWidth="1"/>
    <col min="7" max="10" width="8.7109375" customWidth="1"/>
    <col min="11" max="11" width="7.7109375" customWidth="1"/>
    <col min="12" max="12" width="4.7109375" customWidth="1"/>
    <col min="13" max="13" width="7.7109375" customWidth="1"/>
    <col min="14" max="17" width="8.7109375" customWidth="1"/>
    <col min="18" max="18" width="7.7109375" customWidth="1"/>
    <col min="19" max="19" width="4.7109375" customWidth="1"/>
    <col min="20" max="20" width="7.7109375" customWidth="1"/>
    <col min="21" max="24" width="8.7109375" customWidth="1"/>
    <col min="25" max="25" width="7.7109375" customWidth="1"/>
    <col min="26" max="26" width="4.7109375" customWidth="1"/>
    <col min="27" max="27" width="7.7109375" customWidth="1"/>
    <col min="28" max="31" width="8.7109375" customWidth="1"/>
    <col min="32" max="32" width="7.7109375" customWidth="1"/>
    <col min="33" max="33" width="4.7109375" customWidth="1"/>
  </cols>
  <sheetData>
    <row r="1" spans="1:33" ht="19.5" thickBot="1" x14ac:dyDescent="0.35">
      <c r="A1" s="322" t="s">
        <v>281</v>
      </c>
      <c r="B1" s="323"/>
      <c r="C1" s="323"/>
      <c r="D1" s="323"/>
      <c r="E1" s="323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</row>
    <row r="2" spans="1:33" ht="30" customHeight="1" thickBot="1" x14ac:dyDescent="0.3">
      <c r="A2" s="291" t="s">
        <v>0</v>
      </c>
      <c r="B2" s="294" t="s">
        <v>1</v>
      </c>
      <c r="C2" s="296" t="s">
        <v>2</v>
      </c>
      <c r="D2" s="297"/>
      <c r="E2" s="298"/>
      <c r="F2" s="309" t="s">
        <v>145</v>
      </c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6"/>
      <c r="AG2" s="327"/>
    </row>
    <row r="3" spans="1:33" ht="18" customHeight="1" thickBot="1" x14ac:dyDescent="0.3">
      <c r="A3" s="292"/>
      <c r="B3" s="292"/>
      <c r="C3" s="290" t="s">
        <v>146</v>
      </c>
      <c r="D3" s="303" t="s">
        <v>143</v>
      </c>
      <c r="E3" s="306" t="s">
        <v>144</v>
      </c>
      <c r="F3" s="309" t="s">
        <v>4</v>
      </c>
      <c r="G3" s="299"/>
      <c r="H3" s="299"/>
      <c r="I3" s="299"/>
      <c r="J3" s="299"/>
      <c r="K3" s="299"/>
      <c r="L3" s="300"/>
      <c r="M3" s="309" t="s">
        <v>5</v>
      </c>
      <c r="N3" s="299"/>
      <c r="O3" s="299"/>
      <c r="P3" s="299"/>
      <c r="Q3" s="299"/>
      <c r="R3" s="299"/>
      <c r="S3" s="300"/>
      <c r="T3" s="309" t="s">
        <v>6</v>
      </c>
      <c r="U3" s="326"/>
      <c r="V3" s="326"/>
      <c r="W3" s="326"/>
      <c r="X3" s="326"/>
      <c r="Y3" s="326"/>
      <c r="Z3" s="326"/>
      <c r="AA3" s="309" t="s">
        <v>7</v>
      </c>
      <c r="AB3" s="326"/>
      <c r="AC3" s="326"/>
      <c r="AD3" s="326"/>
      <c r="AE3" s="326"/>
      <c r="AF3" s="326"/>
      <c r="AG3" s="327"/>
    </row>
    <row r="4" spans="1:33" ht="20.100000000000001" customHeight="1" x14ac:dyDescent="0.25">
      <c r="A4" s="293"/>
      <c r="B4" s="293"/>
      <c r="C4" s="301"/>
      <c r="D4" s="304"/>
      <c r="E4" s="307"/>
      <c r="F4" s="312" t="s">
        <v>29</v>
      </c>
      <c r="G4" s="318" t="s">
        <v>135</v>
      </c>
      <c r="H4" s="319"/>
      <c r="I4" s="314" t="s">
        <v>136</v>
      </c>
      <c r="J4" s="315"/>
      <c r="K4" s="316" t="s">
        <v>140</v>
      </c>
      <c r="L4" s="320" t="s">
        <v>138</v>
      </c>
      <c r="M4" s="312" t="s">
        <v>29</v>
      </c>
      <c r="N4" s="318" t="s">
        <v>135</v>
      </c>
      <c r="O4" s="319"/>
      <c r="P4" s="314" t="s">
        <v>279</v>
      </c>
      <c r="Q4" s="315"/>
      <c r="R4" s="316" t="s">
        <v>140</v>
      </c>
      <c r="S4" s="320" t="s">
        <v>138</v>
      </c>
      <c r="T4" s="312" t="s">
        <v>29</v>
      </c>
      <c r="U4" s="318" t="s">
        <v>135</v>
      </c>
      <c r="V4" s="319"/>
      <c r="W4" s="314" t="s">
        <v>136</v>
      </c>
      <c r="X4" s="315"/>
      <c r="Y4" s="316" t="s">
        <v>140</v>
      </c>
      <c r="Z4" s="320" t="s">
        <v>138</v>
      </c>
      <c r="AA4" s="312" t="s">
        <v>29</v>
      </c>
      <c r="AB4" s="318" t="s">
        <v>135</v>
      </c>
      <c r="AC4" s="319"/>
      <c r="AD4" s="314" t="s">
        <v>136</v>
      </c>
      <c r="AE4" s="315"/>
      <c r="AF4" s="316" t="s">
        <v>140</v>
      </c>
      <c r="AG4" s="320" t="s">
        <v>138</v>
      </c>
    </row>
    <row r="5" spans="1:33" ht="120" customHeight="1" thickBot="1" x14ac:dyDescent="0.3">
      <c r="A5" s="293"/>
      <c r="B5" s="295"/>
      <c r="C5" s="302"/>
      <c r="D5" s="305"/>
      <c r="E5" s="308"/>
      <c r="F5" s="313"/>
      <c r="G5" s="143" t="s">
        <v>3</v>
      </c>
      <c r="H5" s="144" t="s">
        <v>141</v>
      </c>
      <c r="I5" s="143" t="s">
        <v>3</v>
      </c>
      <c r="J5" s="144" t="s">
        <v>141</v>
      </c>
      <c r="K5" s="317"/>
      <c r="L5" s="321"/>
      <c r="M5" s="313"/>
      <c r="N5" s="143" t="s">
        <v>3</v>
      </c>
      <c r="O5" s="144" t="s">
        <v>141</v>
      </c>
      <c r="P5" s="143" t="s">
        <v>3</v>
      </c>
      <c r="Q5" s="144" t="s">
        <v>141</v>
      </c>
      <c r="R5" s="317"/>
      <c r="S5" s="321"/>
      <c r="T5" s="313"/>
      <c r="U5" s="143" t="s">
        <v>3</v>
      </c>
      <c r="V5" s="144" t="s">
        <v>141</v>
      </c>
      <c r="W5" s="143" t="s">
        <v>3</v>
      </c>
      <c r="X5" s="144" t="s">
        <v>141</v>
      </c>
      <c r="Y5" s="317"/>
      <c r="Z5" s="321"/>
      <c r="AA5" s="313"/>
      <c r="AB5" s="143" t="s">
        <v>3</v>
      </c>
      <c r="AC5" s="144" t="s">
        <v>141</v>
      </c>
      <c r="AD5" s="143" t="s">
        <v>3</v>
      </c>
      <c r="AE5" s="144" t="s">
        <v>141</v>
      </c>
      <c r="AF5" s="317"/>
      <c r="AG5" s="321"/>
    </row>
    <row r="6" spans="1:33" ht="15.95" customHeight="1" x14ac:dyDescent="0.25">
      <c r="A6" s="1" t="s">
        <v>9</v>
      </c>
      <c r="B6" s="40" t="s">
        <v>10</v>
      </c>
      <c r="C6" s="2">
        <f t="shared" ref="C6:M6" si="0">SUM(C7,C20,C25,C34)</f>
        <v>1476</v>
      </c>
      <c r="D6" s="42">
        <f t="shared" si="0"/>
        <v>0</v>
      </c>
      <c r="E6" s="43">
        <f t="shared" si="0"/>
        <v>1476</v>
      </c>
      <c r="F6" s="145">
        <f t="shared" si="0"/>
        <v>1476</v>
      </c>
      <c r="G6" s="146">
        <f>SUM(G7,G20,G25,G34)</f>
        <v>0</v>
      </c>
      <c r="H6" s="147">
        <f t="shared" si="0"/>
        <v>612</v>
      </c>
      <c r="I6" s="146">
        <f>SUM(I7,I20,I25,I34)</f>
        <v>0</v>
      </c>
      <c r="J6" s="148">
        <f t="shared" si="0"/>
        <v>864</v>
      </c>
      <c r="K6" s="99">
        <f t="shared" si="0"/>
        <v>1476</v>
      </c>
      <c r="L6" s="100" t="s">
        <v>139</v>
      </c>
      <c r="M6" s="145">
        <f t="shared" si="0"/>
        <v>0</v>
      </c>
      <c r="N6" s="146">
        <f>SUM(N7,N20,N25,N34)</f>
        <v>0</v>
      </c>
      <c r="O6" s="147">
        <f>SUM(O7,O20,O25,O34)</f>
        <v>0</v>
      </c>
      <c r="P6" s="146">
        <f>SUM(P7,P20,P25,P34)</f>
        <v>0</v>
      </c>
      <c r="Q6" s="148">
        <f>SUM(Q7,Q20,Q25,Q34)</f>
        <v>0</v>
      </c>
      <c r="R6" s="99">
        <f t="shared" ref="R6" si="1">SUM(R7,R20,R25,R34)</f>
        <v>0</v>
      </c>
      <c r="S6" s="89" t="s">
        <v>139</v>
      </c>
      <c r="T6" s="145">
        <f t="shared" ref="T6" si="2">SUM(T7,T20,T25,T34)</f>
        <v>0</v>
      </c>
      <c r="U6" s="146">
        <f>SUM(U7,U20,U25,U34)</f>
        <v>0</v>
      </c>
      <c r="V6" s="147">
        <f t="shared" ref="V6" si="3">SUM(V7,V20,V25,V34)</f>
        <v>0</v>
      </c>
      <c r="W6" s="146">
        <f>SUM(W7,W20,W25,W34)</f>
        <v>0</v>
      </c>
      <c r="X6" s="148">
        <f t="shared" ref="X6:Y6" si="4">SUM(X7,X20,X25,X34)</f>
        <v>0</v>
      </c>
      <c r="Y6" s="99">
        <f t="shared" si="4"/>
        <v>0</v>
      </c>
      <c r="Z6" s="100" t="s">
        <v>139</v>
      </c>
      <c r="AA6" s="145">
        <f t="shared" ref="AA6" si="5">SUM(AA7,AA20,AA25,AA34)</f>
        <v>0</v>
      </c>
      <c r="AB6" s="146">
        <f>SUM(AB7,AB20,AB25,AB34)</f>
        <v>0</v>
      </c>
      <c r="AC6" s="147">
        <f>SUM(AC7,AC20,AC25,AC34)</f>
        <v>0</v>
      </c>
      <c r="AD6" s="146">
        <f>SUM(AD7,AD20,AD25,AD34)</f>
        <v>0</v>
      </c>
      <c r="AE6" s="148">
        <f>SUM(AE7,AE20,AE25,AE34)</f>
        <v>0</v>
      </c>
      <c r="AF6" s="99">
        <f t="shared" ref="AF6" si="6">SUM(AF7,AF20,AF25,AF34)</f>
        <v>0</v>
      </c>
      <c r="AG6" s="89" t="s">
        <v>139</v>
      </c>
    </row>
    <row r="7" spans="1:33" ht="15.95" customHeight="1" x14ac:dyDescent="0.25">
      <c r="A7" s="3" t="s">
        <v>45</v>
      </c>
      <c r="B7" s="149" t="s">
        <v>43</v>
      </c>
      <c r="C7" s="4">
        <f t="shared" ref="C7:M7" si="7">SUM(C8:C19)</f>
        <v>888</v>
      </c>
      <c r="D7" s="46">
        <f t="shared" si="7"/>
        <v>0</v>
      </c>
      <c r="E7" s="46">
        <f t="shared" si="7"/>
        <v>888</v>
      </c>
      <c r="F7" s="3">
        <f t="shared" si="7"/>
        <v>888</v>
      </c>
      <c r="G7" s="150">
        <f t="shared" si="7"/>
        <v>0</v>
      </c>
      <c r="H7" s="151">
        <f t="shared" si="7"/>
        <v>362</v>
      </c>
      <c r="I7" s="150">
        <f t="shared" ref="I7" si="8">SUM(I8:I19)</f>
        <v>0</v>
      </c>
      <c r="J7" s="151">
        <f t="shared" si="7"/>
        <v>526</v>
      </c>
      <c r="K7" s="101">
        <f t="shared" si="7"/>
        <v>888</v>
      </c>
      <c r="L7" s="102" t="s">
        <v>139</v>
      </c>
      <c r="M7" s="3">
        <f t="shared" si="7"/>
        <v>0</v>
      </c>
      <c r="N7" s="150">
        <f>SUM(N8:N19)</f>
        <v>0</v>
      </c>
      <c r="O7" s="151">
        <f>SUM(O8:O19)</f>
        <v>0</v>
      </c>
      <c r="P7" s="150">
        <f t="shared" ref="P7" si="9">SUM(P8:P19)</f>
        <v>0</v>
      </c>
      <c r="Q7" s="151">
        <f>SUM(Q8:Q19)</f>
        <v>0</v>
      </c>
      <c r="R7" s="101">
        <f t="shared" ref="R7" si="10">SUM(R8:R19)</f>
        <v>0</v>
      </c>
      <c r="S7" s="79" t="s">
        <v>139</v>
      </c>
      <c r="T7" s="3">
        <f t="shared" ref="T7:W7" si="11">SUM(T8:T19)</f>
        <v>0</v>
      </c>
      <c r="U7" s="150">
        <f t="shared" si="11"/>
        <v>0</v>
      </c>
      <c r="V7" s="151">
        <f t="shared" si="11"/>
        <v>0</v>
      </c>
      <c r="W7" s="150">
        <f t="shared" si="11"/>
        <v>0</v>
      </c>
      <c r="X7" s="151">
        <f t="shared" ref="X7:Y7" si="12">SUM(X8:X19)</f>
        <v>0</v>
      </c>
      <c r="Y7" s="101">
        <f t="shared" si="12"/>
        <v>0</v>
      </c>
      <c r="Z7" s="102" t="s">
        <v>139</v>
      </c>
      <c r="AA7" s="3">
        <f t="shared" ref="AA7" si="13">SUM(AA8:AA19)</f>
        <v>0</v>
      </c>
      <c r="AB7" s="150">
        <f>SUM(AB8:AB19)</f>
        <v>0</v>
      </c>
      <c r="AC7" s="151">
        <f>SUM(AC8:AC19)</f>
        <v>0</v>
      </c>
      <c r="AD7" s="150">
        <f t="shared" ref="AD7" si="14">SUM(AD8:AD19)</f>
        <v>0</v>
      </c>
      <c r="AE7" s="151">
        <f>SUM(AE8:AE19)</f>
        <v>0</v>
      </c>
      <c r="AF7" s="101">
        <f t="shared" ref="AF7" si="15">SUM(AF8:AF19)</f>
        <v>0</v>
      </c>
      <c r="AG7" s="79" t="s">
        <v>139</v>
      </c>
    </row>
    <row r="8" spans="1:33" ht="15.95" customHeight="1" x14ac:dyDescent="0.25">
      <c r="A8" s="5" t="s">
        <v>47</v>
      </c>
      <c r="B8" s="6" t="s">
        <v>149</v>
      </c>
      <c r="C8" s="127">
        <f t="shared" ref="C8:C18" si="16">SUM(D8:E8)</f>
        <v>72</v>
      </c>
      <c r="D8" s="7">
        <f t="shared" ref="D8:D18" si="17">SUM(G8,N8,U8,W8,I8,P8,AB8,AD8)</f>
        <v>0</v>
      </c>
      <c r="E8" s="7">
        <f t="shared" ref="E8:E18" si="18">SUM(K8,R8,Y8,AF8)</f>
        <v>72</v>
      </c>
      <c r="F8" s="152">
        <f t="shared" ref="F8:F19" si="19">SUM(G8:J8)</f>
        <v>72</v>
      </c>
      <c r="G8" s="153"/>
      <c r="H8" s="154">
        <v>32</v>
      </c>
      <c r="I8" s="153"/>
      <c r="J8" s="155">
        <v>40</v>
      </c>
      <c r="K8" s="156">
        <f t="shared" ref="K8:K17" si="20">SUM(H8,J8)</f>
        <v>72</v>
      </c>
      <c r="L8" s="103" t="s">
        <v>227</v>
      </c>
      <c r="M8" s="152">
        <f t="shared" ref="M8:M19" si="21">SUM(N8:Q8)</f>
        <v>0</v>
      </c>
      <c r="N8" s="153"/>
      <c r="O8" s="154"/>
      <c r="P8" s="153"/>
      <c r="Q8" s="155"/>
      <c r="R8" s="156">
        <f t="shared" ref="R8:R17" si="22">SUM(O8,Q8)</f>
        <v>0</v>
      </c>
      <c r="S8" s="77"/>
      <c r="T8" s="152">
        <f t="shared" ref="T8:T19" si="23">SUM(U8:X8)</f>
        <v>0</v>
      </c>
      <c r="U8" s="153"/>
      <c r="V8" s="154"/>
      <c r="W8" s="153"/>
      <c r="X8" s="155"/>
      <c r="Y8" s="156">
        <f t="shared" ref="Y8:Y17" si="24">SUM(V8,X8)</f>
        <v>0</v>
      </c>
      <c r="Z8" s="103"/>
      <c r="AA8" s="152">
        <f t="shared" ref="AA8:AA19" si="25">SUM(AB8:AE8)</f>
        <v>0</v>
      </c>
      <c r="AB8" s="153"/>
      <c r="AC8" s="154"/>
      <c r="AD8" s="153"/>
      <c r="AE8" s="155"/>
      <c r="AF8" s="156">
        <f t="shared" ref="AF8:AF17" si="26">SUM(AC8,AE8)</f>
        <v>0</v>
      </c>
      <c r="AG8" s="77"/>
    </row>
    <row r="9" spans="1:33" ht="15.95" customHeight="1" x14ac:dyDescent="0.25">
      <c r="A9" s="5" t="s">
        <v>48</v>
      </c>
      <c r="B9" s="8" t="s">
        <v>150</v>
      </c>
      <c r="C9" s="127">
        <f t="shared" si="16"/>
        <v>108</v>
      </c>
      <c r="D9" s="7">
        <f t="shared" si="17"/>
        <v>0</v>
      </c>
      <c r="E9" s="7">
        <f t="shared" si="18"/>
        <v>108</v>
      </c>
      <c r="F9" s="152">
        <f t="shared" si="19"/>
        <v>108</v>
      </c>
      <c r="G9" s="157"/>
      <c r="H9" s="158">
        <v>46</v>
      </c>
      <c r="I9" s="157"/>
      <c r="J9" s="159">
        <v>62</v>
      </c>
      <c r="K9" s="160">
        <f t="shared" si="20"/>
        <v>108</v>
      </c>
      <c r="L9" s="104" t="s">
        <v>228</v>
      </c>
      <c r="M9" s="152">
        <f t="shared" si="21"/>
        <v>0</v>
      </c>
      <c r="N9" s="157"/>
      <c r="O9" s="158"/>
      <c r="P9" s="157"/>
      <c r="Q9" s="159"/>
      <c r="R9" s="160">
        <f t="shared" si="22"/>
        <v>0</v>
      </c>
      <c r="S9" s="78"/>
      <c r="T9" s="152">
        <f t="shared" si="23"/>
        <v>0</v>
      </c>
      <c r="U9" s="157"/>
      <c r="V9" s="158"/>
      <c r="W9" s="157"/>
      <c r="X9" s="159"/>
      <c r="Y9" s="160">
        <f t="shared" si="24"/>
        <v>0</v>
      </c>
      <c r="Z9" s="104"/>
      <c r="AA9" s="152">
        <f t="shared" si="25"/>
        <v>0</v>
      </c>
      <c r="AB9" s="157"/>
      <c r="AC9" s="158"/>
      <c r="AD9" s="157"/>
      <c r="AE9" s="159"/>
      <c r="AF9" s="160">
        <f t="shared" si="26"/>
        <v>0</v>
      </c>
      <c r="AG9" s="78"/>
    </row>
    <row r="10" spans="1:33" ht="15.95" customHeight="1" x14ac:dyDescent="0.25">
      <c r="A10" s="5" t="s">
        <v>49</v>
      </c>
      <c r="B10" s="8" t="s">
        <v>151</v>
      </c>
      <c r="C10" s="127">
        <f t="shared" si="16"/>
        <v>100</v>
      </c>
      <c r="D10" s="7">
        <f t="shared" si="17"/>
        <v>0</v>
      </c>
      <c r="E10" s="7">
        <f t="shared" si="18"/>
        <v>100</v>
      </c>
      <c r="F10" s="152">
        <f t="shared" si="19"/>
        <v>100</v>
      </c>
      <c r="G10" s="157"/>
      <c r="H10" s="158">
        <v>42</v>
      </c>
      <c r="I10" s="157"/>
      <c r="J10" s="159">
        <v>58</v>
      </c>
      <c r="K10" s="160">
        <f t="shared" si="20"/>
        <v>100</v>
      </c>
      <c r="L10" s="104" t="s">
        <v>227</v>
      </c>
      <c r="M10" s="152">
        <f t="shared" si="21"/>
        <v>0</v>
      </c>
      <c r="N10" s="157"/>
      <c r="O10" s="158"/>
      <c r="P10" s="157"/>
      <c r="Q10" s="159"/>
      <c r="R10" s="160">
        <f t="shared" si="22"/>
        <v>0</v>
      </c>
      <c r="S10" s="78"/>
      <c r="T10" s="152">
        <f t="shared" si="23"/>
        <v>0</v>
      </c>
      <c r="U10" s="157"/>
      <c r="V10" s="158"/>
      <c r="W10" s="157"/>
      <c r="X10" s="159"/>
      <c r="Y10" s="160">
        <f t="shared" si="24"/>
        <v>0</v>
      </c>
      <c r="Z10" s="104"/>
      <c r="AA10" s="152">
        <f t="shared" si="25"/>
        <v>0</v>
      </c>
      <c r="AB10" s="157"/>
      <c r="AC10" s="158"/>
      <c r="AD10" s="157"/>
      <c r="AE10" s="159"/>
      <c r="AF10" s="160">
        <f t="shared" si="26"/>
        <v>0</v>
      </c>
      <c r="AG10" s="78"/>
    </row>
    <row r="11" spans="1:33" ht="15.95" customHeight="1" x14ac:dyDescent="0.25">
      <c r="A11" s="5" t="s">
        <v>50</v>
      </c>
      <c r="B11" s="8" t="s">
        <v>152</v>
      </c>
      <c r="C11" s="127">
        <f t="shared" si="16"/>
        <v>72</v>
      </c>
      <c r="D11" s="7">
        <f t="shared" si="17"/>
        <v>0</v>
      </c>
      <c r="E11" s="7">
        <f t="shared" si="18"/>
        <v>72</v>
      </c>
      <c r="F11" s="152">
        <f t="shared" si="19"/>
        <v>72</v>
      </c>
      <c r="G11" s="157"/>
      <c r="H11" s="158">
        <v>32</v>
      </c>
      <c r="I11" s="157"/>
      <c r="J11" s="159">
        <v>40</v>
      </c>
      <c r="K11" s="160">
        <f t="shared" si="20"/>
        <v>72</v>
      </c>
      <c r="L11" s="104" t="s">
        <v>229</v>
      </c>
      <c r="M11" s="152">
        <f t="shared" si="21"/>
        <v>0</v>
      </c>
      <c r="N11" s="157"/>
      <c r="O11" s="158"/>
      <c r="P11" s="157"/>
      <c r="Q11" s="159"/>
      <c r="R11" s="160">
        <f t="shared" si="22"/>
        <v>0</v>
      </c>
      <c r="S11" s="78"/>
      <c r="T11" s="152">
        <f t="shared" si="23"/>
        <v>0</v>
      </c>
      <c r="U11" s="157"/>
      <c r="V11" s="158"/>
      <c r="W11" s="157"/>
      <c r="X11" s="159"/>
      <c r="Y11" s="160">
        <f t="shared" si="24"/>
        <v>0</v>
      </c>
      <c r="Z11" s="104"/>
      <c r="AA11" s="152">
        <f t="shared" si="25"/>
        <v>0</v>
      </c>
      <c r="AB11" s="157"/>
      <c r="AC11" s="158"/>
      <c r="AD11" s="157"/>
      <c r="AE11" s="159"/>
      <c r="AF11" s="160">
        <f t="shared" si="26"/>
        <v>0</v>
      </c>
      <c r="AG11" s="78"/>
    </row>
    <row r="12" spans="1:33" ht="15.95" customHeight="1" x14ac:dyDescent="0.25">
      <c r="A12" s="5" t="s">
        <v>51</v>
      </c>
      <c r="B12" s="8" t="s">
        <v>153</v>
      </c>
      <c r="C12" s="127">
        <f t="shared" si="16"/>
        <v>72</v>
      </c>
      <c r="D12" s="7">
        <f t="shared" si="17"/>
        <v>0</v>
      </c>
      <c r="E12" s="7">
        <f t="shared" si="18"/>
        <v>72</v>
      </c>
      <c r="F12" s="152">
        <f t="shared" si="19"/>
        <v>72</v>
      </c>
      <c r="G12" s="157"/>
      <c r="H12" s="158">
        <v>32</v>
      </c>
      <c r="I12" s="157"/>
      <c r="J12" s="159">
        <v>40</v>
      </c>
      <c r="K12" s="160">
        <f t="shared" si="20"/>
        <v>72</v>
      </c>
      <c r="L12" s="104" t="s">
        <v>229</v>
      </c>
      <c r="M12" s="152">
        <f t="shared" si="21"/>
        <v>0</v>
      </c>
      <c r="N12" s="157"/>
      <c r="O12" s="158"/>
      <c r="P12" s="157"/>
      <c r="Q12" s="159"/>
      <c r="R12" s="160">
        <f t="shared" si="22"/>
        <v>0</v>
      </c>
      <c r="S12" s="78"/>
      <c r="T12" s="152">
        <f t="shared" si="23"/>
        <v>0</v>
      </c>
      <c r="U12" s="157"/>
      <c r="V12" s="158"/>
      <c r="W12" s="157"/>
      <c r="X12" s="159"/>
      <c r="Y12" s="160">
        <f t="shared" si="24"/>
        <v>0</v>
      </c>
      <c r="Z12" s="104"/>
      <c r="AA12" s="152">
        <f t="shared" si="25"/>
        <v>0</v>
      </c>
      <c r="AB12" s="157"/>
      <c r="AC12" s="158"/>
      <c r="AD12" s="157"/>
      <c r="AE12" s="159"/>
      <c r="AF12" s="160">
        <f t="shared" si="26"/>
        <v>0</v>
      </c>
      <c r="AG12" s="78"/>
    </row>
    <row r="13" spans="1:33" ht="15.95" customHeight="1" x14ac:dyDescent="0.25">
      <c r="A13" s="5" t="s">
        <v>52</v>
      </c>
      <c r="B13" s="8" t="s">
        <v>154</v>
      </c>
      <c r="C13" s="127">
        <f t="shared" si="16"/>
        <v>72</v>
      </c>
      <c r="D13" s="7">
        <f t="shared" si="17"/>
        <v>0</v>
      </c>
      <c r="E13" s="7">
        <f t="shared" si="18"/>
        <v>72</v>
      </c>
      <c r="F13" s="152">
        <f t="shared" si="19"/>
        <v>72</v>
      </c>
      <c r="G13" s="157"/>
      <c r="H13" s="158">
        <v>32</v>
      </c>
      <c r="I13" s="157"/>
      <c r="J13" s="159">
        <v>40</v>
      </c>
      <c r="K13" s="160">
        <f t="shared" si="20"/>
        <v>72</v>
      </c>
      <c r="L13" s="104" t="s">
        <v>228</v>
      </c>
      <c r="M13" s="152">
        <f t="shared" si="21"/>
        <v>0</v>
      </c>
      <c r="N13" s="157"/>
      <c r="O13" s="158"/>
      <c r="P13" s="157"/>
      <c r="Q13" s="159"/>
      <c r="R13" s="160">
        <f t="shared" si="22"/>
        <v>0</v>
      </c>
      <c r="S13" s="78"/>
      <c r="T13" s="152">
        <f t="shared" si="23"/>
        <v>0</v>
      </c>
      <c r="U13" s="157"/>
      <c r="V13" s="158"/>
      <c r="W13" s="157"/>
      <c r="X13" s="159"/>
      <c r="Y13" s="160">
        <f t="shared" si="24"/>
        <v>0</v>
      </c>
      <c r="Z13" s="104"/>
      <c r="AA13" s="152">
        <f t="shared" si="25"/>
        <v>0</v>
      </c>
      <c r="AB13" s="157"/>
      <c r="AC13" s="158"/>
      <c r="AD13" s="157"/>
      <c r="AE13" s="159"/>
      <c r="AF13" s="160">
        <f t="shared" si="26"/>
        <v>0</v>
      </c>
      <c r="AG13" s="78"/>
    </row>
    <row r="14" spans="1:33" ht="15.95" customHeight="1" x14ac:dyDescent="0.25">
      <c r="A14" s="5" t="s">
        <v>53</v>
      </c>
      <c r="B14" s="8" t="s">
        <v>161</v>
      </c>
      <c r="C14" s="127">
        <f t="shared" si="16"/>
        <v>108</v>
      </c>
      <c r="D14" s="7">
        <f t="shared" si="17"/>
        <v>0</v>
      </c>
      <c r="E14" s="7">
        <f t="shared" si="18"/>
        <v>108</v>
      </c>
      <c r="F14" s="152">
        <f t="shared" si="19"/>
        <v>108</v>
      </c>
      <c r="G14" s="157"/>
      <c r="H14" s="158">
        <v>46</v>
      </c>
      <c r="I14" s="157"/>
      <c r="J14" s="159">
        <v>62</v>
      </c>
      <c r="K14" s="160">
        <f t="shared" si="20"/>
        <v>108</v>
      </c>
      <c r="L14" s="104" t="s">
        <v>228</v>
      </c>
      <c r="M14" s="152">
        <f t="shared" si="21"/>
        <v>0</v>
      </c>
      <c r="N14" s="157"/>
      <c r="O14" s="158"/>
      <c r="P14" s="157"/>
      <c r="Q14" s="159"/>
      <c r="R14" s="160">
        <f t="shared" si="22"/>
        <v>0</v>
      </c>
      <c r="S14" s="78"/>
      <c r="T14" s="152">
        <f t="shared" si="23"/>
        <v>0</v>
      </c>
      <c r="U14" s="157"/>
      <c r="V14" s="158"/>
      <c r="W14" s="157"/>
      <c r="X14" s="159"/>
      <c r="Y14" s="160">
        <f t="shared" si="24"/>
        <v>0</v>
      </c>
      <c r="Z14" s="104"/>
      <c r="AA14" s="152">
        <f t="shared" si="25"/>
        <v>0</v>
      </c>
      <c r="AB14" s="157"/>
      <c r="AC14" s="158"/>
      <c r="AD14" s="157"/>
      <c r="AE14" s="159"/>
      <c r="AF14" s="160">
        <f t="shared" si="26"/>
        <v>0</v>
      </c>
      <c r="AG14" s="78"/>
    </row>
    <row r="15" spans="1:33" ht="15.95" customHeight="1" x14ac:dyDescent="0.25">
      <c r="A15" s="5" t="s">
        <v>54</v>
      </c>
      <c r="B15" s="8" t="s">
        <v>155</v>
      </c>
      <c r="C15" s="127">
        <f t="shared" si="16"/>
        <v>72</v>
      </c>
      <c r="D15" s="7">
        <f t="shared" si="17"/>
        <v>0</v>
      </c>
      <c r="E15" s="7">
        <f t="shared" si="18"/>
        <v>72</v>
      </c>
      <c r="F15" s="152">
        <f t="shared" si="19"/>
        <v>72</v>
      </c>
      <c r="G15" s="157"/>
      <c r="H15" s="158">
        <v>32</v>
      </c>
      <c r="I15" s="157"/>
      <c r="J15" s="159">
        <v>40</v>
      </c>
      <c r="K15" s="160">
        <f t="shared" si="20"/>
        <v>72</v>
      </c>
      <c r="L15" s="104" t="s">
        <v>229</v>
      </c>
      <c r="M15" s="152">
        <f t="shared" si="21"/>
        <v>0</v>
      </c>
      <c r="N15" s="157"/>
      <c r="O15" s="158"/>
      <c r="P15" s="157"/>
      <c r="Q15" s="159"/>
      <c r="R15" s="160">
        <f t="shared" si="22"/>
        <v>0</v>
      </c>
      <c r="S15" s="78"/>
      <c r="T15" s="152">
        <f t="shared" si="23"/>
        <v>0</v>
      </c>
      <c r="U15" s="157"/>
      <c r="V15" s="158"/>
      <c r="W15" s="157"/>
      <c r="X15" s="159"/>
      <c r="Y15" s="160">
        <f t="shared" si="24"/>
        <v>0</v>
      </c>
      <c r="Z15" s="104"/>
      <c r="AA15" s="152">
        <f t="shared" si="25"/>
        <v>0</v>
      </c>
      <c r="AB15" s="157"/>
      <c r="AC15" s="158"/>
      <c r="AD15" s="157"/>
      <c r="AE15" s="159"/>
      <c r="AF15" s="160">
        <f t="shared" si="26"/>
        <v>0</v>
      </c>
      <c r="AG15" s="78"/>
    </row>
    <row r="16" spans="1:33" ht="15.95" customHeight="1" x14ac:dyDescent="0.25">
      <c r="A16" s="5" t="s">
        <v>55</v>
      </c>
      <c r="B16" s="8" t="s">
        <v>156</v>
      </c>
      <c r="C16" s="127">
        <f t="shared" si="16"/>
        <v>68</v>
      </c>
      <c r="D16" s="7">
        <f t="shared" si="17"/>
        <v>0</v>
      </c>
      <c r="E16" s="7">
        <f t="shared" si="18"/>
        <v>68</v>
      </c>
      <c r="F16" s="152">
        <f t="shared" si="19"/>
        <v>68</v>
      </c>
      <c r="G16" s="157"/>
      <c r="H16" s="158">
        <v>68</v>
      </c>
      <c r="I16" s="157"/>
      <c r="J16" s="159"/>
      <c r="K16" s="160">
        <f t="shared" si="20"/>
        <v>68</v>
      </c>
      <c r="L16" s="104" t="s">
        <v>229</v>
      </c>
      <c r="M16" s="152">
        <f t="shared" si="21"/>
        <v>0</v>
      </c>
      <c r="N16" s="157"/>
      <c r="O16" s="158"/>
      <c r="P16" s="157"/>
      <c r="Q16" s="159"/>
      <c r="R16" s="160">
        <f t="shared" si="22"/>
        <v>0</v>
      </c>
      <c r="S16" s="78"/>
      <c r="T16" s="152">
        <f t="shared" si="23"/>
        <v>0</v>
      </c>
      <c r="U16" s="157"/>
      <c r="V16" s="158"/>
      <c r="W16" s="157"/>
      <c r="X16" s="159"/>
      <c r="Y16" s="160">
        <f t="shared" si="24"/>
        <v>0</v>
      </c>
      <c r="Z16" s="104"/>
      <c r="AA16" s="152">
        <f t="shared" si="25"/>
        <v>0</v>
      </c>
      <c r="AB16" s="157"/>
      <c r="AC16" s="158"/>
      <c r="AD16" s="157"/>
      <c r="AE16" s="159"/>
      <c r="AF16" s="160">
        <f t="shared" si="26"/>
        <v>0</v>
      </c>
      <c r="AG16" s="78"/>
    </row>
    <row r="17" spans="1:33" ht="15.95" customHeight="1" x14ac:dyDescent="0.25">
      <c r="A17" s="5" t="s">
        <v>74</v>
      </c>
      <c r="B17" s="8" t="s">
        <v>157</v>
      </c>
      <c r="C17" s="127">
        <f t="shared" si="16"/>
        <v>72</v>
      </c>
      <c r="D17" s="7">
        <f t="shared" si="17"/>
        <v>0</v>
      </c>
      <c r="E17" s="7">
        <f t="shared" si="18"/>
        <v>72</v>
      </c>
      <c r="F17" s="152">
        <f t="shared" si="19"/>
        <v>72</v>
      </c>
      <c r="G17" s="157"/>
      <c r="H17" s="158"/>
      <c r="I17" s="157"/>
      <c r="J17" s="159">
        <v>72</v>
      </c>
      <c r="K17" s="160">
        <f t="shared" si="20"/>
        <v>72</v>
      </c>
      <c r="L17" s="104" t="s">
        <v>229</v>
      </c>
      <c r="M17" s="152">
        <f t="shared" si="21"/>
        <v>0</v>
      </c>
      <c r="N17" s="157"/>
      <c r="O17" s="158"/>
      <c r="P17" s="157"/>
      <c r="Q17" s="159"/>
      <c r="R17" s="160">
        <f t="shared" si="22"/>
        <v>0</v>
      </c>
      <c r="S17" s="78"/>
      <c r="T17" s="152">
        <f t="shared" si="23"/>
        <v>0</v>
      </c>
      <c r="U17" s="157"/>
      <c r="V17" s="158"/>
      <c r="W17" s="157"/>
      <c r="X17" s="159"/>
      <c r="Y17" s="160">
        <f t="shared" si="24"/>
        <v>0</v>
      </c>
      <c r="Z17" s="104"/>
      <c r="AA17" s="152">
        <f t="shared" si="25"/>
        <v>0</v>
      </c>
      <c r="AB17" s="157"/>
      <c r="AC17" s="158"/>
      <c r="AD17" s="157"/>
      <c r="AE17" s="159"/>
      <c r="AF17" s="160">
        <f t="shared" si="26"/>
        <v>0</v>
      </c>
      <c r="AG17" s="78"/>
    </row>
    <row r="18" spans="1:33" ht="15.95" customHeight="1" x14ac:dyDescent="0.25">
      <c r="A18" s="5" t="s">
        <v>75</v>
      </c>
      <c r="B18" s="8" t="s">
        <v>158</v>
      </c>
      <c r="C18" s="127">
        <f t="shared" si="16"/>
        <v>72</v>
      </c>
      <c r="D18" s="7">
        <f t="shared" si="17"/>
        <v>0</v>
      </c>
      <c r="E18" s="7">
        <f t="shared" si="18"/>
        <v>72</v>
      </c>
      <c r="F18" s="152">
        <f t="shared" si="19"/>
        <v>72</v>
      </c>
      <c r="G18" s="157"/>
      <c r="H18" s="158"/>
      <c r="I18" s="157"/>
      <c r="J18" s="159">
        <v>72</v>
      </c>
      <c r="K18" s="160">
        <f t="shared" ref="K18:K19" si="27">SUM(H18:J18)</f>
        <v>72</v>
      </c>
      <c r="L18" s="104" t="s">
        <v>229</v>
      </c>
      <c r="M18" s="152">
        <f t="shared" si="21"/>
        <v>0</v>
      </c>
      <c r="N18" s="157"/>
      <c r="O18" s="158"/>
      <c r="P18" s="157"/>
      <c r="Q18" s="159"/>
      <c r="R18" s="160">
        <f t="shared" ref="R18:R19" si="28">SUM(O18:Q18)</f>
        <v>0</v>
      </c>
      <c r="S18" s="78"/>
      <c r="T18" s="152">
        <f t="shared" si="23"/>
        <v>0</v>
      </c>
      <c r="U18" s="157"/>
      <c r="V18" s="158"/>
      <c r="W18" s="157"/>
      <c r="X18" s="159"/>
      <c r="Y18" s="160">
        <f t="shared" ref="Y18:Y19" si="29">SUM(V18:X18)</f>
        <v>0</v>
      </c>
      <c r="Z18" s="104"/>
      <c r="AA18" s="152">
        <f t="shared" si="25"/>
        <v>0</v>
      </c>
      <c r="AB18" s="157"/>
      <c r="AC18" s="158"/>
      <c r="AD18" s="157"/>
      <c r="AE18" s="159"/>
      <c r="AF18" s="160">
        <f t="shared" ref="AF18:AF19" si="30">SUM(AC18:AE18)</f>
        <v>0</v>
      </c>
      <c r="AG18" s="78"/>
    </row>
    <row r="19" spans="1:33" ht="15.95" hidden="1" customHeight="1" x14ac:dyDescent="0.25">
      <c r="A19" s="5" t="s">
        <v>76</v>
      </c>
      <c r="B19" s="8"/>
      <c r="C19" s="127">
        <f t="shared" ref="C19" si="31">SUM(D19:E19)</f>
        <v>0</v>
      </c>
      <c r="D19" s="7">
        <f t="shared" ref="D19" si="32">SUM(G19,N19,U19,AA19)</f>
        <v>0</v>
      </c>
      <c r="E19" s="7">
        <f t="shared" ref="E19" si="33">SUM(K19,R19,X19,AD19)</f>
        <v>0</v>
      </c>
      <c r="F19" s="152">
        <f t="shared" si="19"/>
        <v>0</v>
      </c>
      <c r="G19" s="157"/>
      <c r="H19" s="158"/>
      <c r="I19" s="157"/>
      <c r="J19" s="159"/>
      <c r="K19" s="160">
        <f t="shared" si="27"/>
        <v>0</v>
      </c>
      <c r="L19" s="104"/>
      <c r="M19" s="152">
        <f t="shared" si="21"/>
        <v>0</v>
      </c>
      <c r="N19" s="157"/>
      <c r="O19" s="158"/>
      <c r="P19" s="157"/>
      <c r="Q19" s="159"/>
      <c r="R19" s="160">
        <f t="shared" si="28"/>
        <v>0</v>
      </c>
      <c r="S19" s="78"/>
      <c r="T19" s="152">
        <f t="shared" si="23"/>
        <v>0</v>
      </c>
      <c r="U19" s="157"/>
      <c r="V19" s="158"/>
      <c r="W19" s="157"/>
      <c r="X19" s="159"/>
      <c r="Y19" s="160">
        <f t="shared" si="29"/>
        <v>0</v>
      </c>
      <c r="Z19" s="104"/>
      <c r="AA19" s="152">
        <f t="shared" si="25"/>
        <v>0</v>
      </c>
      <c r="AB19" s="157"/>
      <c r="AC19" s="158"/>
      <c r="AD19" s="157"/>
      <c r="AE19" s="159"/>
      <c r="AF19" s="160">
        <f t="shared" si="30"/>
        <v>0</v>
      </c>
      <c r="AG19" s="78"/>
    </row>
    <row r="20" spans="1:33" ht="15.95" customHeight="1" x14ac:dyDescent="0.25">
      <c r="A20" s="3" t="s">
        <v>46</v>
      </c>
      <c r="B20" s="161" t="s">
        <v>44</v>
      </c>
      <c r="C20" s="4">
        <f t="shared" ref="C20:M20" si="34">SUM(C21:C24)</f>
        <v>520</v>
      </c>
      <c r="D20" s="46">
        <f t="shared" si="34"/>
        <v>0</v>
      </c>
      <c r="E20" s="46">
        <f t="shared" si="34"/>
        <v>520</v>
      </c>
      <c r="F20" s="3">
        <f t="shared" si="34"/>
        <v>520</v>
      </c>
      <c r="G20" s="150">
        <f t="shared" si="34"/>
        <v>0</v>
      </c>
      <c r="H20" s="162">
        <f t="shared" si="34"/>
        <v>214</v>
      </c>
      <c r="I20" s="150">
        <f t="shared" ref="I20" si="35">SUM(I21:I24)</f>
        <v>0</v>
      </c>
      <c r="J20" s="162">
        <f t="shared" si="34"/>
        <v>306</v>
      </c>
      <c r="K20" s="101">
        <f t="shared" si="34"/>
        <v>520</v>
      </c>
      <c r="L20" s="102" t="s">
        <v>139</v>
      </c>
      <c r="M20" s="3">
        <f t="shared" si="34"/>
        <v>0</v>
      </c>
      <c r="N20" s="150">
        <f>SUM(N21:N24)</f>
        <v>0</v>
      </c>
      <c r="O20" s="162">
        <f>SUM(O21:O24)</f>
        <v>0</v>
      </c>
      <c r="P20" s="150">
        <f t="shared" ref="P20" si="36">SUM(P21:P24)</f>
        <v>0</v>
      </c>
      <c r="Q20" s="162">
        <f>SUM(Q21:Q24)</f>
        <v>0</v>
      </c>
      <c r="R20" s="101">
        <f t="shared" ref="R20" si="37">SUM(R21:R24)</f>
        <v>0</v>
      </c>
      <c r="S20" s="79" t="s">
        <v>139</v>
      </c>
      <c r="T20" s="3">
        <f t="shared" ref="T20:W20" si="38">SUM(T21:T24)</f>
        <v>0</v>
      </c>
      <c r="U20" s="150">
        <f t="shared" si="38"/>
        <v>0</v>
      </c>
      <c r="V20" s="162">
        <f t="shared" si="38"/>
        <v>0</v>
      </c>
      <c r="W20" s="150">
        <f t="shared" si="38"/>
        <v>0</v>
      </c>
      <c r="X20" s="162">
        <f t="shared" ref="X20:Y20" si="39">SUM(X21:X24)</f>
        <v>0</v>
      </c>
      <c r="Y20" s="101">
        <f t="shared" si="39"/>
        <v>0</v>
      </c>
      <c r="Z20" s="102" t="s">
        <v>139</v>
      </c>
      <c r="AA20" s="3">
        <f t="shared" ref="AA20" si="40">SUM(AA21:AA24)</f>
        <v>0</v>
      </c>
      <c r="AB20" s="150">
        <f>SUM(AB21:AB24)</f>
        <v>0</v>
      </c>
      <c r="AC20" s="162">
        <f>SUM(AC21:AC24)</f>
        <v>0</v>
      </c>
      <c r="AD20" s="150">
        <f t="shared" ref="AD20" si="41">SUM(AD21:AD24)</f>
        <v>0</v>
      </c>
      <c r="AE20" s="162">
        <f>SUM(AE21:AE24)</f>
        <v>0</v>
      </c>
      <c r="AF20" s="101">
        <f t="shared" ref="AF20" si="42">SUM(AF21:AF24)</f>
        <v>0</v>
      </c>
      <c r="AG20" s="79" t="s">
        <v>139</v>
      </c>
    </row>
    <row r="21" spans="1:33" ht="15.95" customHeight="1" x14ac:dyDescent="0.25">
      <c r="A21" s="5" t="s">
        <v>56</v>
      </c>
      <c r="B21" s="6" t="s">
        <v>159</v>
      </c>
      <c r="C21" s="127">
        <f>SUM(D21:E21)</f>
        <v>340</v>
      </c>
      <c r="D21" s="7">
        <f>SUM(G21,N21,U21,W21,I21,P21,AB21,AD21)</f>
        <v>0</v>
      </c>
      <c r="E21" s="7">
        <f>SUM(K21,R21,Y21,AF21)</f>
        <v>340</v>
      </c>
      <c r="F21" s="152">
        <f>SUM(G21:J21)</f>
        <v>340</v>
      </c>
      <c r="G21" s="153"/>
      <c r="H21" s="163">
        <v>130</v>
      </c>
      <c r="I21" s="153"/>
      <c r="J21" s="155">
        <v>210</v>
      </c>
      <c r="K21" s="156">
        <f>SUM(H21,J21)</f>
        <v>340</v>
      </c>
      <c r="L21" s="103" t="s">
        <v>227</v>
      </c>
      <c r="M21" s="152">
        <f>SUM(N21:Q21)</f>
        <v>0</v>
      </c>
      <c r="N21" s="153"/>
      <c r="O21" s="163"/>
      <c r="P21" s="153"/>
      <c r="Q21" s="155"/>
      <c r="R21" s="156">
        <f>SUM(O21,Q21)</f>
        <v>0</v>
      </c>
      <c r="S21" s="77"/>
      <c r="T21" s="152">
        <f>SUM(U21:X21)</f>
        <v>0</v>
      </c>
      <c r="U21" s="153"/>
      <c r="V21" s="163"/>
      <c r="W21" s="153"/>
      <c r="X21" s="155"/>
      <c r="Y21" s="156">
        <f>SUM(V21,X21)</f>
        <v>0</v>
      </c>
      <c r="Z21" s="103"/>
      <c r="AA21" s="152">
        <f>SUM(AB21:AE21)</f>
        <v>0</v>
      </c>
      <c r="AB21" s="153"/>
      <c r="AC21" s="163"/>
      <c r="AD21" s="153"/>
      <c r="AE21" s="155"/>
      <c r="AF21" s="156">
        <f>SUM(AC21,AE21)</f>
        <v>0</v>
      </c>
      <c r="AG21" s="77"/>
    </row>
    <row r="22" spans="1:33" ht="15.95" customHeight="1" x14ac:dyDescent="0.25">
      <c r="A22" s="5" t="s">
        <v>57</v>
      </c>
      <c r="B22" s="8" t="s">
        <v>160</v>
      </c>
      <c r="C22" s="127">
        <f>SUM(D22:E22)</f>
        <v>180</v>
      </c>
      <c r="D22" s="7">
        <f>SUM(G22,N22,U22,W22,I22,P22,AB22,AD22)</f>
        <v>0</v>
      </c>
      <c r="E22" s="31">
        <f>SUM(K22,R22,Y22,AF22)</f>
        <v>180</v>
      </c>
      <c r="F22" s="152">
        <f>SUM(G22:J22)</f>
        <v>180</v>
      </c>
      <c r="G22" s="157"/>
      <c r="H22" s="158">
        <v>84</v>
      </c>
      <c r="I22" s="157"/>
      <c r="J22" s="159">
        <v>96</v>
      </c>
      <c r="K22" s="160">
        <f>SUM(H22,J22)</f>
        <v>180</v>
      </c>
      <c r="L22" s="104" t="s">
        <v>227</v>
      </c>
      <c r="M22" s="152">
        <f>SUM(N22:Q22)</f>
        <v>0</v>
      </c>
      <c r="N22" s="157"/>
      <c r="O22" s="158"/>
      <c r="P22" s="157"/>
      <c r="Q22" s="159"/>
      <c r="R22" s="160">
        <f>SUM(O22,Q22)</f>
        <v>0</v>
      </c>
      <c r="S22" s="78"/>
      <c r="T22" s="152">
        <f>SUM(U22:X22)</f>
        <v>0</v>
      </c>
      <c r="U22" s="157"/>
      <c r="V22" s="158"/>
      <c r="W22" s="157"/>
      <c r="X22" s="159"/>
      <c r="Y22" s="160">
        <f>SUM(V22,X22)</f>
        <v>0</v>
      </c>
      <c r="Z22" s="104"/>
      <c r="AA22" s="152">
        <f>SUM(AB22:AE22)</f>
        <v>0</v>
      </c>
      <c r="AB22" s="157"/>
      <c r="AC22" s="158"/>
      <c r="AD22" s="157"/>
      <c r="AE22" s="159"/>
      <c r="AF22" s="160">
        <f>SUM(AC22,AE22)</f>
        <v>0</v>
      </c>
      <c r="AG22" s="78"/>
    </row>
    <row r="23" spans="1:33" ht="15.95" hidden="1" customHeight="1" x14ac:dyDescent="0.25">
      <c r="A23" s="5" t="s">
        <v>58</v>
      </c>
      <c r="B23" s="8"/>
      <c r="C23" s="127">
        <f>SUM(D23:E23)</f>
        <v>0</v>
      </c>
      <c r="D23" s="7">
        <f>SUM(G23,N23,U23,AA23,I23,P23)</f>
        <v>0</v>
      </c>
      <c r="E23" s="31">
        <f>SUM(K23,R23,X23,AD23)</f>
        <v>0</v>
      </c>
      <c r="F23" s="152">
        <f>SUM(G23:J23)</f>
        <v>0</v>
      </c>
      <c r="G23" s="157"/>
      <c r="H23" s="158"/>
      <c r="I23" s="157"/>
      <c r="J23" s="159"/>
      <c r="K23" s="160">
        <f>SUM(H23,J23)</f>
        <v>0</v>
      </c>
      <c r="L23" s="104"/>
      <c r="M23" s="152">
        <f>SUM(N23:Q23)</f>
        <v>0</v>
      </c>
      <c r="N23" s="157"/>
      <c r="O23" s="158"/>
      <c r="P23" s="157"/>
      <c r="Q23" s="159"/>
      <c r="R23" s="160">
        <f>SUM(O23,Q23)</f>
        <v>0</v>
      </c>
      <c r="S23" s="78"/>
      <c r="T23" s="152">
        <f>SUM(U23:X23)</f>
        <v>0</v>
      </c>
      <c r="U23" s="157"/>
      <c r="V23" s="158"/>
      <c r="W23" s="157"/>
      <c r="X23" s="159"/>
      <c r="Y23" s="160">
        <f>SUM(V23,X23)</f>
        <v>0</v>
      </c>
      <c r="Z23" s="104"/>
      <c r="AA23" s="152">
        <f>SUM(AB23:AE23)</f>
        <v>0</v>
      </c>
      <c r="AB23" s="157"/>
      <c r="AC23" s="158"/>
      <c r="AD23" s="157"/>
      <c r="AE23" s="159"/>
      <c r="AF23" s="160">
        <f>SUM(AC23,AE23)</f>
        <v>0</v>
      </c>
      <c r="AG23" s="78"/>
    </row>
    <row r="24" spans="1:33" ht="15.95" hidden="1" customHeight="1" x14ac:dyDescent="0.25">
      <c r="A24" s="5" t="s">
        <v>59</v>
      </c>
      <c r="B24" s="8"/>
      <c r="C24" s="127">
        <f>SUM(D24:E24)</f>
        <v>0</v>
      </c>
      <c r="D24" s="7">
        <f>SUM(G24,N24,U24,AA24)</f>
        <v>0</v>
      </c>
      <c r="E24" s="31">
        <f>SUM(K24,R24,X24,AD24)</f>
        <v>0</v>
      </c>
      <c r="F24" s="152">
        <f>SUM(G24:J24)</f>
        <v>0</v>
      </c>
      <c r="G24" s="157"/>
      <c r="H24" s="158"/>
      <c r="I24" s="157"/>
      <c r="J24" s="159"/>
      <c r="K24" s="160">
        <f>SUM(H24:J24)</f>
        <v>0</v>
      </c>
      <c r="L24" s="104"/>
      <c r="M24" s="152">
        <f>SUM(N24:Q24)</f>
        <v>0</v>
      </c>
      <c r="N24" s="157"/>
      <c r="O24" s="158"/>
      <c r="P24" s="157"/>
      <c r="Q24" s="159"/>
      <c r="R24" s="160">
        <f>SUM(O24:Q24)</f>
        <v>0</v>
      </c>
      <c r="S24" s="78"/>
      <c r="T24" s="152">
        <f>SUM(U24:X24)</f>
        <v>0</v>
      </c>
      <c r="U24" s="157"/>
      <c r="V24" s="158"/>
      <c r="W24" s="157"/>
      <c r="X24" s="159"/>
      <c r="Y24" s="160">
        <f>SUM(V24:X24)</f>
        <v>0</v>
      </c>
      <c r="Z24" s="104"/>
      <c r="AA24" s="152">
        <f>SUM(AB24:AE24)</f>
        <v>0</v>
      </c>
      <c r="AB24" s="157"/>
      <c r="AC24" s="158"/>
      <c r="AD24" s="157"/>
      <c r="AE24" s="159"/>
      <c r="AF24" s="160">
        <f>SUM(AC24:AE24)</f>
        <v>0</v>
      </c>
      <c r="AG24" s="78"/>
    </row>
    <row r="25" spans="1:33" ht="15.95" customHeight="1" x14ac:dyDescent="0.25">
      <c r="A25" s="3" t="s">
        <v>61</v>
      </c>
      <c r="B25" s="149" t="s">
        <v>60</v>
      </c>
      <c r="C25" s="4">
        <f t="shared" ref="C25:M25" si="43">SUM(C26:C33)</f>
        <v>62</v>
      </c>
      <c r="D25" s="46">
        <f t="shared" si="43"/>
        <v>0</v>
      </c>
      <c r="E25" s="46">
        <f t="shared" si="43"/>
        <v>62</v>
      </c>
      <c r="F25" s="3">
        <f t="shared" si="43"/>
        <v>62</v>
      </c>
      <c r="G25" s="150">
        <f t="shared" si="43"/>
        <v>0</v>
      </c>
      <c r="H25" s="162">
        <f t="shared" si="43"/>
        <v>36</v>
      </c>
      <c r="I25" s="150">
        <f t="shared" ref="I25" si="44">SUM(I26:I33)</f>
        <v>0</v>
      </c>
      <c r="J25" s="162">
        <f t="shared" si="43"/>
        <v>26</v>
      </c>
      <c r="K25" s="101">
        <f t="shared" si="43"/>
        <v>62</v>
      </c>
      <c r="L25" s="102" t="s">
        <v>139</v>
      </c>
      <c r="M25" s="3">
        <f t="shared" si="43"/>
        <v>0</v>
      </c>
      <c r="N25" s="150">
        <f>SUM(N26:N33)</f>
        <v>0</v>
      </c>
      <c r="O25" s="162">
        <f>SUM(O26:O33)</f>
        <v>0</v>
      </c>
      <c r="P25" s="150">
        <f t="shared" ref="P25" si="45">SUM(P26:P33)</f>
        <v>0</v>
      </c>
      <c r="Q25" s="162">
        <f>SUM(Q26:Q33)</f>
        <v>0</v>
      </c>
      <c r="R25" s="101">
        <f t="shared" ref="R25" si="46">SUM(R26:R33)</f>
        <v>0</v>
      </c>
      <c r="S25" s="79" t="s">
        <v>139</v>
      </c>
      <c r="T25" s="3">
        <f t="shared" ref="T25:W25" si="47">SUM(T26:T33)</f>
        <v>0</v>
      </c>
      <c r="U25" s="150">
        <f t="shared" si="47"/>
        <v>0</v>
      </c>
      <c r="V25" s="162">
        <f t="shared" si="47"/>
        <v>0</v>
      </c>
      <c r="W25" s="150">
        <f t="shared" si="47"/>
        <v>0</v>
      </c>
      <c r="X25" s="162">
        <f t="shared" ref="X25:Y25" si="48">SUM(X26:X33)</f>
        <v>0</v>
      </c>
      <c r="Y25" s="101">
        <f t="shared" si="48"/>
        <v>0</v>
      </c>
      <c r="Z25" s="102" t="s">
        <v>139</v>
      </c>
      <c r="AA25" s="3">
        <f t="shared" ref="AA25" si="49">SUM(AA26:AA33)</f>
        <v>0</v>
      </c>
      <c r="AB25" s="150">
        <f>SUM(AB26:AB33)</f>
        <v>0</v>
      </c>
      <c r="AC25" s="162">
        <f>SUM(AC26:AC33)</f>
        <v>0</v>
      </c>
      <c r="AD25" s="150">
        <f t="shared" ref="AD25" si="50">SUM(AD26:AD33)</f>
        <v>0</v>
      </c>
      <c r="AE25" s="162">
        <f>SUM(AE26:AE33)</f>
        <v>0</v>
      </c>
      <c r="AF25" s="101">
        <f t="shared" ref="AF25" si="51">SUM(AF26:AF33)</f>
        <v>0</v>
      </c>
      <c r="AG25" s="79" t="s">
        <v>139</v>
      </c>
    </row>
    <row r="26" spans="1:33" ht="15.95" customHeight="1" x14ac:dyDescent="0.25">
      <c r="A26" s="9" t="s">
        <v>62</v>
      </c>
      <c r="B26" s="10" t="s">
        <v>162</v>
      </c>
      <c r="C26" s="127">
        <f>SUM(D26:E26)</f>
        <v>26</v>
      </c>
      <c r="D26" s="7">
        <f>SUM(G26,N26,U26,W26,I26,P26,AB26,AD26)</f>
        <v>0</v>
      </c>
      <c r="E26" s="34">
        <f>SUM(K26,R26,Y26,AF26)</f>
        <v>26</v>
      </c>
      <c r="F26" s="152">
        <f t="shared" ref="F26:F34" si="52">SUM(G26:J26)</f>
        <v>26</v>
      </c>
      <c r="G26" s="164"/>
      <c r="H26" s="163"/>
      <c r="I26" s="164"/>
      <c r="J26" s="165">
        <v>26</v>
      </c>
      <c r="K26" s="156">
        <f>SUM(H26,J26)</f>
        <v>26</v>
      </c>
      <c r="L26" s="105" t="s">
        <v>228</v>
      </c>
      <c r="M26" s="152">
        <f t="shared" ref="M26:M34" si="53">SUM(N26:Q26)</f>
        <v>0</v>
      </c>
      <c r="N26" s="164"/>
      <c r="O26" s="163"/>
      <c r="P26" s="164"/>
      <c r="Q26" s="165"/>
      <c r="R26" s="156">
        <f>SUM(O26,Q26)</f>
        <v>0</v>
      </c>
      <c r="S26" s="80"/>
      <c r="T26" s="152">
        <f t="shared" ref="T26:T34" si="54">SUM(U26:X26)</f>
        <v>0</v>
      </c>
      <c r="U26" s="164"/>
      <c r="V26" s="163"/>
      <c r="W26" s="164"/>
      <c r="X26" s="165"/>
      <c r="Y26" s="156">
        <f>SUM(V26,X26)</f>
        <v>0</v>
      </c>
      <c r="Z26" s="105"/>
      <c r="AA26" s="152">
        <f t="shared" ref="AA26:AA34" si="55">SUM(AB26:AE26)</f>
        <v>0</v>
      </c>
      <c r="AB26" s="164"/>
      <c r="AC26" s="163"/>
      <c r="AD26" s="164"/>
      <c r="AE26" s="165"/>
      <c r="AF26" s="156">
        <f>SUM(AC26,AE26)</f>
        <v>0</v>
      </c>
      <c r="AG26" s="80"/>
    </row>
    <row r="27" spans="1:33" ht="15.95" customHeight="1" x14ac:dyDescent="0.25">
      <c r="A27" s="9" t="s">
        <v>63</v>
      </c>
      <c r="B27" s="8" t="s">
        <v>226</v>
      </c>
      <c r="C27" s="127">
        <f>SUM(D27:E27)</f>
        <v>36</v>
      </c>
      <c r="D27" s="7">
        <f>SUM(G27,N27,U27,W27,I27,P27,AB27,AD27)</f>
        <v>0</v>
      </c>
      <c r="E27" s="31">
        <f>SUM(K27,R27,Y27,AF27)</f>
        <v>36</v>
      </c>
      <c r="F27" s="152">
        <f t="shared" si="52"/>
        <v>36</v>
      </c>
      <c r="G27" s="157"/>
      <c r="H27" s="158">
        <v>36</v>
      </c>
      <c r="I27" s="157"/>
      <c r="J27" s="159"/>
      <c r="K27" s="160">
        <f t="shared" ref="K27:K34" si="56">SUM(H27:J27)</f>
        <v>36</v>
      </c>
      <c r="L27" s="104" t="s">
        <v>229</v>
      </c>
      <c r="M27" s="152">
        <f t="shared" si="53"/>
        <v>0</v>
      </c>
      <c r="N27" s="157"/>
      <c r="O27" s="158"/>
      <c r="P27" s="157"/>
      <c r="Q27" s="159"/>
      <c r="R27" s="160">
        <f t="shared" ref="R27:R34" si="57">SUM(O27:Q27)</f>
        <v>0</v>
      </c>
      <c r="S27" s="78"/>
      <c r="T27" s="152">
        <f t="shared" si="54"/>
        <v>0</v>
      </c>
      <c r="U27" s="157"/>
      <c r="V27" s="158"/>
      <c r="W27" s="157"/>
      <c r="X27" s="159"/>
      <c r="Y27" s="160">
        <f t="shared" ref="Y27:Y34" si="58">SUM(V27:X27)</f>
        <v>0</v>
      </c>
      <c r="Z27" s="104"/>
      <c r="AA27" s="152">
        <f t="shared" si="55"/>
        <v>0</v>
      </c>
      <c r="AB27" s="157"/>
      <c r="AC27" s="158"/>
      <c r="AD27" s="157"/>
      <c r="AE27" s="159"/>
      <c r="AF27" s="160">
        <f t="shared" ref="AF27:AF34" si="59">SUM(AC27:AE27)</f>
        <v>0</v>
      </c>
      <c r="AG27" s="78"/>
    </row>
    <row r="28" spans="1:33" ht="15.95" hidden="1" customHeight="1" x14ac:dyDescent="0.25">
      <c r="A28" s="9" t="s">
        <v>64</v>
      </c>
      <c r="B28" s="10"/>
      <c r="C28" s="127">
        <f t="shared" ref="C28:C34" si="60">SUM(D28:E28)</f>
        <v>0</v>
      </c>
      <c r="D28" s="7">
        <f t="shared" ref="D28:D33" si="61">SUM(G28,N28,U28,AA28)</f>
        <v>0</v>
      </c>
      <c r="E28" s="34">
        <f t="shared" ref="E28:E34" si="62">SUM(K28,R28,X28,AD28)</f>
        <v>0</v>
      </c>
      <c r="F28" s="152">
        <f t="shared" si="52"/>
        <v>0</v>
      </c>
      <c r="G28" s="166"/>
      <c r="H28" s="158"/>
      <c r="I28" s="166"/>
      <c r="J28" s="159"/>
      <c r="K28" s="160">
        <f t="shared" si="56"/>
        <v>0</v>
      </c>
      <c r="L28" s="104"/>
      <c r="M28" s="152">
        <f t="shared" si="53"/>
        <v>0</v>
      </c>
      <c r="N28" s="166"/>
      <c r="O28" s="158"/>
      <c r="P28" s="166"/>
      <c r="Q28" s="159"/>
      <c r="R28" s="160">
        <f t="shared" si="57"/>
        <v>0</v>
      </c>
      <c r="S28" s="78"/>
      <c r="T28" s="152">
        <f t="shared" si="54"/>
        <v>0</v>
      </c>
      <c r="U28" s="166"/>
      <c r="V28" s="158"/>
      <c r="W28" s="166"/>
      <c r="X28" s="159"/>
      <c r="Y28" s="160">
        <f t="shared" si="58"/>
        <v>0</v>
      </c>
      <c r="Z28" s="104"/>
      <c r="AA28" s="152">
        <f t="shared" si="55"/>
        <v>0</v>
      </c>
      <c r="AB28" s="166"/>
      <c r="AC28" s="158"/>
      <c r="AD28" s="166"/>
      <c r="AE28" s="159"/>
      <c r="AF28" s="160">
        <f t="shared" si="59"/>
        <v>0</v>
      </c>
      <c r="AG28" s="78"/>
    </row>
    <row r="29" spans="1:33" ht="15.95" hidden="1" customHeight="1" x14ac:dyDescent="0.25">
      <c r="A29" s="9" t="s">
        <v>65</v>
      </c>
      <c r="B29" s="8"/>
      <c r="C29" s="127">
        <f t="shared" si="60"/>
        <v>0</v>
      </c>
      <c r="D29" s="7">
        <f t="shared" si="61"/>
        <v>0</v>
      </c>
      <c r="E29" s="31">
        <f t="shared" si="62"/>
        <v>0</v>
      </c>
      <c r="F29" s="152">
        <f t="shared" si="52"/>
        <v>0</v>
      </c>
      <c r="G29" s="157"/>
      <c r="H29" s="158"/>
      <c r="I29" s="157"/>
      <c r="J29" s="159"/>
      <c r="K29" s="160">
        <f t="shared" si="56"/>
        <v>0</v>
      </c>
      <c r="L29" s="104"/>
      <c r="M29" s="152">
        <f t="shared" si="53"/>
        <v>0</v>
      </c>
      <c r="N29" s="157"/>
      <c r="O29" s="158"/>
      <c r="P29" s="157"/>
      <c r="Q29" s="159"/>
      <c r="R29" s="160">
        <f t="shared" si="57"/>
        <v>0</v>
      </c>
      <c r="S29" s="78"/>
      <c r="T29" s="152">
        <f t="shared" si="54"/>
        <v>0</v>
      </c>
      <c r="U29" s="157"/>
      <c r="V29" s="158"/>
      <c r="W29" s="157"/>
      <c r="X29" s="159"/>
      <c r="Y29" s="160">
        <f t="shared" si="58"/>
        <v>0</v>
      </c>
      <c r="Z29" s="104"/>
      <c r="AA29" s="152">
        <f t="shared" si="55"/>
        <v>0</v>
      </c>
      <c r="AB29" s="157"/>
      <c r="AC29" s="158"/>
      <c r="AD29" s="157"/>
      <c r="AE29" s="159"/>
      <c r="AF29" s="160">
        <f t="shared" si="59"/>
        <v>0</v>
      </c>
      <c r="AG29" s="78"/>
    </row>
    <row r="30" spans="1:33" ht="15.95" hidden="1" customHeight="1" x14ac:dyDescent="0.25">
      <c r="A30" s="9" t="s">
        <v>66</v>
      </c>
      <c r="B30" s="10"/>
      <c r="C30" s="127">
        <f t="shared" si="60"/>
        <v>0</v>
      </c>
      <c r="D30" s="7">
        <f t="shared" si="61"/>
        <v>0</v>
      </c>
      <c r="E30" s="34">
        <f t="shared" si="62"/>
        <v>0</v>
      </c>
      <c r="F30" s="152">
        <f t="shared" si="52"/>
        <v>0</v>
      </c>
      <c r="G30" s="166"/>
      <c r="H30" s="158"/>
      <c r="I30" s="166"/>
      <c r="J30" s="159"/>
      <c r="K30" s="160">
        <f t="shared" si="56"/>
        <v>0</v>
      </c>
      <c r="L30" s="104"/>
      <c r="M30" s="152">
        <f t="shared" si="53"/>
        <v>0</v>
      </c>
      <c r="N30" s="166"/>
      <c r="O30" s="158"/>
      <c r="P30" s="166"/>
      <c r="Q30" s="159"/>
      <c r="R30" s="160">
        <f t="shared" si="57"/>
        <v>0</v>
      </c>
      <c r="S30" s="78"/>
      <c r="T30" s="152">
        <f t="shared" si="54"/>
        <v>0</v>
      </c>
      <c r="U30" s="166"/>
      <c r="V30" s="158"/>
      <c r="W30" s="166"/>
      <c r="X30" s="159"/>
      <c r="Y30" s="160">
        <f t="shared" si="58"/>
        <v>0</v>
      </c>
      <c r="Z30" s="104"/>
      <c r="AA30" s="152">
        <f t="shared" si="55"/>
        <v>0</v>
      </c>
      <c r="AB30" s="166"/>
      <c r="AC30" s="158"/>
      <c r="AD30" s="166"/>
      <c r="AE30" s="159"/>
      <c r="AF30" s="160">
        <f t="shared" si="59"/>
        <v>0</v>
      </c>
      <c r="AG30" s="78"/>
    </row>
    <row r="31" spans="1:33" ht="15.95" hidden="1" customHeight="1" x14ac:dyDescent="0.25">
      <c r="A31" s="9" t="s">
        <v>67</v>
      </c>
      <c r="B31" s="8"/>
      <c r="C31" s="127">
        <f t="shared" si="60"/>
        <v>0</v>
      </c>
      <c r="D31" s="7">
        <f t="shared" si="61"/>
        <v>0</v>
      </c>
      <c r="E31" s="31">
        <f t="shared" si="62"/>
        <v>0</v>
      </c>
      <c r="F31" s="152">
        <f t="shared" si="52"/>
        <v>0</v>
      </c>
      <c r="G31" s="157"/>
      <c r="H31" s="158"/>
      <c r="I31" s="157"/>
      <c r="J31" s="159"/>
      <c r="K31" s="160">
        <f t="shared" si="56"/>
        <v>0</v>
      </c>
      <c r="L31" s="104"/>
      <c r="M31" s="152">
        <f t="shared" si="53"/>
        <v>0</v>
      </c>
      <c r="N31" s="157"/>
      <c r="O31" s="158"/>
      <c r="P31" s="157"/>
      <c r="Q31" s="159"/>
      <c r="R31" s="160">
        <f t="shared" si="57"/>
        <v>0</v>
      </c>
      <c r="S31" s="78"/>
      <c r="T31" s="152">
        <f t="shared" si="54"/>
        <v>0</v>
      </c>
      <c r="U31" s="157"/>
      <c r="V31" s="158"/>
      <c r="W31" s="157"/>
      <c r="X31" s="159"/>
      <c r="Y31" s="160">
        <f t="shared" si="58"/>
        <v>0</v>
      </c>
      <c r="Z31" s="104"/>
      <c r="AA31" s="152">
        <f t="shared" si="55"/>
        <v>0</v>
      </c>
      <c r="AB31" s="157"/>
      <c r="AC31" s="158"/>
      <c r="AD31" s="157"/>
      <c r="AE31" s="159"/>
      <c r="AF31" s="160">
        <f t="shared" si="59"/>
        <v>0</v>
      </c>
      <c r="AG31" s="78"/>
    </row>
    <row r="32" spans="1:33" ht="15.95" hidden="1" customHeight="1" x14ac:dyDescent="0.25">
      <c r="A32" s="9" t="s">
        <v>68</v>
      </c>
      <c r="B32" s="10"/>
      <c r="C32" s="127">
        <f t="shared" si="60"/>
        <v>0</v>
      </c>
      <c r="D32" s="7">
        <f t="shared" si="61"/>
        <v>0</v>
      </c>
      <c r="E32" s="34">
        <f t="shared" si="62"/>
        <v>0</v>
      </c>
      <c r="F32" s="152">
        <f t="shared" si="52"/>
        <v>0</v>
      </c>
      <c r="G32" s="166"/>
      <c r="H32" s="158"/>
      <c r="I32" s="166"/>
      <c r="J32" s="159"/>
      <c r="K32" s="160">
        <f t="shared" si="56"/>
        <v>0</v>
      </c>
      <c r="L32" s="104"/>
      <c r="M32" s="152">
        <f t="shared" si="53"/>
        <v>0</v>
      </c>
      <c r="N32" s="166"/>
      <c r="O32" s="158"/>
      <c r="P32" s="166"/>
      <c r="Q32" s="159"/>
      <c r="R32" s="160">
        <f t="shared" si="57"/>
        <v>0</v>
      </c>
      <c r="S32" s="78"/>
      <c r="T32" s="152">
        <f t="shared" si="54"/>
        <v>0</v>
      </c>
      <c r="U32" s="166"/>
      <c r="V32" s="158"/>
      <c r="W32" s="166"/>
      <c r="X32" s="159"/>
      <c r="Y32" s="160">
        <f t="shared" si="58"/>
        <v>0</v>
      </c>
      <c r="Z32" s="104"/>
      <c r="AA32" s="152">
        <f t="shared" si="55"/>
        <v>0</v>
      </c>
      <c r="AB32" s="166"/>
      <c r="AC32" s="158"/>
      <c r="AD32" s="166"/>
      <c r="AE32" s="159"/>
      <c r="AF32" s="160">
        <f t="shared" si="59"/>
        <v>0</v>
      </c>
      <c r="AG32" s="78"/>
    </row>
    <row r="33" spans="1:33" ht="15.95" hidden="1" customHeight="1" x14ac:dyDescent="0.25">
      <c r="A33" s="9" t="s">
        <v>69</v>
      </c>
      <c r="B33" s="8"/>
      <c r="C33" s="127">
        <f t="shared" si="60"/>
        <v>0</v>
      </c>
      <c r="D33" s="7">
        <f t="shared" si="61"/>
        <v>0</v>
      </c>
      <c r="E33" s="31">
        <f t="shared" si="62"/>
        <v>0</v>
      </c>
      <c r="F33" s="152">
        <f t="shared" si="52"/>
        <v>0</v>
      </c>
      <c r="G33" s="157"/>
      <c r="H33" s="158"/>
      <c r="I33" s="157"/>
      <c r="J33" s="159"/>
      <c r="K33" s="160">
        <f t="shared" si="56"/>
        <v>0</v>
      </c>
      <c r="L33" s="104"/>
      <c r="M33" s="152">
        <f t="shared" si="53"/>
        <v>0</v>
      </c>
      <c r="N33" s="157"/>
      <c r="O33" s="158"/>
      <c r="P33" s="157"/>
      <c r="Q33" s="159"/>
      <c r="R33" s="160">
        <f t="shared" si="57"/>
        <v>0</v>
      </c>
      <c r="S33" s="78"/>
      <c r="T33" s="152">
        <f t="shared" si="54"/>
        <v>0</v>
      </c>
      <c r="U33" s="157"/>
      <c r="V33" s="158"/>
      <c r="W33" s="157"/>
      <c r="X33" s="159"/>
      <c r="Y33" s="160">
        <f t="shared" si="58"/>
        <v>0</v>
      </c>
      <c r="Z33" s="104"/>
      <c r="AA33" s="152">
        <f t="shared" si="55"/>
        <v>0</v>
      </c>
      <c r="AB33" s="157"/>
      <c r="AC33" s="158"/>
      <c r="AD33" s="157"/>
      <c r="AE33" s="159"/>
      <c r="AF33" s="160">
        <f t="shared" si="59"/>
        <v>0</v>
      </c>
      <c r="AG33" s="78"/>
    </row>
    <row r="34" spans="1:33" ht="15.95" customHeight="1" x14ac:dyDescent="0.25">
      <c r="A34" s="11" t="s">
        <v>70</v>
      </c>
      <c r="B34" s="12" t="s">
        <v>188</v>
      </c>
      <c r="C34" s="44">
        <f t="shared" si="60"/>
        <v>6</v>
      </c>
      <c r="D34" s="45" t="s">
        <v>163</v>
      </c>
      <c r="E34" s="45">
        <f t="shared" si="62"/>
        <v>6</v>
      </c>
      <c r="F34" s="167">
        <f t="shared" si="52"/>
        <v>6</v>
      </c>
      <c r="G34" s="168"/>
      <c r="H34" s="169"/>
      <c r="I34" s="168" t="s">
        <v>163</v>
      </c>
      <c r="J34" s="170">
        <v>6</v>
      </c>
      <c r="K34" s="171">
        <f t="shared" si="56"/>
        <v>6</v>
      </c>
      <c r="L34" s="106"/>
      <c r="M34" s="167">
        <f t="shared" si="53"/>
        <v>0</v>
      </c>
      <c r="N34" s="168"/>
      <c r="O34" s="169"/>
      <c r="P34" s="168"/>
      <c r="Q34" s="170"/>
      <c r="R34" s="171">
        <f t="shared" si="57"/>
        <v>0</v>
      </c>
      <c r="S34" s="81"/>
      <c r="T34" s="167">
        <f t="shared" si="54"/>
        <v>0</v>
      </c>
      <c r="U34" s="168"/>
      <c r="V34" s="169"/>
      <c r="W34" s="168"/>
      <c r="X34" s="170"/>
      <c r="Y34" s="171">
        <f t="shared" si="58"/>
        <v>0</v>
      </c>
      <c r="Z34" s="106"/>
      <c r="AA34" s="167">
        <f t="shared" si="55"/>
        <v>0</v>
      </c>
      <c r="AB34" s="168"/>
      <c r="AC34" s="169"/>
      <c r="AD34" s="168"/>
      <c r="AE34" s="170"/>
      <c r="AF34" s="171">
        <f t="shared" si="59"/>
        <v>0</v>
      </c>
      <c r="AG34" s="81"/>
    </row>
    <row r="35" spans="1:33" ht="15.95" customHeight="1" x14ac:dyDescent="0.25">
      <c r="A35" s="13" t="s">
        <v>14</v>
      </c>
      <c r="B35" s="16" t="s">
        <v>278</v>
      </c>
      <c r="C35" s="14">
        <f t="shared" ref="C35:E35" si="63">SUM(C50,C71,C36)</f>
        <v>3824</v>
      </c>
      <c r="D35" s="74">
        <f t="shared" si="63"/>
        <v>176</v>
      </c>
      <c r="E35" s="74">
        <f t="shared" si="63"/>
        <v>3648</v>
      </c>
      <c r="F35" s="172">
        <f t="shared" ref="F35:S35" si="64">SUM(F50,F71,F36,F44)</f>
        <v>0</v>
      </c>
      <c r="G35" s="173">
        <f t="shared" si="64"/>
        <v>0</v>
      </c>
      <c r="H35" s="174">
        <f t="shared" si="64"/>
        <v>0</v>
      </c>
      <c r="I35" s="173">
        <f t="shared" si="64"/>
        <v>0</v>
      </c>
      <c r="J35" s="174">
        <f t="shared" si="64"/>
        <v>0</v>
      </c>
      <c r="K35" s="107">
        <f t="shared" si="64"/>
        <v>0</v>
      </c>
      <c r="L35" s="108">
        <f t="shared" si="64"/>
        <v>0</v>
      </c>
      <c r="M35" s="172">
        <f t="shared" si="64"/>
        <v>1440</v>
      </c>
      <c r="N35" s="173">
        <f t="shared" si="64"/>
        <v>36</v>
      </c>
      <c r="O35" s="174">
        <f t="shared" si="64"/>
        <v>540</v>
      </c>
      <c r="P35" s="173">
        <f t="shared" si="64"/>
        <v>46</v>
      </c>
      <c r="Q35" s="174">
        <f t="shared" si="64"/>
        <v>818</v>
      </c>
      <c r="R35" s="107">
        <f t="shared" si="64"/>
        <v>1358</v>
      </c>
      <c r="S35" s="90">
        <f t="shared" si="64"/>
        <v>0</v>
      </c>
      <c r="T35" s="172">
        <f>SUM(T50,T71,T36,T44)</f>
        <v>1404</v>
      </c>
      <c r="U35" s="173">
        <f t="shared" ref="U35:AG35" si="65">SUM(U50,U71,U36,U44)</f>
        <v>34</v>
      </c>
      <c r="V35" s="174">
        <f t="shared" si="65"/>
        <v>542</v>
      </c>
      <c r="W35" s="173">
        <f t="shared" si="65"/>
        <v>32</v>
      </c>
      <c r="X35" s="174">
        <f t="shared" si="65"/>
        <v>796</v>
      </c>
      <c r="Y35" s="107">
        <f t="shared" si="65"/>
        <v>1338</v>
      </c>
      <c r="Z35" s="108">
        <f t="shared" si="65"/>
        <v>0</v>
      </c>
      <c r="AA35" s="172">
        <f t="shared" si="65"/>
        <v>1080</v>
      </c>
      <c r="AB35" s="173">
        <f t="shared" si="65"/>
        <v>16</v>
      </c>
      <c r="AC35" s="174">
        <f t="shared" si="65"/>
        <v>560</v>
      </c>
      <c r="AD35" s="173">
        <f t="shared" si="65"/>
        <v>18</v>
      </c>
      <c r="AE35" s="174">
        <f t="shared" si="65"/>
        <v>486</v>
      </c>
      <c r="AF35" s="107">
        <f t="shared" si="65"/>
        <v>1046</v>
      </c>
      <c r="AG35" s="90">
        <f t="shared" si="65"/>
        <v>0</v>
      </c>
    </row>
    <row r="36" spans="1:33" ht="32.1" customHeight="1" x14ac:dyDescent="0.25">
      <c r="A36" s="3" t="s">
        <v>164</v>
      </c>
      <c r="B36" s="149" t="s">
        <v>11</v>
      </c>
      <c r="C36" s="4">
        <f>SUM(C37:C43)</f>
        <v>576</v>
      </c>
      <c r="D36" s="46">
        <f t="shared" ref="D36:M36" si="66">SUM(D37:D43)</f>
        <v>30</v>
      </c>
      <c r="E36" s="46">
        <f t="shared" si="66"/>
        <v>546</v>
      </c>
      <c r="F36" s="3">
        <f t="shared" si="66"/>
        <v>0</v>
      </c>
      <c r="G36" s="150">
        <f>SUM(G37:G43)</f>
        <v>0</v>
      </c>
      <c r="H36" s="162">
        <f>SUM(H37:H43)</f>
        <v>0</v>
      </c>
      <c r="I36" s="150">
        <f>SUM(I37:I43)</f>
        <v>0</v>
      </c>
      <c r="J36" s="162">
        <f t="shared" si="66"/>
        <v>0</v>
      </c>
      <c r="K36" s="101">
        <f t="shared" si="66"/>
        <v>0</v>
      </c>
      <c r="L36" s="102" t="s">
        <v>139</v>
      </c>
      <c r="M36" s="3">
        <f t="shared" si="66"/>
        <v>242</v>
      </c>
      <c r="N36" s="150">
        <f>SUM(N37:N43)</f>
        <v>4</v>
      </c>
      <c r="O36" s="162">
        <f>SUM(O37:O43)</f>
        <v>96</v>
      </c>
      <c r="P36" s="150">
        <f>SUM(P37:P43)</f>
        <v>8</v>
      </c>
      <c r="Q36" s="162">
        <f>SUM(Q37:Q43)</f>
        <v>134</v>
      </c>
      <c r="R36" s="101">
        <f t="shared" ref="R36" si="67">SUM(R37:R43)</f>
        <v>230</v>
      </c>
      <c r="S36" s="79" t="s">
        <v>139</v>
      </c>
      <c r="T36" s="3">
        <f t="shared" ref="T36" si="68">SUM(T37:T43)</f>
        <v>234</v>
      </c>
      <c r="U36" s="150">
        <f>SUM(U37:U43)</f>
        <v>6</v>
      </c>
      <c r="V36" s="162">
        <f>SUM(V37:V43)</f>
        <v>110</v>
      </c>
      <c r="W36" s="150">
        <f>SUM(W37:W43)</f>
        <v>6</v>
      </c>
      <c r="X36" s="162">
        <f>SUM(X37:X43)</f>
        <v>112</v>
      </c>
      <c r="Y36" s="101">
        <f t="shared" ref="Y36" si="69">SUM(Y37:Y43)</f>
        <v>222</v>
      </c>
      <c r="Z36" s="102" t="s">
        <v>139</v>
      </c>
      <c r="AA36" s="3">
        <f t="shared" ref="AA36" si="70">SUM(AA37:AA43)</f>
        <v>100</v>
      </c>
      <c r="AB36" s="150">
        <f>SUM(AB37:AB43)</f>
        <v>2</v>
      </c>
      <c r="AC36" s="162">
        <f>SUM(AC37:AC43)</f>
        <v>28</v>
      </c>
      <c r="AD36" s="150">
        <f>SUM(AD37:AD43)</f>
        <v>4</v>
      </c>
      <c r="AE36" s="162">
        <f>SUM(AE37:AE43)</f>
        <v>66</v>
      </c>
      <c r="AF36" s="101">
        <f t="shared" ref="AF36" si="71">SUM(AF37:AF43)</f>
        <v>94</v>
      </c>
      <c r="AG36" s="79" t="s">
        <v>139</v>
      </c>
    </row>
    <row r="37" spans="1:33" ht="15.95" customHeight="1" x14ac:dyDescent="0.25">
      <c r="A37" s="5" t="s">
        <v>165</v>
      </c>
      <c r="B37" s="6" t="s">
        <v>223</v>
      </c>
      <c r="C37" s="127">
        <f t="shared" ref="C37:C42" si="72">SUM(D37:E37)</f>
        <v>48</v>
      </c>
      <c r="D37" s="7">
        <f t="shared" ref="D37:D42" si="73">SUM(G37,N37,U37,W37,I37,P37,AB37,AD37)</f>
        <v>2</v>
      </c>
      <c r="E37" s="7">
        <f t="shared" ref="E37:E42" si="74">SUM(K37,R37,Y37,AF37)</f>
        <v>46</v>
      </c>
      <c r="F37" s="152">
        <f t="shared" ref="F37:F43" si="75">SUM(G37:J37)</f>
        <v>0</v>
      </c>
      <c r="G37" s="153"/>
      <c r="H37" s="163"/>
      <c r="I37" s="153"/>
      <c r="J37" s="155"/>
      <c r="K37" s="156">
        <f t="shared" ref="K37:K42" si="76">SUM(H37,J37)</f>
        <v>0</v>
      </c>
      <c r="L37" s="103"/>
      <c r="M37" s="152">
        <f t="shared" ref="M37:M43" si="77">SUM(N37:Q37)</f>
        <v>0</v>
      </c>
      <c r="N37" s="153"/>
      <c r="O37" s="163"/>
      <c r="P37" s="153"/>
      <c r="Q37" s="155"/>
      <c r="R37" s="156">
        <f>SUM(O37,Q37)</f>
        <v>0</v>
      </c>
      <c r="S37" s="77"/>
      <c r="T37" s="152">
        <f t="shared" ref="T37:T43" si="78">SUM(U37:X37)</f>
        <v>48</v>
      </c>
      <c r="U37" s="153">
        <v>2</v>
      </c>
      <c r="V37" s="163">
        <v>46</v>
      </c>
      <c r="W37" s="153"/>
      <c r="X37" s="155"/>
      <c r="Y37" s="156">
        <f t="shared" ref="Y37:Y42" si="79">SUM(V37,X37)</f>
        <v>46</v>
      </c>
      <c r="Z37" s="103" t="s">
        <v>229</v>
      </c>
      <c r="AA37" s="152">
        <f t="shared" ref="AA37:AA43" si="80">SUM(AB37:AE37)</f>
        <v>0</v>
      </c>
      <c r="AB37" s="153"/>
      <c r="AC37" s="163"/>
      <c r="AD37" s="153"/>
      <c r="AE37" s="155"/>
      <c r="AF37" s="156">
        <f>SUM(AC37,AE37)</f>
        <v>0</v>
      </c>
      <c r="AG37" s="77"/>
    </row>
    <row r="38" spans="1:33" ht="15.95" customHeight="1" x14ac:dyDescent="0.25">
      <c r="A38" s="5" t="s">
        <v>166</v>
      </c>
      <c r="B38" s="8" t="s">
        <v>151</v>
      </c>
      <c r="C38" s="127">
        <f t="shared" si="72"/>
        <v>48</v>
      </c>
      <c r="D38" s="7">
        <f t="shared" si="73"/>
        <v>2</v>
      </c>
      <c r="E38" s="31">
        <f t="shared" si="74"/>
        <v>46</v>
      </c>
      <c r="F38" s="152">
        <f t="shared" si="75"/>
        <v>0</v>
      </c>
      <c r="G38" s="157"/>
      <c r="H38" s="158"/>
      <c r="I38" s="157"/>
      <c r="J38" s="159"/>
      <c r="K38" s="160">
        <f t="shared" si="76"/>
        <v>0</v>
      </c>
      <c r="L38" s="104"/>
      <c r="M38" s="152">
        <f t="shared" si="77"/>
        <v>48</v>
      </c>
      <c r="N38" s="157"/>
      <c r="O38" s="158">
        <v>20</v>
      </c>
      <c r="P38" s="157">
        <v>2</v>
      </c>
      <c r="Q38" s="159">
        <v>26</v>
      </c>
      <c r="R38" s="156">
        <f t="shared" ref="R38:R42" si="81">SUM(O38,Q38)</f>
        <v>46</v>
      </c>
      <c r="S38" s="78" t="s">
        <v>228</v>
      </c>
      <c r="T38" s="152">
        <f t="shared" si="78"/>
        <v>0</v>
      </c>
      <c r="U38" s="157"/>
      <c r="V38" s="158"/>
      <c r="W38" s="157"/>
      <c r="X38" s="159"/>
      <c r="Y38" s="160">
        <f t="shared" si="79"/>
        <v>0</v>
      </c>
      <c r="Z38" s="104"/>
      <c r="AA38" s="152">
        <f t="shared" si="80"/>
        <v>0</v>
      </c>
      <c r="AB38" s="157"/>
      <c r="AC38" s="158"/>
      <c r="AD38" s="157"/>
      <c r="AE38" s="159"/>
      <c r="AF38" s="160">
        <f t="shared" ref="AF38:AF42" si="82">SUM(AC38,AE38)</f>
        <v>0</v>
      </c>
      <c r="AG38" s="78"/>
    </row>
    <row r="39" spans="1:33" ht="15.95" customHeight="1" x14ac:dyDescent="0.25">
      <c r="A39" s="5" t="s">
        <v>167</v>
      </c>
      <c r="B39" s="8" t="s">
        <v>224</v>
      </c>
      <c r="C39" s="127">
        <f t="shared" si="72"/>
        <v>36</v>
      </c>
      <c r="D39" s="7">
        <f t="shared" si="73"/>
        <v>2</v>
      </c>
      <c r="E39" s="31">
        <f t="shared" si="74"/>
        <v>34</v>
      </c>
      <c r="F39" s="152">
        <f t="shared" si="75"/>
        <v>0</v>
      </c>
      <c r="G39" s="157"/>
      <c r="H39" s="158"/>
      <c r="I39" s="157"/>
      <c r="J39" s="159"/>
      <c r="K39" s="160">
        <f t="shared" si="76"/>
        <v>0</v>
      </c>
      <c r="L39" s="104"/>
      <c r="M39" s="152">
        <f t="shared" si="77"/>
        <v>0</v>
      </c>
      <c r="N39" s="157"/>
      <c r="O39" s="158"/>
      <c r="P39" s="157"/>
      <c r="Q39" s="159"/>
      <c r="R39" s="156">
        <f t="shared" si="81"/>
        <v>0</v>
      </c>
      <c r="S39" s="78"/>
      <c r="T39" s="152">
        <f t="shared" si="78"/>
        <v>0</v>
      </c>
      <c r="U39" s="157"/>
      <c r="V39" s="158"/>
      <c r="W39" s="157"/>
      <c r="X39" s="159"/>
      <c r="Y39" s="160">
        <f t="shared" si="79"/>
        <v>0</v>
      </c>
      <c r="Z39" s="104"/>
      <c r="AA39" s="152">
        <f t="shared" si="80"/>
        <v>36</v>
      </c>
      <c r="AB39" s="157"/>
      <c r="AC39" s="158"/>
      <c r="AD39" s="157">
        <v>2</v>
      </c>
      <c r="AE39" s="159">
        <v>34</v>
      </c>
      <c r="AF39" s="160">
        <f>SUM(AC39,AE39)</f>
        <v>34</v>
      </c>
      <c r="AG39" s="78" t="s">
        <v>229</v>
      </c>
    </row>
    <row r="40" spans="1:33" ht="15.95" customHeight="1" x14ac:dyDescent="0.25">
      <c r="A40" s="5" t="s">
        <v>168</v>
      </c>
      <c r="B40" s="8" t="s">
        <v>225</v>
      </c>
      <c r="C40" s="127">
        <f t="shared" si="72"/>
        <v>172</v>
      </c>
      <c r="D40" s="7">
        <f t="shared" si="73"/>
        <v>10</v>
      </c>
      <c r="E40" s="31">
        <f t="shared" si="74"/>
        <v>162</v>
      </c>
      <c r="F40" s="152">
        <f t="shared" si="75"/>
        <v>0</v>
      </c>
      <c r="G40" s="157"/>
      <c r="H40" s="158"/>
      <c r="I40" s="157"/>
      <c r="J40" s="159"/>
      <c r="K40" s="160">
        <f t="shared" si="76"/>
        <v>0</v>
      </c>
      <c r="L40" s="104"/>
      <c r="M40" s="152">
        <f t="shared" si="77"/>
        <v>86</v>
      </c>
      <c r="N40" s="157">
        <v>2</v>
      </c>
      <c r="O40" s="158">
        <v>34</v>
      </c>
      <c r="P40" s="157">
        <v>4</v>
      </c>
      <c r="Q40" s="159">
        <v>46</v>
      </c>
      <c r="R40" s="156">
        <f>SUM(O40,Q40)</f>
        <v>80</v>
      </c>
      <c r="S40" s="78"/>
      <c r="T40" s="152">
        <f>SUM(U40:X40)</f>
        <v>86</v>
      </c>
      <c r="U40" s="157">
        <v>2</v>
      </c>
      <c r="V40" s="158">
        <v>34</v>
      </c>
      <c r="W40" s="157">
        <v>2</v>
      </c>
      <c r="X40" s="159">
        <v>48</v>
      </c>
      <c r="Y40" s="160">
        <f t="shared" si="79"/>
        <v>82</v>
      </c>
      <c r="Z40" s="104" t="s">
        <v>228</v>
      </c>
      <c r="AA40" s="152">
        <f t="shared" si="80"/>
        <v>0</v>
      </c>
      <c r="AB40" s="157"/>
      <c r="AC40" s="158"/>
      <c r="AD40" s="157"/>
      <c r="AE40" s="159"/>
      <c r="AF40" s="160">
        <f t="shared" si="82"/>
        <v>0</v>
      </c>
      <c r="AG40" s="78"/>
    </row>
    <row r="41" spans="1:33" ht="15.95" customHeight="1" x14ac:dyDescent="0.25">
      <c r="A41" s="5" t="s">
        <v>169</v>
      </c>
      <c r="B41" s="8" t="s">
        <v>155</v>
      </c>
      <c r="C41" s="127">
        <f t="shared" si="72"/>
        <v>236</v>
      </c>
      <c r="D41" s="7">
        <f t="shared" si="73"/>
        <v>12</v>
      </c>
      <c r="E41" s="31">
        <f t="shared" si="74"/>
        <v>224</v>
      </c>
      <c r="F41" s="152">
        <f t="shared" si="75"/>
        <v>0</v>
      </c>
      <c r="G41" s="157"/>
      <c r="H41" s="158"/>
      <c r="I41" s="157"/>
      <c r="J41" s="159"/>
      <c r="K41" s="160">
        <f t="shared" si="76"/>
        <v>0</v>
      </c>
      <c r="L41" s="104"/>
      <c r="M41" s="152">
        <f t="shared" si="77"/>
        <v>108</v>
      </c>
      <c r="N41" s="157">
        <v>2</v>
      </c>
      <c r="O41" s="158">
        <v>42</v>
      </c>
      <c r="P41" s="157">
        <v>2</v>
      </c>
      <c r="Q41" s="159">
        <v>62</v>
      </c>
      <c r="R41" s="156">
        <f t="shared" si="81"/>
        <v>104</v>
      </c>
      <c r="S41" s="78"/>
      <c r="T41" s="152">
        <f t="shared" si="78"/>
        <v>64</v>
      </c>
      <c r="U41" s="157">
        <v>2</v>
      </c>
      <c r="V41" s="158">
        <v>30</v>
      </c>
      <c r="W41" s="157">
        <v>2</v>
      </c>
      <c r="X41" s="159">
        <v>30</v>
      </c>
      <c r="Y41" s="160">
        <f>SUM(V41,X41)</f>
        <v>60</v>
      </c>
      <c r="Z41" s="104"/>
      <c r="AA41" s="152">
        <f t="shared" si="80"/>
        <v>64</v>
      </c>
      <c r="AB41" s="157">
        <v>2</v>
      </c>
      <c r="AC41" s="158">
        <v>28</v>
      </c>
      <c r="AD41" s="157">
        <v>2</v>
      </c>
      <c r="AE41" s="159">
        <v>32</v>
      </c>
      <c r="AF41" s="160">
        <f>SUM(AC41,AE41)</f>
        <v>60</v>
      </c>
      <c r="AG41" s="78" t="s">
        <v>228</v>
      </c>
    </row>
    <row r="42" spans="1:33" ht="15.95" customHeight="1" x14ac:dyDescent="0.25">
      <c r="A42" s="5" t="s">
        <v>170</v>
      </c>
      <c r="B42" s="8" t="s">
        <v>230</v>
      </c>
      <c r="C42" s="127">
        <f t="shared" si="72"/>
        <v>36</v>
      </c>
      <c r="D42" s="7">
        <f t="shared" si="73"/>
        <v>2</v>
      </c>
      <c r="E42" s="31">
        <f t="shared" si="74"/>
        <v>34</v>
      </c>
      <c r="F42" s="152">
        <f t="shared" si="75"/>
        <v>0</v>
      </c>
      <c r="G42" s="157"/>
      <c r="H42" s="158"/>
      <c r="I42" s="157"/>
      <c r="J42" s="159"/>
      <c r="K42" s="160">
        <f t="shared" si="76"/>
        <v>0</v>
      </c>
      <c r="L42" s="104"/>
      <c r="M42" s="152">
        <f t="shared" si="77"/>
        <v>0</v>
      </c>
      <c r="N42" s="157"/>
      <c r="O42" s="158"/>
      <c r="P42" s="157"/>
      <c r="Q42" s="159"/>
      <c r="R42" s="156">
        <f t="shared" si="81"/>
        <v>0</v>
      </c>
      <c r="S42" s="78"/>
      <c r="T42" s="152">
        <f t="shared" si="78"/>
        <v>36</v>
      </c>
      <c r="U42" s="157"/>
      <c r="V42" s="158"/>
      <c r="W42" s="157">
        <v>2</v>
      </c>
      <c r="X42" s="159">
        <v>34</v>
      </c>
      <c r="Y42" s="160">
        <f t="shared" si="79"/>
        <v>34</v>
      </c>
      <c r="Z42" s="104" t="s">
        <v>229</v>
      </c>
      <c r="AA42" s="152">
        <f t="shared" si="80"/>
        <v>0</v>
      </c>
      <c r="AB42" s="157"/>
      <c r="AC42" s="158"/>
      <c r="AD42" s="157"/>
      <c r="AE42" s="159"/>
      <c r="AF42" s="160">
        <f t="shared" si="82"/>
        <v>0</v>
      </c>
      <c r="AG42" s="78"/>
    </row>
    <row r="43" spans="1:33" ht="15.95" hidden="1" customHeight="1" x14ac:dyDescent="0.25">
      <c r="A43" s="9"/>
      <c r="B43" s="10"/>
      <c r="C43" s="127">
        <f t="shared" ref="C43" si="83">SUM(D43:E43)</f>
        <v>0</v>
      </c>
      <c r="D43" s="7">
        <f t="shared" ref="D43" si="84">SUM(G43,N43,U43,AA43)</f>
        <v>0</v>
      </c>
      <c r="E43" s="34">
        <f t="shared" ref="E43" si="85">SUM(K43,R43,X43,AD43)</f>
        <v>0</v>
      </c>
      <c r="F43" s="152">
        <f t="shared" si="75"/>
        <v>0</v>
      </c>
      <c r="G43" s="166"/>
      <c r="H43" s="175"/>
      <c r="I43" s="166"/>
      <c r="J43" s="176"/>
      <c r="K43" s="177">
        <f t="shared" ref="K43" si="86">SUM(H43:J43)</f>
        <v>0</v>
      </c>
      <c r="L43" s="109"/>
      <c r="M43" s="152">
        <f t="shared" si="77"/>
        <v>0</v>
      </c>
      <c r="N43" s="166"/>
      <c r="O43" s="175"/>
      <c r="P43" s="166"/>
      <c r="Q43" s="176"/>
      <c r="R43" s="177">
        <f t="shared" ref="R43" si="87">SUM(O43:Q43)</f>
        <v>0</v>
      </c>
      <c r="S43" s="82"/>
      <c r="T43" s="152">
        <f t="shared" si="78"/>
        <v>0</v>
      </c>
      <c r="U43" s="166"/>
      <c r="V43" s="175"/>
      <c r="W43" s="166"/>
      <c r="X43" s="176"/>
      <c r="Y43" s="177">
        <f t="shared" ref="Y43" si="88">SUM(V43:X43)</f>
        <v>0</v>
      </c>
      <c r="Z43" s="109"/>
      <c r="AA43" s="152">
        <f t="shared" si="80"/>
        <v>0</v>
      </c>
      <c r="AB43" s="166"/>
      <c r="AC43" s="175"/>
      <c r="AD43" s="166"/>
      <c r="AE43" s="176"/>
      <c r="AF43" s="177">
        <f t="shared" ref="AF43" si="89">SUM(AC43:AE43)</f>
        <v>0</v>
      </c>
      <c r="AG43" s="82"/>
    </row>
    <row r="44" spans="1:33" ht="32.1" customHeight="1" x14ac:dyDescent="0.25">
      <c r="A44" s="3" t="s">
        <v>12</v>
      </c>
      <c r="B44" s="149" t="s">
        <v>13</v>
      </c>
      <c r="C44" s="4">
        <f t="shared" ref="C44:M44" si="90">SUM(C45:C49)</f>
        <v>100</v>
      </c>
      <c r="D44" s="46">
        <f t="shared" si="90"/>
        <v>6</v>
      </c>
      <c r="E44" s="46">
        <f t="shared" si="90"/>
        <v>94</v>
      </c>
      <c r="F44" s="3">
        <f t="shared" si="90"/>
        <v>0</v>
      </c>
      <c r="G44" s="150">
        <f t="shared" si="90"/>
        <v>0</v>
      </c>
      <c r="H44" s="162">
        <f t="shared" si="90"/>
        <v>0</v>
      </c>
      <c r="I44" s="150">
        <f t="shared" ref="I44" si="91">SUM(I45:I49)</f>
        <v>0</v>
      </c>
      <c r="J44" s="162">
        <f t="shared" si="90"/>
        <v>0</v>
      </c>
      <c r="K44" s="101">
        <f t="shared" si="90"/>
        <v>0</v>
      </c>
      <c r="L44" s="102" t="s">
        <v>139</v>
      </c>
      <c r="M44" s="3">
        <f t="shared" si="90"/>
        <v>64</v>
      </c>
      <c r="N44" s="150">
        <f>SUM(N45:N49)</f>
        <v>2</v>
      </c>
      <c r="O44" s="162">
        <f>SUM(O45:O49)</f>
        <v>26</v>
      </c>
      <c r="P44" s="150">
        <f t="shared" ref="P44" si="92">SUM(P45:P49)</f>
        <v>2</v>
      </c>
      <c r="Q44" s="162">
        <f>SUM(Q45:Q49)</f>
        <v>34</v>
      </c>
      <c r="R44" s="101">
        <f t="shared" ref="R44" si="93">SUM(R45:R49)</f>
        <v>60</v>
      </c>
      <c r="S44" s="79" t="s">
        <v>139</v>
      </c>
      <c r="T44" s="3">
        <f t="shared" ref="T44:W44" si="94">SUM(T45:T49)</f>
        <v>36</v>
      </c>
      <c r="U44" s="150">
        <f t="shared" si="94"/>
        <v>0</v>
      </c>
      <c r="V44" s="162">
        <f t="shared" si="94"/>
        <v>0</v>
      </c>
      <c r="W44" s="150">
        <f t="shared" si="94"/>
        <v>2</v>
      </c>
      <c r="X44" s="162">
        <f t="shared" ref="X44:Y44" si="95">SUM(X45:X49)</f>
        <v>34</v>
      </c>
      <c r="Y44" s="101">
        <f t="shared" si="95"/>
        <v>34</v>
      </c>
      <c r="Z44" s="102" t="s">
        <v>139</v>
      </c>
      <c r="AA44" s="3">
        <f t="shared" ref="AA44" si="96">SUM(AA45:AA49)</f>
        <v>0</v>
      </c>
      <c r="AB44" s="150">
        <f>SUM(AB45:AB49)</f>
        <v>0</v>
      </c>
      <c r="AC44" s="162">
        <f>SUM(AC45:AC49)</f>
        <v>0</v>
      </c>
      <c r="AD44" s="150">
        <f t="shared" ref="AD44" si="97">SUM(AD45:AD49)</f>
        <v>0</v>
      </c>
      <c r="AE44" s="162">
        <f>SUM(AE45:AE49)</f>
        <v>0</v>
      </c>
      <c r="AF44" s="101">
        <f t="shared" ref="AF44" si="98">SUM(AF45:AF49)</f>
        <v>0</v>
      </c>
      <c r="AG44" s="79" t="s">
        <v>139</v>
      </c>
    </row>
    <row r="45" spans="1:33" ht="15.95" customHeight="1" x14ac:dyDescent="0.25">
      <c r="A45" s="5" t="s">
        <v>233</v>
      </c>
      <c r="B45" s="113" t="s">
        <v>159</v>
      </c>
      <c r="C45" s="127">
        <f>SUM(D45:E45)</f>
        <v>64</v>
      </c>
      <c r="D45" s="7">
        <f>SUM(G45,N45,U45,W45,I45,P45,AB45,AD45)</f>
        <v>4</v>
      </c>
      <c r="E45" s="7">
        <f>SUM(K45,R45,Y45,AF45)</f>
        <v>60</v>
      </c>
      <c r="F45" s="152">
        <f>SUM(G45:J45)</f>
        <v>0</v>
      </c>
      <c r="G45" s="153"/>
      <c r="H45" s="163"/>
      <c r="I45" s="153"/>
      <c r="J45" s="155"/>
      <c r="K45" s="156">
        <f>SUM(H45:J45)</f>
        <v>0</v>
      </c>
      <c r="L45" s="103"/>
      <c r="M45" s="152">
        <f>SUM(N45:Q45)</f>
        <v>64</v>
      </c>
      <c r="N45" s="153">
        <v>2</v>
      </c>
      <c r="O45" s="163">
        <v>26</v>
      </c>
      <c r="P45" s="153">
        <v>2</v>
      </c>
      <c r="Q45" s="155">
        <v>34</v>
      </c>
      <c r="R45" s="156">
        <f>SUM(O45,Q45)</f>
        <v>60</v>
      </c>
      <c r="S45" s="77" t="s">
        <v>227</v>
      </c>
      <c r="T45" s="152">
        <f>SUM(U45:X45)</f>
        <v>0</v>
      </c>
      <c r="U45" s="153"/>
      <c r="V45" s="163"/>
      <c r="W45" s="153"/>
      <c r="X45" s="155"/>
      <c r="Y45" s="156">
        <f>SUM(V45:X45)</f>
        <v>0</v>
      </c>
      <c r="Z45" s="103"/>
      <c r="AA45" s="152">
        <f>SUM(AB45:AE45)</f>
        <v>0</v>
      </c>
      <c r="AB45" s="153"/>
      <c r="AC45" s="163"/>
      <c r="AD45" s="153"/>
      <c r="AE45" s="155"/>
      <c r="AF45" s="156">
        <f>SUM(AC45:AE45)</f>
        <v>0</v>
      </c>
      <c r="AG45" s="77"/>
    </row>
    <row r="46" spans="1:33" ht="15.95" customHeight="1" x14ac:dyDescent="0.25">
      <c r="A46" s="15" t="s">
        <v>234</v>
      </c>
      <c r="B46" s="110" t="s">
        <v>232</v>
      </c>
      <c r="C46" s="127">
        <f>SUM(D46:E46)</f>
        <v>36</v>
      </c>
      <c r="D46" s="7">
        <f>SUM(G46,N46,U46,W46,I46,P46,AB46,AD46)</f>
        <v>2</v>
      </c>
      <c r="E46" s="31">
        <f>SUM(K46,R46,Y46,AF46)</f>
        <v>34</v>
      </c>
      <c r="F46" s="152">
        <f>SUM(G46:J46)</f>
        <v>0</v>
      </c>
      <c r="G46" s="157"/>
      <c r="H46" s="158"/>
      <c r="I46" s="157"/>
      <c r="J46" s="159"/>
      <c r="K46" s="160">
        <f>SUM(H46:J46)</f>
        <v>0</v>
      </c>
      <c r="L46" s="104"/>
      <c r="M46" s="152">
        <f>SUM(N46:Q46)</f>
        <v>0</v>
      </c>
      <c r="N46" s="157"/>
      <c r="O46" s="158"/>
      <c r="P46" s="157"/>
      <c r="Q46" s="159"/>
      <c r="R46" s="160">
        <f>SUM(O46:Q46)</f>
        <v>0</v>
      </c>
      <c r="S46" s="78"/>
      <c r="T46" s="152">
        <f>SUM(U46:X46)</f>
        <v>36</v>
      </c>
      <c r="U46" s="157"/>
      <c r="V46" s="158"/>
      <c r="W46" s="157">
        <v>2</v>
      </c>
      <c r="X46" s="159">
        <v>34</v>
      </c>
      <c r="Y46" s="156">
        <f>SUM(V46,X46)</f>
        <v>34</v>
      </c>
      <c r="Z46" s="104" t="s">
        <v>229</v>
      </c>
      <c r="AA46" s="152">
        <f>SUM(AB46:AE46)</f>
        <v>0</v>
      </c>
      <c r="AB46" s="157"/>
      <c r="AC46" s="158"/>
      <c r="AD46" s="157"/>
      <c r="AE46" s="159"/>
      <c r="AF46" s="160">
        <f>SUM(AC46:AE46)</f>
        <v>0</v>
      </c>
      <c r="AG46" s="78"/>
    </row>
    <row r="47" spans="1:33" ht="15.95" hidden="1" customHeight="1" x14ac:dyDescent="0.25">
      <c r="A47" s="15"/>
      <c r="B47" s="8"/>
      <c r="C47" s="127">
        <f>SUM(D47:E47)</f>
        <v>0</v>
      </c>
      <c r="D47" s="7">
        <f>SUM(G47,N47,U47,AA47)</f>
        <v>0</v>
      </c>
      <c r="E47" s="31">
        <f>SUM(K47,R47,X47,AD47)</f>
        <v>0</v>
      </c>
      <c r="F47" s="152">
        <f>SUM(G47:J47)</f>
        <v>0</v>
      </c>
      <c r="G47" s="157"/>
      <c r="H47" s="158"/>
      <c r="I47" s="157"/>
      <c r="J47" s="159"/>
      <c r="K47" s="160">
        <f>SUM(H47:J47)</f>
        <v>0</v>
      </c>
      <c r="L47" s="104"/>
      <c r="M47" s="152">
        <f>SUM(N47:Q47)</f>
        <v>0</v>
      </c>
      <c r="N47" s="157"/>
      <c r="O47" s="158"/>
      <c r="P47" s="157"/>
      <c r="Q47" s="159"/>
      <c r="R47" s="160">
        <f>SUM(O47:Q47)</f>
        <v>0</v>
      </c>
      <c r="S47" s="78"/>
      <c r="T47" s="152">
        <f>SUM(U47:X47)</f>
        <v>0</v>
      </c>
      <c r="U47" s="157"/>
      <c r="V47" s="158"/>
      <c r="W47" s="157"/>
      <c r="X47" s="159"/>
      <c r="Y47" s="160">
        <f>SUM(V47:X47)</f>
        <v>0</v>
      </c>
      <c r="Z47" s="104"/>
      <c r="AA47" s="152">
        <f>SUM(AB47:AE47)</f>
        <v>0</v>
      </c>
      <c r="AB47" s="157"/>
      <c r="AC47" s="158"/>
      <c r="AD47" s="157"/>
      <c r="AE47" s="159"/>
      <c r="AF47" s="160">
        <f>SUM(AC47:AE47)</f>
        <v>0</v>
      </c>
      <c r="AG47" s="78"/>
    </row>
    <row r="48" spans="1:33" ht="15.95" hidden="1" customHeight="1" x14ac:dyDescent="0.25">
      <c r="A48" s="15"/>
      <c r="B48" s="8"/>
      <c r="C48" s="127">
        <f>SUM(D48:E48)</f>
        <v>0</v>
      </c>
      <c r="D48" s="7">
        <f>SUM(G48,N48,U48,AA48)</f>
        <v>0</v>
      </c>
      <c r="E48" s="31">
        <f>SUM(K48,R48,X48,AD48)</f>
        <v>0</v>
      </c>
      <c r="F48" s="152">
        <f>SUM(G48:J48)</f>
        <v>0</v>
      </c>
      <c r="G48" s="157"/>
      <c r="H48" s="158"/>
      <c r="I48" s="157"/>
      <c r="J48" s="159"/>
      <c r="K48" s="160">
        <f>SUM(H48:J48)</f>
        <v>0</v>
      </c>
      <c r="L48" s="104"/>
      <c r="M48" s="152">
        <f>SUM(N48:Q48)</f>
        <v>0</v>
      </c>
      <c r="N48" s="157"/>
      <c r="O48" s="158"/>
      <c r="P48" s="157"/>
      <c r="Q48" s="159"/>
      <c r="R48" s="160">
        <f>SUM(O48:Q48)</f>
        <v>0</v>
      </c>
      <c r="S48" s="78"/>
      <c r="T48" s="152">
        <f>SUM(U48:X48)</f>
        <v>0</v>
      </c>
      <c r="U48" s="157"/>
      <c r="V48" s="158"/>
      <c r="W48" s="157"/>
      <c r="X48" s="159"/>
      <c r="Y48" s="160">
        <f>SUM(V48:X48)</f>
        <v>0</v>
      </c>
      <c r="Z48" s="104"/>
      <c r="AA48" s="152">
        <f>SUM(AB48:AE48)</f>
        <v>0</v>
      </c>
      <c r="AB48" s="157"/>
      <c r="AC48" s="158"/>
      <c r="AD48" s="157"/>
      <c r="AE48" s="159"/>
      <c r="AF48" s="160">
        <f>SUM(AC48:AE48)</f>
        <v>0</v>
      </c>
      <c r="AG48" s="78"/>
    </row>
    <row r="49" spans="1:33" ht="15.95" hidden="1" customHeight="1" x14ac:dyDescent="0.25">
      <c r="A49" s="9"/>
      <c r="B49" s="10"/>
      <c r="C49" s="127">
        <f>SUM(D49:E49)</f>
        <v>0</v>
      </c>
      <c r="D49" s="7">
        <f>SUM(G49,N49,U49,AA49)</f>
        <v>0</v>
      </c>
      <c r="E49" s="34">
        <f>SUM(K49,R49,X49,AD49)</f>
        <v>0</v>
      </c>
      <c r="F49" s="152">
        <f>SUM(G49:J49)</f>
        <v>0</v>
      </c>
      <c r="G49" s="166"/>
      <c r="H49" s="175"/>
      <c r="I49" s="166"/>
      <c r="J49" s="176"/>
      <c r="K49" s="177">
        <f>SUM(H49:J49)</f>
        <v>0</v>
      </c>
      <c r="L49" s="109"/>
      <c r="M49" s="152">
        <f>SUM(N49:Q49)</f>
        <v>0</v>
      </c>
      <c r="N49" s="166"/>
      <c r="O49" s="175"/>
      <c r="P49" s="166"/>
      <c r="Q49" s="176"/>
      <c r="R49" s="177">
        <f>SUM(O49:Q49)</f>
        <v>0</v>
      </c>
      <c r="S49" s="82"/>
      <c r="T49" s="152">
        <f>SUM(U49:X49)</f>
        <v>0</v>
      </c>
      <c r="U49" s="166"/>
      <c r="V49" s="175"/>
      <c r="W49" s="166"/>
      <c r="X49" s="176"/>
      <c r="Y49" s="177">
        <f>SUM(V49:X49)</f>
        <v>0</v>
      </c>
      <c r="Z49" s="109"/>
      <c r="AA49" s="152">
        <f>SUM(AB49:AE49)</f>
        <v>0</v>
      </c>
      <c r="AB49" s="166"/>
      <c r="AC49" s="175"/>
      <c r="AD49" s="166"/>
      <c r="AE49" s="176"/>
      <c r="AF49" s="177">
        <f>SUM(AC49:AE49)</f>
        <v>0</v>
      </c>
      <c r="AG49" s="82"/>
    </row>
    <row r="50" spans="1:33" ht="15.95" customHeight="1" x14ac:dyDescent="0.25">
      <c r="A50" s="3" t="s">
        <v>16</v>
      </c>
      <c r="B50" s="161" t="s">
        <v>171</v>
      </c>
      <c r="C50" s="4">
        <f>SUM(C51:C70)</f>
        <v>848</v>
      </c>
      <c r="D50" s="46">
        <f t="shared" ref="D50:M50" si="99">SUM(D51:D70)</f>
        <v>50</v>
      </c>
      <c r="E50" s="46">
        <f t="shared" si="99"/>
        <v>798</v>
      </c>
      <c r="F50" s="3">
        <f t="shared" si="99"/>
        <v>0</v>
      </c>
      <c r="G50" s="150">
        <f>SUM(G51:G70)</f>
        <v>0</v>
      </c>
      <c r="H50" s="162">
        <f t="shared" si="99"/>
        <v>0</v>
      </c>
      <c r="I50" s="150">
        <f>SUM(I51:I70)</f>
        <v>0</v>
      </c>
      <c r="J50" s="162">
        <f t="shared" si="99"/>
        <v>0</v>
      </c>
      <c r="K50" s="101">
        <f t="shared" si="99"/>
        <v>0</v>
      </c>
      <c r="L50" s="102" t="s">
        <v>139</v>
      </c>
      <c r="M50" s="3">
        <f t="shared" si="99"/>
        <v>744</v>
      </c>
      <c r="N50" s="150">
        <f>SUM(N51:N70)</f>
        <v>20</v>
      </c>
      <c r="O50" s="162">
        <f>SUM(O51:O70)</f>
        <v>290</v>
      </c>
      <c r="P50" s="150">
        <f>SUM(P51:P70)</f>
        <v>24</v>
      </c>
      <c r="Q50" s="162">
        <f>SUM(Q51:Q70)</f>
        <v>410</v>
      </c>
      <c r="R50" s="101">
        <f t="shared" ref="R50" si="100">SUM(R51:R70)</f>
        <v>700</v>
      </c>
      <c r="S50" s="79" t="s">
        <v>139</v>
      </c>
      <c r="T50" s="3">
        <f t="shared" ref="T50" si="101">SUM(T51:T70)</f>
        <v>104</v>
      </c>
      <c r="U50" s="150">
        <f>SUM(U51:U70)</f>
        <v>0</v>
      </c>
      <c r="V50" s="162">
        <f t="shared" ref="V50" si="102">SUM(V51:V70)</f>
        <v>0</v>
      </c>
      <c r="W50" s="150">
        <f>SUM(W51:W70)</f>
        <v>6</v>
      </c>
      <c r="X50" s="162">
        <f>SUM(X51:X70)</f>
        <v>98</v>
      </c>
      <c r="Y50" s="101">
        <f t="shared" ref="Y50" si="103">SUM(Y51:Y70)</f>
        <v>98</v>
      </c>
      <c r="Z50" s="102" t="s">
        <v>139</v>
      </c>
      <c r="AA50" s="3">
        <f t="shared" ref="AA50" si="104">SUM(AA51:AA70)</f>
        <v>0</v>
      </c>
      <c r="AB50" s="150">
        <f>SUM(AB51:AB70)</f>
        <v>0</v>
      </c>
      <c r="AC50" s="162">
        <f>SUM(AC51:AC70)</f>
        <v>0</v>
      </c>
      <c r="AD50" s="150">
        <f>SUM(AD51:AD70)</f>
        <v>0</v>
      </c>
      <c r="AE50" s="162">
        <f>SUM(AE51:AE70)</f>
        <v>0</v>
      </c>
      <c r="AF50" s="101">
        <f t="shared" ref="AF50" si="105">SUM(AF51:AF70)</f>
        <v>0</v>
      </c>
      <c r="AG50" s="79" t="s">
        <v>139</v>
      </c>
    </row>
    <row r="51" spans="1:33" ht="32.1" customHeight="1" x14ac:dyDescent="0.25">
      <c r="A51" s="5" t="s">
        <v>172</v>
      </c>
      <c r="B51" s="227" t="s">
        <v>235</v>
      </c>
      <c r="C51" s="127">
        <f t="shared" ref="C51:C62" si="106">SUM(D51:E51)</f>
        <v>108</v>
      </c>
      <c r="D51" s="7">
        <f t="shared" ref="D51:D62" si="107">SUM(G51,N51,U51,W51,I51,P51,AB51,AD51)</f>
        <v>6</v>
      </c>
      <c r="E51" s="7">
        <f t="shared" ref="E51:E62" si="108">SUM(K51,R51,Y51,AF51)</f>
        <v>102</v>
      </c>
      <c r="F51" s="152">
        <f t="shared" ref="F51:F70" si="109">SUM(G51:J51)</f>
        <v>0</v>
      </c>
      <c r="G51" s="153"/>
      <c r="H51" s="163"/>
      <c r="I51" s="153"/>
      <c r="J51" s="155"/>
      <c r="K51" s="156">
        <f t="shared" ref="K51:K56" si="110">SUM(H51,J51)</f>
        <v>0</v>
      </c>
      <c r="L51" s="103"/>
      <c r="M51" s="152">
        <f t="shared" ref="M51:M70" si="111">SUM(N51:Q51)</f>
        <v>108</v>
      </c>
      <c r="N51" s="153">
        <v>2</v>
      </c>
      <c r="O51" s="163">
        <v>38</v>
      </c>
      <c r="P51" s="153">
        <v>4</v>
      </c>
      <c r="Q51" s="155">
        <v>64</v>
      </c>
      <c r="R51" s="156">
        <f>SUM(O51,Q51)</f>
        <v>102</v>
      </c>
      <c r="S51" s="77" t="s">
        <v>227</v>
      </c>
      <c r="T51" s="152">
        <f t="shared" ref="T51:T70" si="112">SUM(U51:X51)</f>
        <v>0</v>
      </c>
      <c r="U51" s="153"/>
      <c r="V51" s="163"/>
      <c r="W51" s="153"/>
      <c r="X51" s="155"/>
      <c r="Y51" s="156">
        <f t="shared" ref="Y51" si="113">SUM(V51,X51)</f>
        <v>0</v>
      </c>
      <c r="Z51" s="103"/>
      <c r="AA51" s="152">
        <f t="shared" ref="AA51:AA70" si="114">SUM(AB51:AE51)</f>
        <v>0</v>
      </c>
      <c r="AB51" s="153"/>
      <c r="AC51" s="163"/>
      <c r="AD51" s="153"/>
      <c r="AE51" s="155"/>
      <c r="AF51" s="156">
        <f t="shared" ref="AF51:AF56" si="115">SUM(AC51,AE51)</f>
        <v>0</v>
      </c>
      <c r="AG51" s="77"/>
    </row>
    <row r="52" spans="1:33" ht="15.95" customHeight="1" x14ac:dyDescent="0.25">
      <c r="A52" s="5" t="s">
        <v>173</v>
      </c>
      <c r="B52" s="228" t="s">
        <v>236</v>
      </c>
      <c r="C52" s="127">
        <f t="shared" si="106"/>
        <v>36</v>
      </c>
      <c r="D52" s="7">
        <f t="shared" si="107"/>
        <v>2</v>
      </c>
      <c r="E52" s="31">
        <f t="shared" si="108"/>
        <v>34</v>
      </c>
      <c r="F52" s="152">
        <f t="shared" si="109"/>
        <v>0</v>
      </c>
      <c r="G52" s="157"/>
      <c r="H52" s="158"/>
      <c r="I52" s="157"/>
      <c r="J52" s="159"/>
      <c r="K52" s="160">
        <f t="shared" si="110"/>
        <v>0</v>
      </c>
      <c r="L52" s="104"/>
      <c r="M52" s="152">
        <f t="shared" si="111"/>
        <v>0</v>
      </c>
      <c r="N52" s="157"/>
      <c r="O52" s="158"/>
      <c r="P52" s="157"/>
      <c r="Q52" s="159"/>
      <c r="R52" s="156">
        <f t="shared" ref="R52:R62" si="116">SUM(O52,Q52)</f>
        <v>0</v>
      </c>
      <c r="S52" s="78"/>
      <c r="T52" s="152">
        <f t="shared" si="112"/>
        <v>36</v>
      </c>
      <c r="U52" s="157"/>
      <c r="V52" s="158"/>
      <c r="W52" s="157">
        <v>2</v>
      </c>
      <c r="X52" s="159">
        <v>34</v>
      </c>
      <c r="Y52" s="160">
        <f>SUM(V52,X52)</f>
        <v>34</v>
      </c>
      <c r="Z52" s="104" t="s">
        <v>228</v>
      </c>
      <c r="AA52" s="152">
        <f t="shared" si="114"/>
        <v>0</v>
      </c>
      <c r="AB52" s="157"/>
      <c r="AC52" s="158"/>
      <c r="AD52" s="157"/>
      <c r="AE52" s="159"/>
      <c r="AF52" s="160">
        <f t="shared" si="115"/>
        <v>0</v>
      </c>
      <c r="AG52" s="78"/>
    </row>
    <row r="53" spans="1:33" ht="15.95" customHeight="1" x14ac:dyDescent="0.25">
      <c r="A53" s="5" t="s">
        <v>174</v>
      </c>
      <c r="B53" s="228" t="s">
        <v>237</v>
      </c>
      <c r="C53" s="128">
        <f t="shared" si="106"/>
        <v>72</v>
      </c>
      <c r="D53" s="93">
        <f t="shared" si="107"/>
        <v>4</v>
      </c>
      <c r="E53" s="92">
        <f t="shared" si="108"/>
        <v>68</v>
      </c>
      <c r="F53" s="178">
        <f t="shared" si="109"/>
        <v>0</v>
      </c>
      <c r="G53" s="179"/>
      <c r="H53" s="138"/>
      <c r="I53" s="179"/>
      <c r="J53" s="180"/>
      <c r="K53" s="181">
        <f t="shared" si="110"/>
        <v>0</v>
      </c>
      <c r="L53" s="104"/>
      <c r="M53" s="178">
        <f t="shared" si="111"/>
        <v>72</v>
      </c>
      <c r="N53" s="179">
        <v>2</v>
      </c>
      <c r="O53" s="138">
        <v>28</v>
      </c>
      <c r="P53" s="179">
        <v>2</v>
      </c>
      <c r="Q53" s="180">
        <v>40</v>
      </c>
      <c r="R53" s="156">
        <f t="shared" si="116"/>
        <v>68</v>
      </c>
      <c r="S53" s="78" t="s">
        <v>228</v>
      </c>
      <c r="T53" s="178">
        <f t="shared" si="112"/>
        <v>0</v>
      </c>
      <c r="U53" s="179"/>
      <c r="V53" s="138"/>
      <c r="W53" s="179"/>
      <c r="X53" s="180"/>
      <c r="Y53" s="160">
        <f t="shared" ref="Y53:Y62" si="117">SUM(V53,X53)</f>
        <v>0</v>
      </c>
      <c r="Z53" s="104"/>
      <c r="AA53" s="178">
        <f t="shared" si="114"/>
        <v>0</v>
      </c>
      <c r="AB53" s="179"/>
      <c r="AC53" s="138"/>
      <c r="AD53" s="179"/>
      <c r="AE53" s="180"/>
      <c r="AF53" s="181">
        <f t="shared" si="115"/>
        <v>0</v>
      </c>
      <c r="AG53" s="78"/>
    </row>
    <row r="54" spans="1:33" ht="15.95" customHeight="1" x14ac:dyDescent="0.25">
      <c r="A54" s="5" t="s">
        <v>175</v>
      </c>
      <c r="B54" s="229" t="s">
        <v>238</v>
      </c>
      <c r="C54" s="127">
        <f t="shared" si="106"/>
        <v>72</v>
      </c>
      <c r="D54" s="7">
        <f t="shared" si="107"/>
        <v>4</v>
      </c>
      <c r="E54" s="31">
        <f t="shared" si="108"/>
        <v>68</v>
      </c>
      <c r="F54" s="152">
        <f t="shared" si="109"/>
        <v>0</v>
      </c>
      <c r="G54" s="157"/>
      <c r="H54" s="158"/>
      <c r="I54" s="157"/>
      <c r="J54" s="159"/>
      <c r="K54" s="160">
        <f t="shared" si="110"/>
        <v>0</v>
      </c>
      <c r="L54" s="104"/>
      <c r="M54" s="152">
        <f t="shared" si="111"/>
        <v>72</v>
      </c>
      <c r="N54" s="179">
        <v>2</v>
      </c>
      <c r="O54" s="138">
        <v>28</v>
      </c>
      <c r="P54" s="179">
        <v>2</v>
      </c>
      <c r="Q54" s="180">
        <v>40</v>
      </c>
      <c r="R54" s="156">
        <f t="shared" si="116"/>
        <v>68</v>
      </c>
      <c r="S54" s="78" t="s">
        <v>227</v>
      </c>
      <c r="T54" s="152">
        <f t="shared" si="112"/>
        <v>0</v>
      </c>
      <c r="U54" s="157"/>
      <c r="V54" s="158"/>
      <c r="W54" s="157"/>
      <c r="X54" s="159"/>
      <c r="Y54" s="160">
        <f t="shared" si="117"/>
        <v>0</v>
      </c>
      <c r="Z54" s="104"/>
      <c r="AA54" s="152">
        <f t="shared" si="114"/>
        <v>0</v>
      </c>
      <c r="AB54" s="157"/>
      <c r="AC54" s="158"/>
      <c r="AD54" s="157"/>
      <c r="AE54" s="159"/>
      <c r="AF54" s="160">
        <f t="shared" si="115"/>
        <v>0</v>
      </c>
      <c r="AG54" s="78"/>
    </row>
    <row r="55" spans="1:33" ht="15.95" customHeight="1" x14ac:dyDescent="0.25">
      <c r="A55" s="5" t="s">
        <v>176</v>
      </c>
      <c r="B55" s="229" t="s">
        <v>239</v>
      </c>
      <c r="C55" s="127">
        <f t="shared" si="106"/>
        <v>72</v>
      </c>
      <c r="D55" s="7">
        <f t="shared" si="107"/>
        <v>4</v>
      </c>
      <c r="E55" s="31">
        <f t="shared" si="108"/>
        <v>68</v>
      </c>
      <c r="F55" s="152">
        <f t="shared" si="109"/>
        <v>0</v>
      </c>
      <c r="G55" s="157"/>
      <c r="H55" s="158"/>
      <c r="I55" s="157"/>
      <c r="J55" s="159"/>
      <c r="K55" s="160">
        <f t="shared" si="110"/>
        <v>0</v>
      </c>
      <c r="L55" s="104"/>
      <c r="M55" s="152">
        <f t="shared" si="111"/>
        <v>72</v>
      </c>
      <c r="N55" s="179">
        <v>2</v>
      </c>
      <c r="O55" s="138">
        <v>28</v>
      </c>
      <c r="P55" s="179">
        <v>2</v>
      </c>
      <c r="Q55" s="180">
        <v>40</v>
      </c>
      <c r="R55" s="156">
        <f t="shared" si="116"/>
        <v>68</v>
      </c>
      <c r="S55" s="78" t="s">
        <v>227</v>
      </c>
      <c r="T55" s="152">
        <f t="shared" si="112"/>
        <v>0</v>
      </c>
      <c r="U55" s="157"/>
      <c r="V55" s="158"/>
      <c r="W55" s="157"/>
      <c r="X55" s="159"/>
      <c r="Y55" s="160">
        <f t="shared" si="117"/>
        <v>0</v>
      </c>
      <c r="Z55" s="104"/>
      <c r="AA55" s="152">
        <f t="shared" si="114"/>
        <v>0</v>
      </c>
      <c r="AB55" s="157"/>
      <c r="AC55" s="158"/>
      <c r="AD55" s="157"/>
      <c r="AE55" s="159"/>
      <c r="AF55" s="160">
        <f t="shared" si="115"/>
        <v>0</v>
      </c>
      <c r="AG55" s="78"/>
    </row>
    <row r="56" spans="1:33" ht="15.95" customHeight="1" x14ac:dyDescent="0.25">
      <c r="A56" s="5" t="s">
        <v>177</v>
      </c>
      <c r="B56" s="228" t="s">
        <v>240</v>
      </c>
      <c r="C56" s="127">
        <f t="shared" si="106"/>
        <v>72</v>
      </c>
      <c r="D56" s="7">
        <f t="shared" si="107"/>
        <v>4</v>
      </c>
      <c r="E56" s="31">
        <f t="shared" si="108"/>
        <v>68</v>
      </c>
      <c r="F56" s="152">
        <f t="shared" si="109"/>
        <v>0</v>
      </c>
      <c r="G56" s="157"/>
      <c r="H56" s="158"/>
      <c r="I56" s="157"/>
      <c r="J56" s="159"/>
      <c r="K56" s="160">
        <f t="shared" si="110"/>
        <v>0</v>
      </c>
      <c r="L56" s="104"/>
      <c r="M56" s="152">
        <f t="shared" si="111"/>
        <v>72</v>
      </c>
      <c r="N56" s="179">
        <v>2</v>
      </c>
      <c r="O56" s="138">
        <v>28</v>
      </c>
      <c r="P56" s="179">
        <v>2</v>
      </c>
      <c r="Q56" s="180">
        <v>40</v>
      </c>
      <c r="R56" s="156">
        <f t="shared" si="116"/>
        <v>68</v>
      </c>
      <c r="S56" s="78" t="s">
        <v>229</v>
      </c>
      <c r="T56" s="152">
        <f t="shared" si="112"/>
        <v>0</v>
      </c>
      <c r="U56" s="157"/>
      <c r="V56" s="158"/>
      <c r="W56" s="157"/>
      <c r="X56" s="159"/>
      <c r="Y56" s="160">
        <f t="shared" si="117"/>
        <v>0</v>
      </c>
      <c r="Z56" s="104"/>
      <c r="AA56" s="152">
        <f t="shared" si="114"/>
        <v>0</v>
      </c>
      <c r="AB56" s="157"/>
      <c r="AC56" s="158"/>
      <c r="AD56" s="157"/>
      <c r="AE56" s="159"/>
      <c r="AF56" s="160">
        <f t="shared" si="115"/>
        <v>0</v>
      </c>
      <c r="AG56" s="78"/>
    </row>
    <row r="57" spans="1:33" ht="15.95" customHeight="1" x14ac:dyDescent="0.25">
      <c r="A57" s="5" t="s">
        <v>189</v>
      </c>
      <c r="B57" s="228" t="s">
        <v>241</v>
      </c>
      <c r="C57" s="127">
        <f t="shared" si="106"/>
        <v>72</v>
      </c>
      <c r="D57" s="7">
        <f t="shared" si="107"/>
        <v>4</v>
      </c>
      <c r="E57" s="31">
        <f t="shared" si="108"/>
        <v>68</v>
      </c>
      <c r="F57" s="152">
        <f t="shared" si="109"/>
        <v>0</v>
      </c>
      <c r="G57" s="157"/>
      <c r="H57" s="158"/>
      <c r="I57" s="157"/>
      <c r="J57" s="159"/>
      <c r="K57" s="160">
        <f t="shared" ref="K57:K70" si="118">SUM(H57:J57)</f>
        <v>0</v>
      </c>
      <c r="L57" s="104"/>
      <c r="M57" s="152">
        <f t="shared" si="111"/>
        <v>72</v>
      </c>
      <c r="N57" s="179">
        <v>2</v>
      </c>
      <c r="O57" s="138">
        <v>28</v>
      </c>
      <c r="P57" s="179">
        <v>2</v>
      </c>
      <c r="Q57" s="180">
        <v>40</v>
      </c>
      <c r="R57" s="156">
        <f t="shared" si="116"/>
        <v>68</v>
      </c>
      <c r="S57" s="78" t="s">
        <v>227</v>
      </c>
      <c r="T57" s="152">
        <f t="shared" si="112"/>
        <v>0</v>
      </c>
      <c r="U57" s="157"/>
      <c r="V57" s="158"/>
      <c r="W57" s="157"/>
      <c r="X57" s="159"/>
      <c r="Y57" s="160">
        <f t="shared" si="117"/>
        <v>0</v>
      </c>
      <c r="Z57" s="104"/>
      <c r="AA57" s="152">
        <f t="shared" si="114"/>
        <v>0</v>
      </c>
      <c r="AB57" s="157"/>
      <c r="AC57" s="158"/>
      <c r="AD57" s="157"/>
      <c r="AE57" s="159"/>
      <c r="AF57" s="160">
        <f t="shared" ref="AF57:AF70" si="119">SUM(AC57:AE57)</f>
        <v>0</v>
      </c>
      <c r="AG57" s="78"/>
    </row>
    <row r="58" spans="1:33" ht="15.95" customHeight="1" x14ac:dyDescent="0.25">
      <c r="A58" s="5" t="s">
        <v>190</v>
      </c>
      <c r="B58" s="228" t="s">
        <v>242</v>
      </c>
      <c r="C58" s="127">
        <f t="shared" si="106"/>
        <v>96</v>
      </c>
      <c r="D58" s="7">
        <f t="shared" si="107"/>
        <v>6</v>
      </c>
      <c r="E58" s="31">
        <f t="shared" si="108"/>
        <v>90</v>
      </c>
      <c r="F58" s="152">
        <f t="shared" si="109"/>
        <v>0</v>
      </c>
      <c r="G58" s="157"/>
      <c r="H58" s="158"/>
      <c r="I58" s="157"/>
      <c r="J58" s="159"/>
      <c r="K58" s="160">
        <f t="shared" si="118"/>
        <v>0</v>
      </c>
      <c r="L58" s="104"/>
      <c r="M58" s="152">
        <f t="shared" si="111"/>
        <v>96</v>
      </c>
      <c r="N58" s="157">
        <v>2</v>
      </c>
      <c r="O58" s="158">
        <v>42</v>
      </c>
      <c r="P58" s="157">
        <v>4</v>
      </c>
      <c r="Q58" s="159">
        <v>48</v>
      </c>
      <c r="R58" s="156">
        <f t="shared" si="116"/>
        <v>90</v>
      </c>
      <c r="S58" s="78" t="s">
        <v>228</v>
      </c>
      <c r="T58" s="152">
        <f t="shared" si="112"/>
        <v>0</v>
      </c>
      <c r="U58" s="157"/>
      <c r="V58" s="158"/>
      <c r="W58" s="157"/>
      <c r="X58" s="159"/>
      <c r="Y58" s="160">
        <f t="shared" si="117"/>
        <v>0</v>
      </c>
      <c r="Z58" s="104"/>
      <c r="AA58" s="152">
        <f t="shared" si="114"/>
        <v>0</v>
      </c>
      <c r="AB58" s="157"/>
      <c r="AC58" s="158"/>
      <c r="AD58" s="157"/>
      <c r="AE58" s="159"/>
      <c r="AF58" s="160">
        <f t="shared" si="119"/>
        <v>0</v>
      </c>
      <c r="AG58" s="78"/>
    </row>
    <row r="59" spans="1:33" ht="32.1" customHeight="1" x14ac:dyDescent="0.25">
      <c r="A59" s="5" t="s">
        <v>191</v>
      </c>
      <c r="B59" s="228" t="s">
        <v>243</v>
      </c>
      <c r="C59" s="127">
        <f t="shared" si="106"/>
        <v>64</v>
      </c>
      <c r="D59" s="7">
        <f t="shared" si="107"/>
        <v>4</v>
      </c>
      <c r="E59" s="31">
        <f t="shared" si="108"/>
        <v>60</v>
      </c>
      <c r="F59" s="152">
        <f t="shared" si="109"/>
        <v>0</v>
      </c>
      <c r="G59" s="157"/>
      <c r="H59" s="158"/>
      <c r="I59" s="157"/>
      <c r="J59" s="159"/>
      <c r="K59" s="160">
        <f t="shared" si="118"/>
        <v>0</v>
      </c>
      <c r="L59" s="104"/>
      <c r="M59" s="152">
        <f t="shared" si="111"/>
        <v>64</v>
      </c>
      <c r="N59" s="157">
        <v>2</v>
      </c>
      <c r="O59" s="158">
        <v>26</v>
      </c>
      <c r="P59" s="157">
        <v>2</v>
      </c>
      <c r="Q59" s="159">
        <v>34</v>
      </c>
      <c r="R59" s="156">
        <f t="shared" si="116"/>
        <v>60</v>
      </c>
      <c r="S59" s="78" t="s">
        <v>229</v>
      </c>
      <c r="T59" s="152">
        <f t="shared" si="112"/>
        <v>0</v>
      </c>
      <c r="U59" s="157"/>
      <c r="V59" s="158"/>
      <c r="W59" s="157"/>
      <c r="X59" s="159"/>
      <c r="Y59" s="160">
        <f t="shared" si="117"/>
        <v>0</v>
      </c>
      <c r="Z59" s="104"/>
      <c r="AA59" s="152">
        <f t="shared" si="114"/>
        <v>0</v>
      </c>
      <c r="AB59" s="157"/>
      <c r="AC59" s="158"/>
      <c r="AD59" s="157"/>
      <c r="AE59" s="159"/>
      <c r="AF59" s="160">
        <f t="shared" si="119"/>
        <v>0</v>
      </c>
      <c r="AG59" s="78"/>
    </row>
    <row r="60" spans="1:33" ht="15.95" customHeight="1" x14ac:dyDescent="0.25">
      <c r="A60" s="5" t="s">
        <v>192</v>
      </c>
      <c r="B60" s="229" t="s">
        <v>244</v>
      </c>
      <c r="C60" s="127">
        <f t="shared" si="106"/>
        <v>48</v>
      </c>
      <c r="D60" s="7">
        <f t="shared" si="107"/>
        <v>4</v>
      </c>
      <c r="E60" s="31">
        <f t="shared" si="108"/>
        <v>44</v>
      </c>
      <c r="F60" s="152">
        <f t="shared" si="109"/>
        <v>0</v>
      </c>
      <c r="G60" s="157"/>
      <c r="H60" s="158"/>
      <c r="I60" s="157"/>
      <c r="J60" s="159"/>
      <c r="K60" s="160">
        <f t="shared" si="118"/>
        <v>0</v>
      </c>
      <c r="L60" s="104"/>
      <c r="M60" s="152">
        <f t="shared" si="111"/>
        <v>48</v>
      </c>
      <c r="N60" s="157">
        <v>4</v>
      </c>
      <c r="O60" s="158">
        <v>44</v>
      </c>
      <c r="P60" s="157"/>
      <c r="Q60" s="159"/>
      <c r="R60" s="156">
        <f t="shared" si="116"/>
        <v>44</v>
      </c>
      <c r="S60" s="78" t="s">
        <v>229</v>
      </c>
      <c r="T60" s="152">
        <f t="shared" si="112"/>
        <v>0</v>
      </c>
      <c r="U60" s="157"/>
      <c r="V60" s="158"/>
      <c r="W60" s="157"/>
      <c r="X60" s="159"/>
      <c r="Y60" s="160">
        <f t="shared" si="117"/>
        <v>0</v>
      </c>
      <c r="Z60" s="104"/>
      <c r="AA60" s="152">
        <f t="shared" si="114"/>
        <v>0</v>
      </c>
      <c r="AB60" s="157"/>
      <c r="AC60" s="158"/>
      <c r="AD60" s="157"/>
      <c r="AE60" s="159"/>
      <c r="AF60" s="160">
        <f t="shared" si="119"/>
        <v>0</v>
      </c>
      <c r="AG60" s="78"/>
    </row>
    <row r="61" spans="1:33" ht="32.1" customHeight="1" x14ac:dyDescent="0.25">
      <c r="A61" s="5" t="s">
        <v>193</v>
      </c>
      <c r="B61" s="228" t="s">
        <v>245</v>
      </c>
      <c r="C61" s="127">
        <f t="shared" si="106"/>
        <v>68</v>
      </c>
      <c r="D61" s="7">
        <f t="shared" si="107"/>
        <v>4</v>
      </c>
      <c r="E61" s="31">
        <f t="shared" si="108"/>
        <v>64</v>
      </c>
      <c r="F61" s="152">
        <f t="shared" si="109"/>
        <v>0</v>
      </c>
      <c r="G61" s="157"/>
      <c r="H61" s="158"/>
      <c r="I61" s="157"/>
      <c r="J61" s="159"/>
      <c r="K61" s="160">
        <f t="shared" si="118"/>
        <v>0</v>
      </c>
      <c r="L61" s="104"/>
      <c r="M61" s="152">
        <f t="shared" si="111"/>
        <v>0</v>
      </c>
      <c r="N61" s="157"/>
      <c r="O61" s="158"/>
      <c r="P61" s="157"/>
      <c r="Q61" s="159"/>
      <c r="R61" s="156">
        <f t="shared" si="116"/>
        <v>0</v>
      </c>
      <c r="S61" s="78"/>
      <c r="T61" s="152">
        <f t="shared" si="112"/>
        <v>68</v>
      </c>
      <c r="U61" s="157"/>
      <c r="V61" s="158"/>
      <c r="W61" s="157">
        <v>4</v>
      </c>
      <c r="X61" s="159">
        <v>64</v>
      </c>
      <c r="Y61" s="160">
        <f t="shared" si="117"/>
        <v>64</v>
      </c>
      <c r="Z61" s="104" t="s">
        <v>227</v>
      </c>
      <c r="AA61" s="152">
        <f t="shared" si="114"/>
        <v>0</v>
      </c>
      <c r="AB61" s="157"/>
      <c r="AC61" s="158"/>
      <c r="AD61" s="157"/>
      <c r="AE61" s="159"/>
      <c r="AF61" s="160">
        <f t="shared" si="119"/>
        <v>0</v>
      </c>
      <c r="AG61" s="78"/>
    </row>
    <row r="62" spans="1:33" ht="15.95" customHeight="1" x14ac:dyDescent="0.25">
      <c r="A62" s="5" t="s">
        <v>194</v>
      </c>
      <c r="B62" s="228" t="s">
        <v>246</v>
      </c>
      <c r="C62" s="127">
        <f t="shared" si="106"/>
        <v>68</v>
      </c>
      <c r="D62" s="7">
        <f t="shared" si="107"/>
        <v>4</v>
      </c>
      <c r="E62" s="31">
        <f t="shared" si="108"/>
        <v>64</v>
      </c>
      <c r="F62" s="152">
        <f t="shared" si="109"/>
        <v>0</v>
      </c>
      <c r="G62" s="157"/>
      <c r="H62" s="158"/>
      <c r="I62" s="157"/>
      <c r="J62" s="159"/>
      <c r="K62" s="160">
        <f t="shared" si="118"/>
        <v>0</v>
      </c>
      <c r="L62" s="104"/>
      <c r="M62" s="152">
        <f t="shared" si="111"/>
        <v>68</v>
      </c>
      <c r="N62" s="157"/>
      <c r="O62" s="158"/>
      <c r="P62" s="157">
        <v>4</v>
      </c>
      <c r="Q62" s="159">
        <v>64</v>
      </c>
      <c r="R62" s="156">
        <f t="shared" si="116"/>
        <v>64</v>
      </c>
      <c r="S62" s="78"/>
      <c r="T62" s="152">
        <f t="shared" si="112"/>
        <v>0</v>
      </c>
      <c r="U62" s="157"/>
      <c r="V62" s="158"/>
      <c r="W62" s="157"/>
      <c r="X62" s="159"/>
      <c r="Y62" s="160">
        <f t="shared" si="117"/>
        <v>0</v>
      </c>
      <c r="Z62" s="104"/>
      <c r="AA62" s="152">
        <f t="shared" si="114"/>
        <v>0</v>
      </c>
      <c r="AB62" s="157"/>
      <c r="AC62" s="158"/>
      <c r="AD62" s="157"/>
      <c r="AE62" s="159"/>
      <c r="AF62" s="160">
        <f t="shared" si="119"/>
        <v>0</v>
      </c>
      <c r="AG62" s="78"/>
    </row>
    <row r="63" spans="1:33" ht="15.95" hidden="1" customHeight="1" x14ac:dyDescent="0.25">
      <c r="A63" s="5" t="s">
        <v>195</v>
      </c>
      <c r="B63" s="8"/>
      <c r="C63" s="127">
        <f t="shared" ref="C63:C70" si="120">SUM(D63:E63)</f>
        <v>0</v>
      </c>
      <c r="D63" s="7">
        <f t="shared" ref="D63:D70" si="121">SUM(G63,N63,U63,AA63)</f>
        <v>0</v>
      </c>
      <c r="E63" s="31">
        <f t="shared" ref="E63:E70" si="122">SUM(K63,R63,X63,AD63)</f>
        <v>0</v>
      </c>
      <c r="F63" s="152">
        <f t="shared" si="109"/>
        <v>0</v>
      </c>
      <c r="G63" s="157"/>
      <c r="H63" s="158"/>
      <c r="I63" s="157"/>
      <c r="J63" s="159"/>
      <c r="K63" s="160">
        <f t="shared" si="118"/>
        <v>0</v>
      </c>
      <c r="L63" s="104"/>
      <c r="M63" s="152">
        <f t="shared" si="111"/>
        <v>0</v>
      </c>
      <c r="N63" s="157"/>
      <c r="O63" s="158"/>
      <c r="P63" s="157"/>
      <c r="Q63" s="159"/>
      <c r="R63" s="160">
        <f t="shared" ref="R63:R70" si="123">SUM(O63:Q63)</f>
        <v>0</v>
      </c>
      <c r="S63" s="78"/>
      <c r="T63" s="152">
        <f t="shared" si="112"/>
        <v>0</v>
      </c>
      <c r="U63" s="157"/>
      <c r="V63" s="158"/>
      <c r="W63" s="157"/>
      <c r="X63" s="159"/>
      <c r="Y63" s="160">
        <f t="shared" ref="Y63:Y70" si="124">SUM(V63:X63)</f>
        <v>0</v>
      </c>
      <c r="Z63" s="104"/>
      <c r="AA63" s="152">
        <f t="shared" si="114"/>
        <v>0</v>
      </c>
      <c r="AB63" s="157"/>
      <c r="AC63" s="158"/>
      <c r="AD63" s="157"/>
      <c r="AE63" s="159"/>
      <c r="AF63" s="160">
        <f t="shared" si="119"/>
        <v>0</v>
      </c>
      <c r="AG63" s="78"/>
    </row>
    <row r="64" spans="1:33" ht="15.95" hidden="1" customHeight="1" x14ac:dyDescent="0.25">
      <c r="A64" s="5" t="s">
        <v>196</v>
      </c>
      <c r="B64" s="8"/>
      <c r="C64" s="127">
        <f t="shared" si="120"/>
        <v>0</v>
      </c>
      <c r="D64" s="7">
        <f t="shared" si="121"/>
        <v>0</v>
      </c>
      <c r="E64" s="31">
        <f t="shared" si="122"/>
        <v>0</v>
      </c>
      <c r="F64" s="152">
        <f t="shared" si="109"/>
        <v>0</v>
      </c>
      <c r="G64" s="157"/>
      <c r="H64" s="158"/>
      <c r="I64" s="157"/>
      <c r="J64" s="159"/>
      <c r="K64" s="160">
        <f t="shared" si="118"/>
        <v>0</v>
      </c>
      <c r="L64" s="104"/>
      <c r="M64" s="152">
        <f t="shared" si="111"/>
        <v>0</v>
      </c>
      <c r="N64" s="157"/>
      <c r="O64" s="158"/>
      <c r="P64" s="157"/>
      <c r="Q64" s="159"/>
      <c r="R64" s="160">
        <f t="shared" si="123"/>
        <v>0</v>
      </c>
      <c r="S64" s="78"/>
      <c r="T64" s="152">
        <f t="shared" si="112"/>
        <v>0</v>
      </c>
      <c r="U64" s="157"/>
      <c r="V64" s="158"/>
      <c r="W64" s="157"/>
      <c r="X64" s="159"/>
      <c r="Y64" s="160">
        <f t="shared" si="124"/>
        <v>0</v>
      </c>
      <c r="Z64" s="104"/>
      <c r="AA64" s="152">
        <f t="shared" si="114"/>
        <v>0</v>
      </c>
      <c r="AB64" s="157"/>
      <c r="AC64" s="158"/>
      <c r="AD64" s="157"/>
      <c r="AE64" s="159"/>
      <c r="AF64" s="160">
        <f t="shared" si="119"/>
        <v>0</v>
      </c>
      <c r="AG64" s="78"/>
    </row>
    <row r="65" spans="1:33" ht="15.95" hidden="1" customHeight="1" x14ac:dyDescent="0.25">
      <c r="A65" s="5" t="s">
        <v>197</v>
      </c>
      <c r="B65" s="8"/>
      <c r="C65" s="127">
        <f t="shared" si="120"/>
        <v>0</v>
      </c>
      <c r="D65" s="7">
        <f t="shared" si="121"/>
        <v>0</v>
      </c>
      <c r="E65" s="31">
        <f t="shared" si="122"/>
        <v>0</v>
      </c>
      <c r="F65" s="152">
        <f t="shared" si="109"/>
        <v>0</v>
      </c>
      <c r="G65" s="157"/>
      <c r="H65" s="158"/>
      <c r="I65" s="157"/>
      <c r="J65" s="159"/>
      <c r="K65" s="160">
        <f t="shared" si="118"/>
        <v>0</v>
      </c>
      <c r="L65" s="104"/>
      <c r="M65" s="152">
        <f t="shared" si="111"/>
        <v>0</v>
      </c>
      <c r="N65" s="157"/>
      <c r="O65" s="158"/>
      <c r="P65" s="157"/>
      <c r="Q65" s="159"/>
      <c r="R65" s="160">
        <f t="shared" si="123"/>
        <v>0</v>
      </c>
      <c r="S65" s="78"/>
      <c r="T65" s="152">
        <f t="shared" si="112"/>
        <v>0</v>
      </c>
      <c r="U65" s="157"/>
      <c r="V65" s="158"/>
      <c r="W65" s="157"/>
      <c r="X65" s="159"/>
      <c r="Y65" s="160">
        <f t="shared" si="124"/>
        <v>0</v>
      </c>
      <c r="Z65" s="104"/>
      <c r="AA65" s="152">
        <f t="shared" si="114"/>
        <v>0</v>
      </c>
      <c r="AB65" s="157"/>
      <c r="AC65" s="158"/>
      <c r="AD65" s="157"/>
      <c r="AE65" s="159"/>
      <c r="AF65" s="160">
        <f t="shared" si="119"/>
        <v>0</v>
      </c>
      <c r="AG65" s="78"/>
    </row>
    <row r="66" spans="1:33" ht="15.95" hidden="1" customHeight="1" x14ac:dyDescent="0.25">
      <c r="A66" s="5" t="s">
        <v>198</v>
      </c>
      <c r="B66" s="8"/>
      <c r="C66" s="127">
        <f t="shared" si="120"/>
        <v>0</v>
      </c>
      <c r="D66" s="7">
        <f t="shared" si="121"/>
        <v>0</v>
      </c>
      <c r="E66" s="31">
        <f t="shared" si="122"/>
        <v>0</v>
      </c>
      <c r="F66" s="152">
        <f t="shared" si="109"/>
        <v>0</v>
      </c>
      <c r="G66" s="157"/>
      <c r="H66" s="158"/>
      <c r="I66" s="157"/>
      <c r="J66" s="159"/>
      <c r="K66" s="160">
        <f t="shared" si="118"/>
        <v>0</v>
      </c>
      <c r="L66" s="104"/>
      <c r="M66" s="152">
        <f t="shared" si="111"/>
        <v>0</v>
      </c>
      <c r="N66" s="157"/>
      <c r="O66" s="158"/>
      <c r="P66" s="157"/>
      <c r="Q66" s="159"/>
      <c r="R66" s="160">
        <f t="shared" si="123"/>
        <v>0</v>
      </c>
      <c r="S66" s="78"/>
      <c r="T66" s="152">
        <f t="shared" si="112"/>
        <v>0</v>
      </c>
      <c r="U66" s="157"/>
      <c r="V66" s="158"/>
      <c r="W66" s="157"/>
      <c r="X66" s="159"/>
      <c r="Y66" s="160">
        <f t="shared" si="124"/>
        <v>0</v>
      </c>
      <c r="Z66" s="104"/>
      <c r="AA66" s="152">
        <f t="shared" si="114"/>
        <v>0</v>
      </c>
      <c r="AB66" s="157"/>
      <c r="AC66" s="158"/>
      <c r="AD66" s="157"/>
      <c r="AE66" s="159"/>
      <c r="AF66" s="160">
        <f t="shared" si="119"/>
        <v>0</v>
      </c>
      <c r="AG66" s="78"/>
    </row>
    <row r="67" spans="1:33" ht="15.95" hidden="1" customHeight="1" x14ac:dyDescent="0.25">
      <c r="A67" s="5" t="s">
        <v>199</v>
      </c>
      <c r="B67" s="8"/>
      <c r="C67" s="127">
        <f t="shared" si="120"/>
        <v>0</v>
      </c>
      <c r="D67" s="7">
        <f t="shared" si="121"/>
        <v>0</v>
      </c>
      <c r="E67" s="31">
        <f t="shared" si="122"/>
        <v>0</v>
      </c>
      <c r="F67" s="152">
        <f t="shared" si="109"/>
        <v>0</v>
      </c>
      <c r="G67" s="157"/>
      <c r="H67" s="158"/>
      <c r="I67" s="157"/>
      <c r="J67" s="159"/>
      <c r="K67" s="160">
        <f t="shared" si="118"/>
        <v>0</v>
      </c>
      <c r="L67" s="104"/>
      <c r="M67" s="152">
        <f t="shared" si="111"/>
        <v>0</v>
      </c>
      <c r="N67" s="157"/>
      <c r="O67" s="158"/>
      <c r="P67" s="157"/>
      <c r="Q67" s="159"/>
      <c r="R67" s="160">
        <f t="shared" si="123"/>
        <v>0</v>
      </c>
      <c r="S67" s="78"/>
      <c r="T67" s="152">
        <f t="shared" si="112"/>
        <v>0</v>
      </c>
      <c r="U67" s="157"/>
      <c r="V67" s="158"/>
      <c r="W67" s="157"/>
      <c r="X67" s="159"/>
      <c r="Y67" s="160">
        <f t="shared" si="124"/>
        <v>0</v>
      </c>
      <c r="Z67" s="104"/>
      <c r="AA67" s="152">
        <f t="shared" si="114"/>
        <v>0</v>
      </c>
      <c r="AB67" s="157"/>
      <c r="AC67" s="158"/>
      <c r="AD67" s="157"/>
      <c r="AE67" s="159"/>
      <c r="AF67" s="160">
        <f t="shared" si="119"/>
        <v>0</v>
      </c>
      <c r="AG67" s="78"/>
    </row>
    <row r="68" spans="1:33" ht="15.95" hidden="1" customHeight="1" x14ac:dyDescent="0.25">
      <c r="A68" s="5" t="s">
        <v>200</v>
      </c>
      <c r="B68" s="8"/>
      <c r="C68" s="127">
        <f t="shared" si="120"/>
        <v>0</v>
      </c>
      <c r="D68" s="7">
        <f t="shared" si="121"/>
        <v>0</v>
      </c>
      <c r="E68" s="31">
        <f t="shared" si="122"/>
        <v>0</v>
      </c>
      <c r="F68" s="152">
        <f t="shared" si="109"/>
        <v>0</v>
      </c>
      <c r="G68" s="157"/>
      <c r="H68" s="158"/>
      <c r="I68" s="157"/>
      <c r="J68" s="159"/>
      <c r="K68" s="160">
        <f t="shared" si="118"/>
        <v>0</v>
      </c>
      <c r="L68" s="104"/>
      <c r="M68" s="152">
        <f t="shared" si="111"/>
        <v>0</v>
      </c>
      <c r="N68" s="157"/>
      <c r="O68" s="158"/>
      <c r="P68" s="157"/>
      <c r="Q68" s="159"/>
      <c r="R68" s="160">
        <f t="shared" si="123"/>
        <v>0</v>
      </c>
      <c r="S68" s="78"/>
      <c r="T68" s="152">
        <f t="shared" si="112"/>
        <v>0</v>
      </c>
      <c r="U68" s="157"/>
      <c r="V68" s="158"/>
      <c r="W68" s="157"/>
      <c r="X68" s="159"/>
      <c r="Y68" s="160">
        <f t="shared" si="124"/>
        <v>0</v>
      </c>
      <c r="Z68" s="104"/>
      <c r="AA68" s="152">
        <f t="shared" si="114"/>
        <v>0</v>
      </c>
      <c r="AB68" s="157"/>
      <c r="AC68" s="158"/>
      <c r="AD68" s="157"/>
      <c r="AE68" s="159"/>
      <c r="AF68" s="160">
        <f t="shared" si="119"/>
        <v>0</v>
      </c>
      <c r="AG68" s="78"/>
    </row>
    <row r="69" spans="1:33" ht="15.95" hidden="1" customHeight="1" x14ac:dyDescent="0.25">
      <c r="A69" s="5" t="s">
        <v>201</v>
      </c>
      <c r="B69" s="8"/>
      <c r="C69" s="127">
        <f t="shared" si="120"/>
        <v>0</v>
      </c>
      <c r="D69" s="7">
        <f t="shared" si="121"/>
        <v>0</v>
      </c>
      <c r="E69" s="31">
        <f t="shared" si="122"/>
        <v>0</v>
      </c>
      <c r="F69" s="152">
        <f t="shared" si="109"/>
        <v>0</v>
      </c>
      <c r="G69" s="157"/>
      <c r="H69" s="158"/>
      <c r="I69" s="157"/>
      <c r="J69" s="159"/>
      <c r="K69" s="160">
        <f t="shared" si="118"/>
        <v>0</v>
      </c>
      <c r="L69" s="104"/>
      <c r="M69" s="152">
        <f t="shared" si="111"/>
        <v>0</v>
      </c>
      <c r="N69" s="157"/>
      <c r="O69" s="158"/>
      <c r="P69" s="157"/>
      <c r="Q69" s="159"/>
      <c r="R69" s="160">
        <f t="shared" si="123"/>
        <v>0</v>
      </c>
      <c r="S69" s="78"/>
      <c r="T69" s="152">
        <f t="shared" si="112"/>
        <v>0</v>
      </c>
      <c r="U69" s="157"/>
      <c r="V69" s="158"/>
      <c r="W69" s="157"/>
      <c r="X69" s="159"/>
      <c r="Y69" s="160">
        <f t="shared" si="124"/>
        <v>0</v>
      </c>
      <c r="Z69" s="104"/>
      <c r="AA69" s="152">
        <f t="shared" si="114"/>
        <v>0</v>
      </c>
      <c r="AB69" s="157"/>
      <c r="AC69" s="158"/>
      <c r="AD69" s="157"/>
      <c r="AE69" s="159"/>
      <c r="AF69" s="160">
        <f t="shared" si="119"/>
        <v>0</v>
      </c>
      <c r="AG69" s="78"/>
    </row>
    <row r="70" spans="1:33" ht="15.95" hidden="1" customHeight="1" x14ac:dyDescent="0.25">
      <c r="A70" s="5" t="s">
        <v>202</v>
      </c>
      <c r="B70" s="10"/>
      <c r="C70" s="127">
        <f t="shared" si="120"/>
        <v>0</v>
      </c>
      <c r="D70" s="7">
        <f t="shared" si="121"/>
        <v>0</v>
      </c>
      <c r="E70" s="34">
        <f t="shared" si="122"/>
        <v>0</v>
      </c>
      <c r="F70" s="152">
        <f t="shared" si="109"/>
        <v>0</v>
      </c>
      <c r="G70" s="166"/>
      <c r="H70" s="175"/>
      <c r="I70" s="166"/>
      <c r="J70" s="176"/>
      <c r="K70" s="177">
        <f t="shared" si="118"/>
        <v>0</v>
      </c>
      <c r="L70" s="109"/>
      <c r="M70" s="152">
        <f t="shared" si="111"/>
        <v>0</v>
      </c>
      <c r="N70" s="166"/>
      <c r="O70" s="175"/>
      <c r="P70" s="166"/>
      <c r="Q70" s="176"/>
      <c r="R70" s="177">
        <f t="shared" si="123"/>
        <v>0</v>
      </c>
      <c r="S70" s="82"/>
      <c r="T70" s="152">
        <f t="shared" si="112"/>
        <v>0</v>
      </c>
      <c r="U70" s="166"/>
      <c r="V70" s="175"/>
      <c r="W70" s="166"/>
      <c r="X70" s="176"/>
      <c r="Y70" s="177">
        <f t="shared" si="124"/>
        <v>0</v>
      </c>
      <c r="Z70" s="109"/>
      <c r="AA70" s="152">
        <f t="shared" si="114"/>
        <v>0</v>
      </c>
      <c r="AB70" s="166"/>
      <c r="AC70" s="175"/>
      <c r="AD70" s="166"/>
      <c r="AE70" s="176"/>
      <c r="AF70" s="177">
        <f t="shared" si="119"/>
        <v>0</v>
      </c>
      <c r="AG70" s="82"/>
    </row>
    <row r="71" spans="1:33" ht="15.95" customHeight="1" x14ac:dyDescent="0.25">
      <c r="A71" s="3" t="s">
        <v>17</v>
      </c>
      <c r="B71" s="161" t="s">
        <v>15</v>
      </c>
      <c r="C71" s="4">
        <f t="shared" ref="C71:K71" si="125">SUM(C72,C80,C88,C96,C104,C112)</f>
        <v>2400</v>
      </c>
      <c r="D71" s="46">
        <f t="shared" si="125"/>
        <v>96</v>
      </c>
      <c r="E71" s="46">
        <f t="shared" si="125"/>
        <v>2304</v>
      </c>
      <c r="F71" s="3">
        <f t="shared" si="125"/>
        <v>0</v>
      </c>
      <c r="G71" s="150">
        <f t="shared" si="125"/>
        <v>0</v>
      </c>
      <c r="H71" s="162">
        <f t="shared" si="125"/>
        <v>0</v>
      </c>
      <c r="I71" s="150">
        <f t="shared" si="125"/>
        <v>0</v>
      </c>
      <c r="J71" s="162">
        <f t="shared" si="125"/>
        <v>0</v>
      </c>
      <c r="K71" s="101">
        <f t="shared" si="125"/>
        <v>0</v>
      </c>
      <c r="L71" s="111" t="s">
        <v>139</v>
      </c>
      <c r="M71" s="3">
        <f t="shared" ref="M71:R71" si="126">SUM(M72,M80,M88,M96,M104,M112)</f>
        <v>390</v>
      </c>
      <c r="N71" s="150">
        <f t="shared" si="126"/>
        <v>10</v>
      </c>
      <c r="O71" s="162">
        <f t="shared" si="126"/>
        <v>128</v>
      </c>
      <c r="P71" s="150">
        <f t="shared" si="126"/>
        <v>12</v>
      </c>
      <c r="Q71" s="162">
        <f t="shared" si="126"/>
        <v>240</v>
      </c>
      <c r="R71" s="101">
        <f t="shared" si="126"/>
        <v>368</v>
      </c>
      <c r="S71" s="76" t="s">
        <v>139</v>
      </c>
      <c r="T71" s="3">
        <f t="shared" ref="T71:Y71" si="127">SUM(T72,T80,T88,T96,T104,T112)</f>
        <v>1030</v>
      </c>
      <c r="U71" s="150">
        <f t="shared" si="127"/>
        <v>28</v>
      </c>
      <c r="V71" s="162">
        <f t="shared" si="127"/>
        <v>432</v>
      </c>
      <c r="W71" s="150">
        <f t="shared" si="127"/>
        <v>18</v>
      </c>
      <c r="X71" s="162">
        <f t="shared" si="127"/>
        <v>552</v>
      </c>
      <c r="Y71" s="101">
        <f t="shared" si="127"/>
        <v>984</v>
      </c>
      <c r="Z71" s="111" t="s">
        <v>139</v>
      </c>
      <c r="AA71" s="3">
        <f t="shared" ref="AA71:AF71" si="128">SUM(AA72,AA80,AA88,AA96,AA104,AA112)</f>
        <v>980</v>
      </c>
      <c r="AB71" s="150">
        <f t="shared" si="128"/>
        <v>14</v>
      </c>
      <c r="AC71" s="162">
        <f t="shared" si="128"/>
        <v>532</v>
      </c>
      <c r="AD71" s="150">
        <f t="shared" si="128"/>
        <v>14</v>
      </c>
      <c r="AE71" s="162">
        <f t="shared" si="128"/>
        <v>420</v>
      </c>
      <c r="AF71" s="101">
        <f t="shared" si="128"/>
        <v>952</v>
      </c>
      <c r="AG71" s="76" t="s">
        <v>139</v>
      </c>
    </row>
    <row r="72" spans="1:33" ht="32.1" customHeight="1" x14ac:dyDescent="0.25">
      <c r="A72" s="17" t="s">
        <v>18</v>
      </c>
      <c r="B72" s="118" t="s">
        <v>247</v>
      </c>
      <c r="C72" s="25">
        <f t="shared" ref="C72:K72" si="129">SUM(C73:C79)</f>
        <v>460</v>
      </c>
      <c r="D72" s="75">
        <f t="shared" si="129"/>
        <v>28</v>
      </c>
      <c r="E72" s="75">
        <f t="shared" si="129"/>
        <v>432</v>
      </c>
      <c r="F72" s="24">
        <f t="shared" si="129"/>
        <v>0</v>
      </c>
      <c r="G72" s="182">
        <f>SUM(G73:G79)</f>
        <v>0</v>
      </c>
      <c r="H72" s="183">
        <f t="shared" si="129"/>
        <v>0</v>
      </c>
      <c r="I72" s="182">
        <f>SUM(I73:I79)</f>
        <v>0</v>
      </c>
      <c r="J72" s="183">
        <f t="shared" si="129"/>
        <v>0</v>
      </c>
      <c r="K72" s="116">
        <f t="shared" si="129"/>
        <v>0</v>
      </c>
      <c r="L72" s="117" t="s">
        <v>139</v>
      </c>
      <c r="M72" s="24">
        <f>SUM(M73:M79)</f>
        <v>0</v>
      </c>
      <c r="N72" s="182">
        <f>SUM(N73:N79)</f>
        <v>0</v>
      </c>
      <c r="O72" s="183">
        <f>SUM(O73:O79)</f>
        <v>0</v>
      </c>
      <c r="P72" s="182">
        <f>SUM(P73:P79)</f>
        <v>0</v>
      </c>
      <c r="Q72" s="183">
        <f>SUM(Q73:Q79)</f>
        <v>0</v>
      </c>
      <c r="R72" s="116">
        <f t="shared" ref="R72" si="130">SUM(R73:R79)</f>
        <v>0</v>
      </c>
      <c r="S72" s="85" t="s">
        <v>139</v>
      </c>
      <c r="T72" s="24">
        <f t="shared" ref="T72" si="131">SUM(T73:T79)</f>
        <v>460</v>
      </c>
      <c r="U72" s="182">
        <f>SUM(U73:U79)</f>
        <v>28</v>
      </c>
      <c r="V72" s="183">
        <f t="shared" ref="V72" si="132">SUM(V73:V79)</f>
        <v>432</v>
      </c>
      <c r="W72" s="182">
        <f>SUM(W73:W79)</f>
        <v>0</v>
      </c>
      <c r="X72" s="183">
        <f t="shared" ref="X72:Y72" si="133">SUM(X73:X79)</f>
        <v>0</v>
      </c>
      <c r="Y72" s="116">
        <f t="shared" si="133"/>
        <v>432</v>
      </c>
      <c r="Z72" s="117" t="s">
        <v>139</v>
      </c>
      <c r="AA72" s="24">
        <f>SUM(AA73:AA79)</f>
        <v>0</v>
      </c>
      <c r="AB72" s="182">
        <f>SUM(AB73:AB79)</f>
        <v>0</v>
      </c>
      <c r="AC72" s="183">
        <f>SUM(AC73:AC79)</f>
        <v>0</v>
      </c>
      <c r="AD72" s="182">
        <f>SUM(AD73:AD79)</f>
        <v>0</v>
      </c>
      <c r="AE72" s="183">
        <f>SUM(AE73:AE79)</f>
        <v>0</v>
      </c>
      <c r="AF72" s="116">
        <f t="shared" ref="AF72" si="134">SUM(AF73:AF79)</f>
        <v>0</v>
      </c>
      <c r="AG72" s="85" t="s">
        <v>139</v>
      </c>
    </row>
    <row r="73" spans="1:33" ht="15.95" customHeight="1" x14ac:dyDescent="0.25">
      <c r="A73" s="112" t="s">
        <v>181</v>
      </c>
      <c r="B73" s="113" t="s">
        <v>248</v>
      </c>
      <c r="C73" s="127">
        <f>SUM(D73:E73)</f>
        <v>138</v>
      </c>
      <c r="D73" s="7">
        <f>SUM(G73,N73,U73,W73,I73,P73,AB73,AD73)</f>
        <v>14</v>
      </c>
      <c r="E73" s="7">
        <f>SUM(K73,R73,Y73,AF73)</f>
        <v>124</v>
      </c>
      <c r="F73" s="152">
        <f t="shared" ref="F73:F79" si="135">SUM(G73:J73)</f>
        <v>0</v>
      </c>
      <c r="G73" s="153"/>
      <c r="H73" s="163"/>
      <c r="I73" s="153"/>
      <c r="J73" s="155"/>
      <c r="K73" s="156">
        <f>SUM(H73,J73)</f>
        <v>0</v>
      </c>
      <c r="L73" s="103"/>
      <c r="M73" s="152">
        <f t="shared" ref="M73:M79" si="136">SUM(N73:Q73)</f>
        <v>0</v>
      </c>
      <c r="N73" s="153"/>
      <c r="O73" s="163"/>
      <c r="P73" s="153"/>
      <c r="Q73" s="155"/>
      <c r="R73" s="156">
        <f>SUM(O73,Q73)</f>
        <v>0</v>
      </c>
      <c r="S73" s="77"/>
      <c r="T73" s="152">
        <f t="shared" ref="T73:T79" si="137">SUM(U73:X73)</f>
        <v>138</v>
      </c>
      <c r="U73" s="153">
        <v>14</v>
      </c>
      <c r="V73" s="163">
        <v>124</v>
      </c>
      <c r="W73" s="153"/>
      <c r="X73" s="155"/>
      <c r="Y73" s="156">
        <f>SUM(V73,X73)</f>
        <v>124</v>
      </c>
      <c r="Z73" s="103" t="s">
        <v>227</v>
      </c>
      <c r="AA73" s="152">
        <f t="shared" ref="AA73:AA79" si="138">SUM(AB73:AE73)</f>
        <v>0</v>
      </c>
      <c r="AB73" s="153"/>
      <c r="AC73" s="163"/>
      <c r="AD73" s="153"/>
      <c r="AE73" s="155"/>
      <c r="AF73" s="156">
        <f>SUM(AC73,AE73)</f>
        <v>0</v>
      </c>
      <c r="AG73" s="77"/>
    </row>
    <row r="74" spans="1:33" ht="32.1" customHeight="1" x14ac:dyDescent="0.25">
      <c r="A74" s="230" t="s">
        <v>182</v>
      </c>
      <c r="B74" s="110" t="s">
        <v>249</v>
      </c>
      <c r="C74" s="127">
        <f>SUM(D74:E74)</f>
        <v>98</v>
      </c>
      <c r="D74" s="7">
        <f>SUM(G74,N74,U74,W74,I74,P74,AB74,AD74)</f>
        <v>6</v>
      </c>
      <c r="E74" s="31">
        <f>SUM(K74,R74,Y74,AF74)</f>
        <v>92</v>
      </c>
      <c r="F74" s="152">
        <f t="shared" si="135"/>
        <v>0</v>
      </c>
      <c r="G74" s="157"/>
      <c r="H74" s="158"/>
      <c r="I74" s="157"/>
      <c r="J74" s="159"/>
      <c r="K74" s="160">
        <f>SUM(H74,J74)</f>
        <v>0</v>
      </c>
      <c r="L74" s="104"/>
      <c r="M74" s="152">
        <f t="shared" si="136"/>
        <v>0</v>
      </c>
      <c r="N74" s="157"/>
      <c r="O74" s="158"/>
      <c r="P74" s="157"/>
      <c r="Q74" s="159"/>
      <c r="R74" s="160">
        <f>SUM(O74,Q74)</f>
        <v>0</v>
      </c>
      <c r="S74" s="78"/>
      <c r="T74" s="152">
        <f t="shared" si="137"/>
        <v>98</v>
      </c>
      <c r="U74" s="157">
        <v>6</v>
      </c>
      <c r="V74" s="158">
        <v>92</v>
      </c>
      <c r="W74" s="157"/>
      <c r="X74" s="159"/>
      <c r="Y74" s="160">
        <f>SUM(V74,X74)</f>
        <v>92</v>
      </c>
      <c r="Z74" s="104" t="s">
        <v>227</v>
      </c>
      <c r="AA74" s="152">
        <f t="shared" si="138"/>
        <v>0</v>
      </c>
      <c r="AB74" s="157"/>
      <c r="AC74" s="158"/>
      <c r="AD74" s="157"/>
      <c r="AE74" s="159"/>
      <c r="AF74" s="160">
        <f>SUM(AC74,AE74)</f>
        <v>0</v>
      </c>
      <c r="AG74" s="78"/>
    </row>
    <row r="75" spans="1:33" ht="32.1" customHeight="1" x14ac:dyDescent="0.25">
      <c r="A75" s="230" t="s">
        <v>203</v>
      </c>
      <c r="B75" s="110" t="s">
        <v>250</v>
      </c>
      <c r="C75" s="127">
        <f>SUM(D75:E75)</f>
        <v>76</v>
      </c>
      <c r="D75" s="7">
        <f>SUM(G75,N75,U75,W75,I75,P75,AB75,AD75)</f>
        <v>4</v>
      </c>
      <c r="E75" s="31">
        <f>SUM(K75,R75,Y75,AF75)</f>
        <v>72</v>
      </c>
      <c r="F75" s="152">
        <f t="shared" si="135"/>
        <v>0</v>
      </c>
      <c r="G75" s="157"/>
      <c r="H75" s="158"/>
      <c r="I75" s="157"/>
      <c r="J75" s="159"/>
      <c r="K75" s="160">
        <f t="shared" ref="K75:K79" si="139">SUM(H75:J75)</f>
        <v>0</v>
      </c>
      <c r="L75" s="104"/>
      <c r="M75" s="152">
        <f t="shared" si="136"/>
        <v>0</v>
      </c>
      <c r="N75" s="157"/>
      <c r="O75" s="158"/>
      <c r="P75" s="157"/>
      <c r="Q75" s="159"/>
      <c r="R75" s="160">
        <f>SUM(O75,Q75)</f>
        <v>0</v>
      </c>
      <c r="S75" s="78"/>
      <c r="T75" s="152">
        <f t="shared" si="137"/>
        <v>76</v>
      </c>
      <c r="U75" s="157">
        <v>4</v>
      </c>
      <c r="V75" s="158">
        <v>72</v>
      </c>
      <c r="W75" s="157"/>
      <c r="X75" s="159"/>
      <c r="Y75" s="160">
        <f t="shared" ref="Y75:Y79" si="140">SUM(V75:X75)</f>
        <v>72</v>
      </c>
      <c r="Z75" s="104" t="s">
        <v>227</v>
      </c>
      <c r="AA75" s="152">
        <f t="shared" si="138"/>
        <v>0</v>
      </c>
      <c r="AB75" s="157"/>
      <c r="AC75" s="158"/>
      <c r="AD75" s="157"/>
      <c r="AE75" s="159"/>
      <c r="AF75" s="160">
        <f t="shared" ref="AF75:AF79" si="141">SUM(AC75:AE75)</f>
        <v>0</v>
      </c>
      <c r="AG75" s="78"/>
    </row>
    <row r="76" spans="1:33" ht="48" customHeight="1" x14ac:dyDescent="0.25">
      <c r="A76" s="230" t="s">
        <v>204</v>
      </c>
      <c r="B76" s="110" t="s">
        <v>251</v>
      </c>
      <c r="C76" s="127">
        <f>SUM(D76:E76)</f>
        <v>76</v>
      </c>
      <c r="D76" s="7">
        <f>SUM(G76,N76,U76,W76,I76,P76,AB76,AD76)</f>
        <v>4</v>
      </c>
      <c r="E76" s="31">
        <f>SUM(K76,R76,Y76,AF76)</f>
        <v>72</v>
      </c>
      <c r="F76" s="152">
        <f t="shared" si="135"/>
        <v>0</v>
      </c>
      <c r="G76" s="157"/>
      <c r="H76" s="158"/>
      <c r="I76" s="157"/>
      <c r="J76" s="159"/>
      <c r="K76" s="160">
        <f t="shared" si="139"/>
        <v>0</v>
      </c>
      <c r="L76" s="104"/>
      <c r="M76" s="152">
        <f t="shared" si="136"/>
        <v>0</v>
      </c>
      <c r="N76" s="157"/>
      <c r="O76" s="158"/>
      <c r="P76" s="157"/>
      <c r="Q76" s="159"/>
      <c r="R76" s="160">
        <f>SUM(O76,Q76)</f>
        <v>0</v>
      </c>
      <c r="S76" s="78"/>
      <c r="T76" s="152">
        <f t="shared" si="137"/>
        <v>76</v>
      </c>
      <c r="U76" s="157">
        <v>4</v>
      </c>
      <c r="V76" s="158">
        <v>72</v>
      </c>
      <c r="W76" s="157"/>
      <c r="X76" s="159"/>
      <c r="Y76" s="160">
        <f t="shared" si="140"/>
        <v>72</v>
      </c>
      <c r="Z76" s="104" t="s">
        <v>227</v>
      </c>
      <c r="AA76" s="152">
        <f t="shared" si="138"/>
        <v>0</v>
      </c>
      <c r="AB76" s="157"/>
      <c r="AC76" s="158"/>
      <c r="AD76" s="157"/>
      <c r="AE76" s="159"/>
      <c r="AF76" s="160">
        <f t="shared" si="141"/>
        <v>0</v>
      </c>
      <c r="AG76" s="78"/>
    </row>
    <row r="77" spans="1:33" ht="15.95" hidden="1" customHeight="1" x14ac:dyDescent="0.25">
      <c r="A77" s="112" t="s">
        <v>205</v>
      </c>
      <c r="B77" s="8"/>
      <c r="C77" s="127">
        <f t="shared" ref="C77:C79" si="142">SUM(D77:E77)</f>
        <v>0</v>
      </c>
      <c r="D77" s="7">
        <f>SUM(G77,N77,U77,AA77)</f>
        <v>0</v>
      </c>
      <c r="E77" s="31">
        <f t="shared" ref="E77" si="143">SUM(K77,R77,X77,AD77)</f>
        <v>0</v>
      </c>
      <c r="F77" s="152">
        <f t="shared" si="135"/>
        <v>0</v>
      </c>
      <c r="G77" s="157"/>
      <c r="H77" s="158"/>
      <c r="I77" s="157"/>
      <c r="J77" s="159"/>
      <c r="K77" s="160">
        <f t="shared" si="139"/>
        <v>0</v>
      </c>
      <c r="L77" s="104"/>
      <c r="M77" s="152">
        <f t="shared" si="136"/>
        <v>0</v>
      </c>
      <c r="N77" s="157"/>
      <c r="O77" s="158"/>
      <c r="P77" s="157"/>
      <c r="Q77" s="159"/>
      <c r="R77" s="160">
        <f t="shared" ref="R77:R79" si="144">SUM(O77:Q77)</f>
        <v>0</v>
      </c>
      <c r="S77" s="78"/>
      <c r="T77" s="152">
        <f t="shared" si="137"/>
        <v>0</v>
      </c>
      <c r="U77" s="157"/>
      <c r="V77" s="158"/>
      <c r="W77" s="157"/>
      <c r="X77" s="159"/>
      <c r="Y77" s="160">
        <f t="shared" si="140"/>
        <v>0</v>
      </c>
      <c r="Z77" s="104"/>
      <c r="AA77" s="152">
        <f t="shared" si="138"/>
        <v>0</v>
      </c>
      <c r="AB77" s="157"/>
      <c r="AC77" s="158"/>
      <c r="AD77" s="157"/>
      <c r="AE77" s="159"/>
      <c r="AF77" s="160">
        <f t="shared" si="141"/>
        <v>0</v>
      </c>
      <c r="AG77" s="78"/>
    </row>
    <row r="78" spans="1:33" ht="15.95" customHeight="1" x14ac:dyDescent="0.25">
      <c r="A78" s="18" t="s">
        <v>33</v>
      </c>
      <c r="B78" s="19" t="s">
        <v>72</v>
      </c>
      <c r="C78" s="47">
        <f t="shared" si="142"/>
        <v>0</v>
      </c>
      <c r="D78" s="20"/>
      <c r="E78" s="20">
        <f>SUM(K78,R78,Y78,AF78)</f>
        <v>0</v>
      </c>
      <c r="F78" s="184">
        <f t="shared" si="135"/>
        <v>0</v>
      </c>
      <c r="G78" s="185"/>
      <c r="H78" s="186"/>
      <c r="I78" s="185"/>
      <c r="J78" s="187"/>
      <c r="K78" s="188">
        <f t="shared" si="139"/>
        <v>0</v>
      </c>
      <c r="L78" s="114"/>
      <c r="M78" s="184">
        <f t="shared" si="136"/>
        <v>0</v>
      </c>
      <c r="N78" s="185"/>
      <c r="O78" s="186"/>
      <c r="P78" s="185"/>
      <c r="Q78" s="187"/>
      <c r="R78" s="188">
        <f t="shared" si="144"/>
        <v>0</v>
      </c>
      <c r="S78" s="83"/>
      <c r="T78" s="184">
        <f t="shared" si="137"/>
        <v>0</v>
      </c>
      <c r="U78" s="185"/>
      <c r="V78" s="186"/>
      <c r="W78" s="185"/>
      <c r="X78" s="187"/>
      <c r="Y78" s="188">
        <f t="shared" si="140"/>
        <v>0</v>
      </c>
      <c r="Z78" s="114"/>
      <c r="AA78" s="184">
        <f t="shared" si="138"/>
        <v>0</v>
      </c>
      <c r="AB78" s="185"/>
      <c r="AC78" s="186"/>
      <c r="AD78" s="185"/>
      <c r="AE78" s="187"/>
      <c r="AF78" s="188">
        <f t="shared" si="141"/>
        <v>0</v>
      </c>
      <c r="AG78" s="83"/>
    </row>
    <row r="79" spans="1:33" ht="15.95" customHeight="1" x14ac:dyDescent="0.25">
      <c r="A79" s="21" t="s">
        <v>34</v>
      </c>
      <c r="B79" s="22" t="s">
        <v>73</v>
      </c>
      <c r="C79" s="48">
        <f t="shared" si="142"/>
        <v>72</v>
      </c>
      <c r="D79" s="23"/>
      <c r="E79" s="23">
        <f>SUM(K79,R79,Y79,AF79)</f>
        <v>72</v>
      </c>
      <c r="F79" s="189">
        <f t="shared" si="135"/>
        <v>0</v>
      </c>
      <c r="G79" s="190"/>
      <c r="H79" s="191"/>
      <c r="I79" s="190"/>
      <c r="J79" s="192"/>
      <c r="K79" s="193">
        <f t="shared" si="139"/>
        <v>0</v>
      </c>
      <c r="L79" s="115"/>
      <c r="M79" s="189">
        <f t="shared" si="136"/>
        <v>0</v>
      </c>
      <c r="N79" s="190"/>
      <c r="O79" s="191"/>
      <c r="P79" s="190"/>
      <c r="Q79" s="192"/>
      <c r="R79" s="193">
        <f t="shared" si="144"/>
        <v>0</v>
      </c>
      <c r="S79" s="84"/>
      <c r="T79" s="189">
        <f t="shared" si="137"/>
        <v>72</v>
      </c>
      <c r="U79" s="190"/>
      <c r="V79" s="191">
        <v>72</v>
      </c>
      <c r="W79" s="190"/>
      <c r="X79" s="192"/>
      <c r="Y79" s="193">
        <f t="shared" si="140"/>
        <v>72</v>
      </c>
      <c r="Z79" s="115"/>
      <c r="AA79" s="189">
        <f t="shared" si="138"/>
        <v>0</v>
      </c>
      <c r="AB79" s="190"/>
      <c r="AC79" s="191"/>
      <c r="AD79" s="190"/>
      <c r="AE79" s="192"/>
      <c r="AF79" s="193">
        <f t="shared" si="141"/>
        <v>0</v>
      </c>
      <c r="AG79" s="84"/>
    </row>
    <row r="80" spans="1:33" ht="32.1" customHeight="1" x14ac:dyDescent="0.25">
      <c r="A80" s="24" t="s">
        <v>19</v>
      </c>
      <c r="B80" s="118" t="s">
        <v>252</v>
      </c>
      <c r="C80" s="25">
        <f t="shared" ref="C80:K80" si="145">SUM(C81:C87)</f>
        <v>686</v>
      </c>
      <c r="D80" s="75">
        <f t="shared" si="145"/>
        <v>22</v>
      </c>
      <c r="E80" s="75">
        <f t="shared" si="145"/>
        <v>664</v>
      </c>
      <c r="F80" s="24">
        <f t="shared" si="145"/>
        <v>0</v>
      </c>
      <c r="G80" s="182">
        <f>SUM(G81:G87)</f>
        <v>0</v>
      </c>
      <c r="H80" s="183">
        <f t="shared" si="145"/>
        <v>0</v>
      </c>
      <c r="I80" s="182">
        <f>SUM(I81:I87)</f>
        <v>0</v>
      </c>
      <c r="J80" s="183">
        <f t="shared" si="145"/>
        <v>0</v>
      </c>
      <c r="K80" s="116">
        <f t="shared" si="145"/>
        <v>0</v>
      </c>
      <c r="L80" s="117" t="s">
        <v>139</v>
      </c>
      <c r="M80" s="24">
        <f>SUM(M81:M87)</f>
        <v>0</v>
      </c>
      <c r="N80" s="182">
        <f>SUM(N81:N87)</f>
        <v>0</v>
      </c>
      <c r="O80" s="183">
        <f>SUM(O81:O87)</f>
        <v>0</v>
      </c>
      <c r="P80" s="182">
        <f>SUM(P81:P87)</f>
        <v>0</v>
      </c>
      <c r="Q80" s="183">
        <f>SUM(Q81:Q87)</f>
        <v>0</v>
      </c>
      <c r="R80" s="116">
        <f t="shared" ref="R80" si="146">SUM(R81:R87)</f>
        <v>0</v>
      </c>
      <c r="S80" s="85" t="s">
        <v>139</v>
      </c>
      <c r="T80" s="24">
        <f t="shared" ref="T80" si="147">SUM(T81:T87)</f>
        <v>390</v>
      </c>
      <c r="U80" s="182">
        <f>SUM(U81:U87)</f>
        <v>0</v>
      </c>
      <c r="V80" s="183">
        <f t="shared" ref="V80" si="148">SUM(V81:V87)</f>
        <v>0</v>
      </c>
      <c r="W80" s="182">
        <f>SUM(W81:W87)</f>
        <v>14</v>
      </c>
      <c r="X80" s="183">
        <f t="shared" ref="X80:Y80" si="149">SUM(X81:X87)</f>
        <v>376</v>
      </c>
      <c r="Y80" s="116">
        <f t="shared" si="149"/>
        <v>376</v>
      </c>
      <c r="Z80" s="117" t="s">
        <v>139</v>
      </c>
      <c r="AA80" s="24">
        <f>SUM(AA81:AA87)</f>
        <v>296</v>
      </c>
      <c r="AB80" s="182">
        <f>SUM(AB81:AB87)</f>
        <v>8</v>
      </c>
      <c r="AC80" s="183">
        <f>SUM(AC81:AC87)</f>
        <v>288</v>
      </c>
      <c r="AD80" s="182">
        <f>SUM(AD81:AD87)</f>
        <v>0</v>
      </c>
      <c r="AE80" s="183">
        <f>SUM(AE81:AE87)</f>
        <v>0</v>
      </c>
      <c r="AF80" s="116">
        <f t="shared" ref="AF80" si="150">SUM(AF81:AF87)</f>
        <v>288</v>
      </c>
      <c r="AG80" s="85" t="s">
        <v>139</v>
      </c>
    </row>
    <row r="81" spans="1:33" ht="32.1" customHeight="1" x14ac:dyDescent="0.25">
      <c r="A81" s="112" t="s">
        <v>178</v>
      </c>
      <c r="B81" s="113" t="s">
        <v>253</v>
      </c>
      <c r="C81" s="127">
        <f>SUM(D81:E81)</f>
        <v>138</v>
      </c>
      <c r="D81" s="7">
        <f>SUM(G81,N81,U81,W81,I81,P81,AB81,AD81)</f>
        <v>14</v>
      </c>
      <c r="E81" s="7">
        <f>SUM(K81,R81,Y81,AF81)</f>
        <v>124</v>
      </c>
      <c r="F81" s="152">
        <f t="shared" ref="F81:F87" si="151">SUM(G81:J81)</f>
        <v>0</v>
      </c>
      <c r="G81" s="153"/>
      <c r="H81" s="163"/>
      <c r="I81" s="153"/>
      <c r="J81" s="155"/>
      <c r="K81" s="156">
        <f>SUM(H81,J81)</f>
        <v>0</v>
      </c>
      <c r="L81" s="103"/>
      <c r="M81" s="152">
        <f t="shared" ref="M81:M87" si="152">SUM(N81:Q81)</f>
        <v>0</v>
      </c>
      <c r="N81" s="153"/>
      <c r="O81" s="163"/>
      <c r="P81" s="153"/>
      <c r="Q81" s="155"/>
      <c r="R81" s="156">
        <f>SUM(O81,Q81)</f>
        <v>0</v>
      </c>
      <c r="S81" s="77"/>
      <c r="T81" s="152">
        <f>SUM(U81:X81)</f>
        <v>138</v>
      </c>
      <c r="U81" s="153"/>
      <c r="V81" s="163"/>
      <c r="W81" s="153">
        <v>14</v>
      </c>
      <c r="X81" s="155">
        <v>124</v>
      </c>
      <c r="Y81" s="156">
        <f>SUM(V81,X81)</f>
        <v>124</v>
      </c>
      <c r="Z81" s="103" t="s">
        <v>227</v>
      </c>
      <c r="AA81" s="152">
        <f t="shared" ref="AA81:AA87" si="153">SUM(AB81:AE81)</f>
        <v>0</v>
      </c>
      <c r="AB81" s="153"/>
      <c r="AC81" s="163"/>
      <c r="AD81" s="153"/>
      <c r="AE81" s="155"/>
      <c r="AF81" s="156">
        <f>SUM(AC81,AE81)</f>
        <v>0</v>
      </c>
      <c r="AG81" s="77"/>
    </row>
    <row r="82" spans="1:33" ht="32.1" customHeight="1" x14ac:dyDescent="0.25">
      <c r="A82" s="112" t="s">
        <v>206</v>
      </c>
      <c r="B82" s="110" t="s">
        <v>254</v>
      </c>
      <c r="C82" s="127">
        <f>SUM(D82:E82)</f>
        <v>76</v>
      </c>
      <c r="D82" s="7">
        <f>SUM(G82,N82,U82,W82,I82,P82,AB82,AD82)</f>
        <v>4</v>
      </c>
      <c r="E82" s="31">
        <f>SUM(K82,R82,Y82,AF82)</f>
        <v>72</v>
      </c>
      <c r="F82" s="152">
        <f t="shared" si="151"/>
        <v>0</v>
      </c>
      <c r="G82" s="157"/>
      <c r="H82" s="158"/>
      <c r="I82" s="157"/>
      <c r="J82" s="159"/>
      <c r="K82" s="160">
        <f t="shared" ref="K82:K87" si="154">SUM(H82:J82)</f>
        <v>0</v>
      </c>
      <c r="L82" s="104"/>
      <c r="M82" s="152">
        <f t="shared" si="152"/>
        <v>0</v>
      </c>
      <c r="N82" s="157"/>
      <c r="O82" s="158"/>
      <c r="P82" s="157"/>
      <c r="Q82" s="159"/>
      <c r="R82" s="160">
        <f>SUM(O82,Q82)</f>
        <v>0</v>
      </c>
      <c r="S82" s="78"/>
      <c r="T82" s="152">
        <f t="shared" ref="T82:T87" si="155">SUM(U82:X82)</f>
        <v>0</v>
      </c>
      <c r="U82" s="157"/>
      <c r="V82" s="158"/>
      <c r="W82" s="157"/>
      <c r="X82" s="159"/>
      <c r="Y82" s="160">
        <f t="shared" ref="Y82:Y87" si="156">SUM(V82:X82)</f>
        <v>0</v>
      </c>
      <c r="Z82" s="104"/>
      <c r="AA82" s="152">
        <f t="shared" si="153"/>
        <v>76</v>
      </c>
      <c r="AB82" s="157">
        <v>4</v>
      </c>
      <c r="AC82" s="158">
        <v>72</v>
      </c>
      <c r="AD82" s="157"/>
      <c r="AE82" s="159"/>
      <c r="AF82" s="156">
        <f t="shared" ref="AF82:AF83" si="157">SUM(AC82,AE82)</f>
        <v>72</v>
      </c>
      <c r="AG82" s="78" t="s">
        <v>227</v>
      </c>
    </row>
    <row r="83" spans="1:33" ht="32.1" customHeight="1" x14ac:dyDescent="0.25">
      <c r="A83" s="112" t="s">
        <v>207</v>
      </c>
      <c r="B83" s="110" t="s">
        <v>255</v>
      </c>
      <c r="C83" s="127">
        <f>SUM(D83:E83)</f>
        <v>76</v>
      </c>
      <c r="D83" s="7">
        <f>SUM(G83,N83,U83,W83,I83,P83,AB83,AD83)</f>
        <v>4</v>
      </c>
      <c r="E83" s="31">
        <f>SUM(K83,R83,Y83,AF83)</f>
        <v>72</v>
      </c>
      <c r="F83" s="152">
        <f t="shared" si="151"/>
        <v>0</v>
      </c>
      <c r="G83" s="157"/>
      <c r="H83" s="158"/>
      <c r="I83" s="157"/>
      <c r="J83" s="159"/>
      <c r="K83" s="160">
        <f t="shared" si="154"/>
        <v>0</v>
      </c>
      <c r="L83" s="104"/>
      <c r="M83" s="152">
        <f t="shared" si="152"/>
        <v>0</v>
      </c>
      <c r="N83" s="157"/>
      <c r="O83" s="158"/>
      <c r="P83" s="157"/>
      <c r="Q83" s="159"/>
      <c r="R83" s="160">
        <f>SUM(O83,Q83)</f>
        <v>0</v>
      </c>
      <c r="S83" s="78"/>
      <c r="T83" s="152">
        <f t="shared" si="155"/>
        <v>0</v>
      </c>
      <c r="U83" s="157"/>
      <c r="V83" s="158"/>
      <c r="W83" s="157"/>
      <c r="X83" s="159"/>
      <c r="Y83" s="160">
        <f t="shared" si="156"/>
        <v>0</v>
      </c>
      <c r="Z83" s="104"/>
      <c r="AA83" s="152">
        <f t="shared" si="153"/>
        <v>76</v>
      </c>
      <c r="AB83" s="157">
        <v>4</v>
      </c>
      <c r="AC83" s="158">
        <v>72</v>
      </c>
      <c r="AD83" s="157"/>
      <c r="AE83" s="159"/>
      <c r="AF83" s="156">
        <f t="shared" si="157"/>
        <v>72</v>
      </c>
      <c r="AG83" s="78" t="s">
        <v>227</v>
      </c>
    </row>
    <row r="84" spans="1:33" ht="15.95" hidden="1" customHeight="1" x14ac:dyDescent="0.25">
      <c r="A84" s="112" t="s">
        <v>208</v>
      </c>
      <c r="B84" s="8"/>
      <c r="C84" s="127">
        <f t="shared" ref="C84:C87" si="158">SUM(D84:E84)</f>
        <v>0</v>
      </c>
      <c r="D84" s="7">
        <f>SUM(G84,N84,U84,AA84)</f>
        <v>0</v>
      </c>
      <c r="E84" s="31">
        <f t="shared" ref="E84:E85" si="159">SUM(K84,R84,X84,AD84)</f>
        <v>0</v>
      </c>
      <c r="F84" s="152">
        <f t="shared" si="151"/>
        <v>0</v>
      </c>
      <c r="G84" s="157"/>
      <c r="H84" s="158"/>
      <c r="I84" s="157"/>
      <c r="J84" s="159"/>
      <c r="K84" s="160">
        <f t="shared" si="154"/>
        <v>0</v>
      </c>
      <c r="L84" s="104"/>
      <c r="M84" s="152">
        <f t="shared" si="152"/>
        <v>0</v>
      </c>
      <c r="N84" s="157"/>
      <c r="O84" s="158"/>
      <c r="P84" s="157"/>
      <c r="Q84" s="159"/>
      <c r="R84" s="160">
        <f t="shared" ref="R84:R87" si="160">SUM(O84:Q84)</f>
        <v>0</v>
      </c>
      <c r="S84" s="78"/>
      <c r="T84" s="152">
        <f t="shared" si="155"/>
        <v>0</v>
      </c>
      <c r="U84" s="157"/>
      <c r="V84" s="158"/>
      <c r="W84" s="157"/>
      <c r="X84" s="159"/>
      <c r="Y84" s="160">
        <f t="shared" si="156"/>
        <v>0</v>
      </c>
      <c r="Z84" s="104"/>
      <c r="AA84" s="152">
        <f t="shared" si="153"/>
        <v>0</v>
      </c>
      <c r="AB84" s="157"/>
      <c r="AC84" s="158"/>
      <c r="AD84" s="157"/>
      <c r="AE84" s="159"/>
      <c r="AF84" s="160">
        <f t="shared" ref="AF84:AF87" si="161">SUM(AC84:AE84)</f>
        <v>0</v>
      </c>
      <c r="AG84" s="78"/>
    </row>
    <row r="85" spans="1:33" ht="15.95" hidden="1" customHeight="1" x14ac:dyDescent="0.25">
      <c r="A85" s="112" t="s">
        <v>209</v>
      </c>
      <c r="B85" s="8"/>
      <c r="C85" s="127">
        <f t="shared" si="158"/>
        <v>0</v>
      </c>
      <c r="D85" s="7">
        <f>SUM(G85,N85,U85,AA85)</f>
        <v>0</v>
      </c>
      <c r="E85" s="31">
        <f t="shared" si="159"/>
        <v>0</v>
      </c>
      <c r="F85" s="152">
        <f t="shared" si="151"/>
        <v>0</v>
      </c>
      <c r="G85" s="157"/>
      <c r="H85" s="158"/>
      <c r="I85" s="157"/>
      <c r="J85" s="159"/>
      <c r="K85" s="160">
        <f t="shared" si="154"/>
        <v>0</v>
      </c>
      <c r="L85" s="104"/>
      <c r="M85" s="152">
        <f t="shared" si="152"/>
        <v>0</v>
      </c>
      <c r="N85" s="157"/>
      <c r="O85" s="158"/>
      <c r="P85" s="157"/>
      <c r="Q85" s="159"/>
      <c r="R85" s="160">
        <f t="shared" si="160"/>
        <v>0</v>
      </c>
      <c r="S85" s="78"/>
      <c r="T85" s="152">
        <f t="shared" si="155"/>
        <v>0</v>
      </c>
      <c r="U85" s="157"/>
      <c r="V85" s="158"/>
      <c r="W85" s="157"/>
      <c r="X85" s="159"/>
      <c r="Y85" s="160">
        <f t="shared" si="156"/>
        <v>0</v>
      </c>
      <c r="Z85" s="104"/>
      <c r="AA85" s="152">
        <f t="shared" si="153"/>
        <v>0</v>
      </c>
      <c r="AB85" s="157"/>
      <c r="AC85" s="158"/>
      <c r="AD85" s="157"/>
      <c r="AE85" s="159"/>
      <c r="AF85" s="160">
        <f t="shared" si="161"/>
        <v>0</v>
      </c>
      <c r="AG85" s="78"/>
    </row>
    <row r="86" spans="1:33" ht="15.95" customHeight="1" x14ac:dyDescent="0.25">
      <c r="A86" s="18" t="s">
        <v>35</v>
      </c>
      <c r="B86" s="19" t="s">
        <v>72</v>
      </c>
      <c r="C86" s="47">
        <f t="shared" si="158"/>
        <v>180</v>
      </c>
      <c r="D86" s="20"/>
      <c r="E86" s="20">
        <f>SUM(K86,R86,Y86,AF86)</f>
        <v>180</v>
      </c>
      <c r="F86" s="184">
        <f t="shared" si="151"/>
        <v>0</v>
      </c>
      <c r="G86" s="185"/>
      <c r="H86" s="186"/>
      <c r="I86" s="185"/>
      <c r="J86" s="187"/>
      <c r="K86" s="188">
        <f t="shared" si="154"/>
        <v>0</v>
      </c>
      <c r="L86" s="114"/>
      <c r="M86" s="184">
        <f t="shared" si="152"/>
        <v>0</v>
      </c>
      <c r="N86" s="185"/>
      <c r="O86" s="186"/>
      <c r="P86" s="185"/>
      <c r="Q86" s="187"/>
      <c r="R86" s="188">
        <f t="shared" si="160"/>
        <v>0</v>
      </c>
      <c r="S86" s="83"/>
      <c r="T86" s="184">
        <f t="shared" si="155"/>
        <v>108</v>
      </c>
      <c r="U86" s="185"/>
      <c r="V86" s="186"/>
      <c r="W86" s="185"/>
      <c r="X86" s="187">
        <v>108</v>
      </c>
      <c r="Y86" s="188">
        <f t="shared" si="156"/>
        <v>108</v>
      </c>
      <c r="Z86" s="114"/>
      <c r="AA86" s="184">
        <f t="shared" si="153"/>
        <v>72</v>
      </c>
      <c r="AB86" s="185"/>
      <c r="AC86" s="186">
        <v>72</v>
      </c>
      <c r="AD86" s="185"/>
      <c r="AE86" s="187"/>
      <c r="AF86" s="188">
        <f t="shared" si="161"/>
        <v>72</v>
      </c>
      <c r="AG86" s="83"/>
    </row>
    <row r="87" spans="1:33" ht="15.95" customHeight="1" x14ac:dyDescent="0.25">
      <c r="A87" s="21" t="s">
        <v>36</v>
      </c>
      <c r="B87" s="22" t="s">
        <v>73</v>
      </c>
      <c r="C87" s="48">
        <f t="shared" si="158"/>
        <v>216</v>
      </c>
      <c r="D87" s="23"/>
      <c r="E87" s="23">
        <f>SUM(K87,R87,Y87,AF87)</f>
        <v>216</v>
      </c>
      <c r="F87" s="189">
        <f t="shared" si="151"/>
        <v>0</v>
      </c>
      <c r="G87" s="190"/>
      <c r="H87" s="191"/>
      <c r="I87" s="190"/>
      <c r="J87" s="192"/>
      <c r="K87" s="193">
        <f t="shared" si="154"/>
        <v>0</v>
      </c>
      <c r="L87" s="115"/>
      <c r="M87" s="189">
        <f t="shared" si="152"/>
        <v>0</v>
      </c>
      <c r="N87" s="190"/>
      <c r="O87" s="191"/>
      <c r="P87" s="190"/>
      <c r="Q87" s="192"/>
      <c r="R87" s="193">
        <f t="shared" si="160"/>
        <v>0</v>
      </c>
      <c r="S87" s="84"/>
      <c r="T87" s="189">
        <f t="shared" si="155"/>
        <v>144</v>
      </c>
      <c r="U87" s="190"/>
      <c r="V87" s="191"/>
      <c r="W87" s="190"/>
      <c r="X87" s="192">
        <v>144</v>
      </c>
      <c r="Y87" s="193">
        <f t="shared" si="156"/>
        <v>144</v>
      </c>
      <c r="Z87" s="115"/>
      <c r="AA87" s="189">
        <f t="shared" si="153"/>
        <v>72</v>
      </c>
      <c r="AB87" s="190"/>
      <c r="AC87" s="191">
        <v>72</v>
      </c>
      <c r="AD87" s="190"/>
      <c r="AE87" s="192"/>
      <c r="AF87" s="193">
        <f t="shared" si="161"/>
        <v>72</v>
      </c>
      <c r="AG87" s="84"/>
    </row>
    <row r="88" spans="1:33" ht="48" customHeight="1" x14ac:dyDescent="0.25">
      <c r="A88" s="24" t="s">
        <v>20</v>
      </c>
      <c r="B88" s="118" t="s">
        <v>256</v>
      </c>
      <c r="C88" s="25">
        <f t="shared" ref="C88:K88" si="162">SUM(C89:C95)</f>
        <v>288</v>
      </c>
      <c r="D88" s="75">
        <f t="shared" si="162"/>
        <v>10</v>
      </c>
      <c r="E88" s="75">
        <f t="shared" si="162"/>
        <v>278</v>
      </c>
      <c r="F88" s="24">
        <f t="shared" si="162"/>
        <v>0</v>
      </c>
      <c r="G88" s="182">
        <f>SUM(G89:G95)</f>
        <v>0</v>
      </c>
      <c r="H88" s="183">
        <f t="shared" si="162"/>
        <v>0</v>
      </c>
      <c r="I88" s="182">
        <f>SUM(I89:I95)</f>
        <v>0</v>
      </c>
      <c r="J88" s="183">
        <f t="shared" si="162"/>
        <v>0</v>
      </c>
      <c r="K88" s="116">
        <f t="shared" si="162"/>
        <v>0</v>
      </c>
      <c r="L88" s="117" t="s">
        <v>139</v>
      </c>
      <c r="M88" s="24">
        <f>SUM(M89:M95)</f>
        <v>0</v>
      </c>
      <c r="N88" s="182">
        <f>SUM(N89:N95)</f>
        <v>0</v>
      </c>
      <c r="O88" s="183">
        <f>SUM(O89:O95)</f>
        <v>0</v>
      </c>
      <c r="P88" s="182">
        <f>SUM(P89:P95)</f>
        <v>0</v>
      </c>
      <c r="Q88" s="183">
        <f>SUM(Q89:Q95)</f>
        <v>0</v>
      </c>
      <c r="R88" s="116">
        <f t="shared" ref="R88" si="163">SUM(R89:R95)</f>
        <v>0</v>
      </c>
      <c r="S88" s="85" t="s">
        <v>139</v>
      </c>
      <c r="T88" s="24">
        <f t="shared" ref="T88" si="164">SUM(T89:T95)</f>
        <v>0</v>
      </c>
      <c r="U88" s="182">
        <f>SUM(U89:U95)</f>
        <v>0</v>
      </c>
      <c r="V88" s="183">
        <f t="shared" ref="V88" si="165">SUM(V89:V95)</f>
        <v>0</v>
      </c>
      <c r="W88" s="182">
        <f>SUM(W89:W95)</f>
        <v>0</v>
      </c>
      <c r="X88" s="183">
        <f t="shared" ref="X88:Y88" si="166">SUM(X89:X95)</f>
        <v>0</v>
      </c>
      <c r="Y88" s="116">
        <f t="shared" si="166"/>
        <v>0</v>
      </c>
      <c r="Z88" s="117" t="s">
        <v>139</v>
      </c>
      <c r="AA88" s="24">
        <f>SUM(AA89:AA95)</f>
        <v>288</v>
      </c>
      <c r="AB88" s="182">
        <f>SUM(AB89:AB95)</f>
        <v>2</v>
      </c>
      <c r="AC88" s="183">
        <f>SUM(AC89:AC95)</f>
        <v>32</v>
      </c>
      <c r="AD88" s="182">
        <f>SUM(AD89:AD95)</f>
        <v>8</v>
      </c>
      <c r="AE88" s="183">
        <f>SUM(AE89:AE95)</f>
        <v>246</v>
      </c>
      <c r="AF88" s="116">
        <f t="shared" ref="AF88" si="167">SUM(AF89:AF95)</f>
        <v>278</v>
      </c>
      <c r="AG88" s="85" t="s">
        <v>139</v>
      </c>
    </row>
    <row r="89" spans="1:33" ht="32.1" customHeight="1" x14ac:dyDescent="0.25">
      <c r="A89" s="112" t="s">
        <v>179</v>
      </c>
      <c r="B89" s="113" t="s">
        <v>257</v>
      </c>
      <c r="C89" s="127">
        <f>SUM(D89:E89)</f>
        <v>76</v>
      </c>
      <c r="D89" s="7">
        <f>SUM(G89,N89,U89,W89,I89,P89,AB89,AD89)</f>
        <v>4</v>
      </c>
      <c r="E89" s="7">
        <f>SUM(K89,R89,Y89,AF89)</f>
        <v>72</v>
      </c>
      <c r="F89" s="152">
        <f t="shared" ref="F89:F95" si="168">SUM(G89:J89)</f>
        <v>0</v>
      </c>
      <c r="G89" s="153"/>
      <c r="H89" s="163"/>
      <c r="I89" s="153"/>
      <c r="J89" s="155"/>
      <c r="K89" s="156">
        <f>SUM(H89,J89)</f>
        <v>0</v>
      </c>
      <c r="L89" s="103"/>
      <c r="M89" s="152">
        <f t="shared" ref="M89:M95" si="169">SUM(N89:Q89)</f>
        <v>0</v>
      </c>
      <c r="N89" s="153"/>
      <c r="O89" s="163"/>
      <c r="P89" s="153"/>
      <c r="Q89" s="155"/>
      <c r="R89" s="156">
        <f>SUM(O89,Q89)</f>
        <v>0</v>
      </c>
      <c r="S89" s="77"/>
      <c r="T89" s="152">
        <f t="shared" ref="T89:T95" si="170">SUM(U89:X89)</f>
        <v>0</v>
      </c>
      <c r="U89" s="153"/>
      <c r="V89" s="163"/>
      <c r="W89" s="153"/>
      <c r="X89" s="155"/>
      <c r="Y89" s="156">
        <f>SUM(V89,X89)</f>
        <v>0</v>
      </c>
      <c r="Z89" s="103"/>
      <c r="AA89" s="152">
        <f t="shared" ref="AA89:AA95" si="171">SUM(AB89:AE89)</f>
        <v>76</v>
      </c>
      <c r="AB89" s="153">
        <v>2</v>
      </c>
      <c r="AC89" s="163">
        <v>32</v>
      </c>
      <c r="AD89" s="153">
        <v>2</v>
      </c>
      <c r="AE89" s="155">
        <v>40</v>
      </c>
      <c r="AF89" s="156">
        <f>SUM(AC89,AE89)</f>
        <v>72</v>
      </c>
      <c r="AG89" s="77" t="s">
        <v>227</v>
      </c>
    </row>
    <row r="90" spans="1:33" ht="48" customHeight="1" x14ac:dyDescent="0.25">
      <c r="A90" s="112" t="s">
        <v>210</v>
      </c>
      <c r="B90" s="110" t="s">
        <v>258</v>
      </c>
      <c r="C90" s="127">
        <f>SUM(D90:E90)</f>
        <v>68</v>
      </c>
      <c r="D90" s="7">
        <f>SUM(G90,N90,U90,W90,I90,P90,AB90,AD90)</f>
        <v>4</v>
      </c>
      <c r="E90" s="31">
        <f>SUM(K90,R90,Y90,AF90)</f>
        <v>64</v>
      </c>
      <c r="F90" s="152">
        <f t="shared" si="168"/>
        <v>0</v>
      </c>
      <c r="G90" s="157"/>
      <c r="H90" s="158"/>
      <c r="I90" s="157"/>
      <c r="J90" s="159"/>
      <c r="K90" s="160">
        <f t="shared" ref="K90:K95" si="172">SUM(H90:J90)</f>
        <v>0</v>
      </c>
      <c r="L90" s="104"/>
      <c r="M90" s="152">
        <f t="shared" si="169"/>
        <v>0</v>
      </c>
      <c r="N90" s="157"/>
      <c r="O90" s="158"/>
      <c r="P90" s="157"/>
      <c r="Q90" s="159"/>
      <c r="R90" s="160">
        <f>SUM(O90,Q90)</f>
        <v>0</v>
      </c>
      <c r="S90" s="78"/>
      <c r="T90" s="152">
        <f t="shared" si="170"/>
        <v>0</v>
      </c>
      <c r="U90" s="157"/>
      <c r="V90" s="158"/>
      <c r="W90" s="157"/>
      <c r="X90" s="159"/>
      <c r="Y90" s="160">
        <f t="shared" ref="Y90:Y95" si="173">SUM(V90:X90)</f>
        <v>0</v>
      </c>
      <c r="Z90" s="104"/>
      <c r="AA90" s="152">
        <f t="shared" si="171"/>
        <v>68</v>
      </c>
      <c r="AB90" s="157"/>
      <c r="AC90" s="158"/>
      <c r="AD90" s="157">
        <v>4</v>
      </c>
      <c r="AE90" s="159">
        <v>64</v>
      </c>
      <c r="AF90" s="156">
        <f t="shared" ref="AF90:AF91" si="174">SUM(AC90,AE90)</f>
        <v>64</v>
      </c>
      <c r="AG90" s="78" t="s">
        <v>227</v>
      </c>
    </row>
    <row r="91" spans="1:33" ht="32.1" customHeight="1" x14ac:dyDescent="0.25">
      <c r="A91" s="112" t="s">
        <v>211</v>
      </c>
      <c r="B91" s="110" t="s">
        <v>259</v>
      </c>
      <c r="C91" s="127">
        <f>SUM(D91:E91)</f>
        <v>36</v>
      </c>
      <c r="D91" s="7">
        <f>SUM(G91,N91,U91,W91,I91,P91,AB91,AD91)</f>
        <v>2</v>
      </c>
      <c r="E91" s="31">
        <f>SUM(K91,R91,Y91,AF91)</f>
        <v>34</v>
      </c>
      <c r="F91" s="152">
        <f t="shared" si="168"/>
        <v>0</v>
      </c>
      <c r="G91" s="157"/>
      <c r="H91" s="158"/>
      <c r="I91" s="157"/>
      <c r="J91" s="159"/>
      <c r="K91" s="160">
        <f t="shared" si="172"/>
        <v>0</v>
      </c>
      <c r="L91" s="104"/>
      <c r="M91" s="152">
        <f t="shared" si="169"/>
        <v>0</v>
      </c>
      <c r="N91" s="157"/>
      <c r="O91" s="158"/>
      <c r="P91" s="157"/>
      <c r="Q91" s="159"/>
      <c r="R91" s="160">
        <f>SUM(O91,Q91)</f>
        <v>0</v>
      </c>
      <c r="S91" s="78"/>
      <c r="T91" s="152">
        <f t="shared" si="170"/>
        <v>0</v>
      </c>
      <c r="U91" s="157"/>
      <c r="V91" s="158"/>
      <c r="W91" s="157"/>
      <c r="X91" s="159"/>
      <c r="Y91" s="160">
        <f t="shared" si="173"/>
        <v>0</v>
      </c>
      <c r="Z91" s="104"/>
      <c r="AA91" s="152">
        <f t="shared" si="171"/>
        <v>36</v>
      </c>
      <c r="AB91" s="157"/>
      <c r="AC91" s="158"/>
      <c r="AD91" s="157">
        <v>2</v>
      </c>
      <c r="AE91" s="159">
        <v>34</v>
      </c>
      <c r="AF91" s="156">
        <f t="shared" si="174"/>
        <v>34</v>
      </c>
      <c r="AG91" s="78" t="s">
        <v>228</v>
      </c>
    </row>
    <row r="92" spans="1:33" ht="15.95" hidden="1" customHeight="1" x14ac:dyDescent="0.25">
      <c r="A92" s="112" t="s">
        <v>212</v>
      </c>
      <c r="B92" s="8"/>
      <c r="C92" s="127">
        <f t="shared" ref="C92:C95" si="175">SUM(D92:E92)</f>
        <v>0</v>
      </c>
      <c r="D92" s="7">
        <f>SUM(G92,N92,U92,AA92)</f>
        <v>0</v>
      </c>
      <c r="E92" s="31">
        <f t="shared" ref="E92:E93" si="176">SUM(K92,R92,X92,AD92)</f>
        <v>0</v>
      </c>
      <c r="F92" s="152">
        <f t="shared" si="168"/>
        <v>0</v>
      </c>
      <c r="G92" s="157"/>
      <c r="H92" s="158"/>
      <c r="I92" s="157"/>
      <c r="J92" s="159"/>
      <c r="K92" s="160">
        <f t="shared" si="172"/>
        <v>0</v>
      </c>
      <c r="L92" s="104"/>
      <c r="M92" s="152">
        <f t="shared" si="169"/>
        <v>0</v>
      </c>
      <c r="N92" s="157"/>
      <c r="O92" s="158"/>
      <c r="P92" s="157"/>
      <c r="Q92" s="159"/>
      <c r="R92" s="160">
        <f t="shared" ref="R92:R95" si="177">SUM(O92:Q92)</f>
        <v>0</v>
      </c>
      <c r="S92" s="78"/>
      <c r="T92" s="152">
        <f t="shared" si="170"/>
        <v>0</v>
      </c>
      <c r="U92" s="157"/>
      <c r="V92" s="158"/>
      <c r="W92" s="157"/>
      <c r="X92" s="159"/>
      <c r="Y92" s="160">
        <f t="shared" si="173"/>
        <v>0</v>
      </c>
      <c r="Z92" s="104"/>
      <c r="AA92" s="152">
        <f t="shared" si="171"/>
        <v>0</v>
      </c>
      <c r="AB92" s="157"/>
      <c r="AC92" s="158"/>
      <c r="AD92" s="157"/>
      <c r="AE92" s="159"/>
      <c r="AF92" s="160">
        <f t="shared" ref="AF92:AF95" si="178">SUM(AC92:AE92)</f>
        <v>0</v>
      </c>
      <c r="AG92" s="78"/>
    </row>
    <row r="93" spans="1:33" ht="15.95" hidden="1" customHeight="1" x14ac:dyDescent="0.25">
      <c r="A93" s="112" t="s">
        <v>213</v>
      </c>
      <c r="B93" s="8"/>
      <c r="C93" s="127">
        <f t="shared" si="175"/>
        <v>0</v>
      </c>
      <c r="D93" s="7">
        <f>SUM(G93,N93,U93,AA93)</f>
        <v>0</v>
      </c>
      <c r="E93" s="31">
        <f t="shared" si="176"/>
        <v>0</v>
      </c>
      <c r="F93" s="152">
        <f t="shared" si="168"/>
        <v>0</v>
      </c>
      <c r="G93" s="157"/>
      <c r="H93" s="158"/>
      <c r="I93" s="157"/>
      <c r="J93" s="159"/>
      <c r="K93" s="160">
        <f t="shared" si="172"/>
        <v>0</v>
      </c>
      <c r="L93" s="104"/>
      <c r="M93" s="152">
        <f t="shared" si="169"/>
        <v>0</v>
      </c>
      <c r="N93" s="157"/>
      <c r="O93" s="158"/>
      <c r="P93" s="157"/>
      <c r="Q93" s="159"/>
      <c r="R93" s="160">
        <f t="shared" si="177"/>
        <v>0</v>
      </c>
      <c r="S93" s="78"/>
      <c r="T93" s="152">
        <f t="shared" si="170"/>
        <v>0</v>
      </c>
      <c r="U93" s="157"/>
      <c r="V93" s="158"/>
      <c r="W93" s="157"/>
      <c r="X93" s="159"/>
      <c r="Y93" s="160">
        <f t="shared" si="173"/>
        <v>0</v>
      </c>
      <c r="Z93" s="104"/>
      <c r="AA93" s="152">
        <f t="shared" si="171"/>
        <v>0</v>
      </c>
      <c r="AB93" s="157"/>
      <c r="AC93" s="158"/>
      <c r="AD93" s="157"/>
      <c r="AE93" s="159"/>
      <c r="AF93" s="160">
        <f t="shared" si="178"/>
        <v>0</v>
      </c>
      <c r="AG93" s="78"/>
    </row>
    <row r="94" spans="1:33" ht="15.95" customHeight="1" x14ac:dyDescent="0.25">
      <c r="A94" s="18" t="s">
        <v>38</v>
      </c>
      <c r="B94" s="19" t="s">
        <v>72</v>
      </c>
      <c r="C94" s="47">
        <f t="shared" si="175"/>
        <v>36</v>
      </c>
      <c r="D94" s="20"/>
      <c r="E94" s="20">
        <f>SUM(K94,R94,Y94,AF94)</f>
        <v>36</v>
      </c>
      <c r="F94" s="184">
        <f t="shared" si="168"/>
        <v>0</v>
      </c>
      <c r="G94" s="185"/>
      <c r="H94" s="186"/>
      <c r="I94" s="185"/>
      <c r="J94" s="187"/>
      <c r="K94" s="188">
        <f t="shared" si="172"/>
        <v>0</v>
      </c>
      <c r="L94" s="114"/>
      <c r="M94" s="184">
        <f t="shared" si="169"/>
        <v>0</v>
      </c>
      <c r="N94" s="185"/>
      <c r="O94" s="186"/>
      <c r="P94" s="185"/>
      <c r="Q94" s="187"/>
      <c r="R94" s="188">
        <f t="shared" si="177"/>
        <v>0</v>
      </c>
      <c r="S94" s="83"/>
      <c r="T94" s="184">
        <f t="shared" si="170"/>
        <v>0</v>
      </c>
      <c r="U94" s="185"/>
      <c r="V94" s="186"/>
      <c r="W94" s="185"/>
      <c r="X94" s="187"/>
      <c r="Y94" s="188">
        <f t="shared" si="173"/>
        <v>0</v>
      </c>
      <c r="Z94" s="114"/>
      <c r="AA94" s="184">
        <f t="shared" si="171"/>
        <v>36</v>
      </c>
      <c r="AB94" s="185"/>
      <c r="AC94" s="186"/>
      <c r="AD94" s="185"/>
      <c r="AE94" s="187">
        <v>36</v>
      </c>
      <c r="AF94" s="188">
        <f t="shared" si="178"/>
        <v>36</v>
      </c>
      <c r="AG94" s="83"/>
    </row>
    <row r="95" spans="1:33" ht="15.95" customHeight="1" x14ac:dyDescent="0.25">
      <c r="A95" s="21" t="s">
        <v>37</v>
      </c>
      <c r="B95" s="22" t="s">
        <v>73</v>
      </c>
      <c r="C95" s="48">
        <f t="shared" si="175"/>
        <v>72</v>
      </c>
      <c r="D95" s="23"/>
      <c r="E95" s="23">
        <f>SUM(K95,R95,Y95,AF95)</f>
        <v>72</v>
      </c>
      <c r="F95" s="189">
        <f t="shared" si="168"/>
        <v>0</v>
      </c>
      <c r="G95" s="190"/>
      <c r="H95" s="191"/>
      <c r="I95" s="190"/>
      <c r="J95" s="192"/>
      <c r="K95" s="193">
        <f t="shared" si="172"/>
        <v>0</v>
      </c>
      <c r="L95" s="115"/>
      <c r="M95" s="189">
        <f t="shared" si="169"/>
        <v>0</v>
      </c>
      <c r="N95" s="190"/>
      <c r="O95" s="191"/>
      <c r="P95" s="190"/>
      <c r="Q95" s="192"/>
      <c r="R95" s="193">
        <f t="shared" si="177"/>
        <v>0</v>
      </c>
      <c r="S95" s="84"/>
      <c r="T95" s="189">
        <f t="shared" si="170"/>
        <v>0</v>
      </c>
      <c r="U95" s="190"/>
      <c r="V95" s="191"/>
      <c r="W95" s="190"/>
      <c r="X95" s="192"/>
      <c r="Y95" s="193">
        <f t="shared" si="173"/>
        <v>0</v>
      </c>
      <c r="Z95" s="115"/>
      <c r="AA95" s="189">
        <f t="shared" si="171"/>
        <v>72</v>
      </c>
      <c r="AB95" s="190"/>
      <c r="AC95" s="191"/>
      <c r="AD95" s="190"/>
      <c r="AE95" s="192">
        <v>72</v>
      </c>
      <c r="AF95" s="193">
        <f t="shared" si="178"/>
        <v>72</v>
      </c>
      <c r="AG95" s="84"/>
    </row>
    <row r="96" spans="1:33" ht="32.1" customHeight="1" x14ac:dyDescent="0.25">
      <c r="A96" s="24" t="s">
        <v>21</v>
      </c>
      <c r="B96" s="118" t="s">
        <v>260</v>
      </c>
      <c r="C96" s="25">
        <f t="shared" ref="C96:K96" si="179">SUM(C97:C103)</f>
        <v>226</v>
      </c>
      <c r="D96" s="75">
        <f t="shared" si="179"/>
        <v>6</v>
      </c>
      <c r="E96" s="75">
        <f t="shared" si="179"/>
        <v>220</v>
      </c>
      <c r="F96" s="24">
        <f t="shared" si="179"/>
        <v>0</v>
      </c>
      <c r="G96" s="182">
        <f>SUM(G97:G103)</f>
        <v>0</v>
      </c>
      <c r="H96" s="183">
        <f t="shared" si="179"/>
        <v>0</v>
      </c>
      <c r="I96" s="182">
        <f>SUM(I97:I103)</f>
        <v>0</v>
      </c>
      <c r="J96" s="183">
        <f t="shared" si="179"/>
        <v>0</v>
      </c>
      <c r="K96" s="116">
        <f t="shared" si="179"/>
        <v>0</v>
      </c>
      <c r="L96" s="117" t="s">
        <v>139</v>
      </c>
      <c r="M96" s="24">
        <f>SUM(M97:M103)</f>
        <v>0</v>
      </c>
      <c r="N96" s="182">
        <f>SUM(N97:N103)</f>
        <v>0</v>
      </c>
      <c r="O96" s="183">
        <f>SUM(O97:O103)</f>
        <v>0</v>
      </c>
      <c r="P96" s="182">
        <f>SUM(P97:P103)</f>
        <v>0</v>
      </c>
      <c r="Q96" s="183">
        <f>SUM(Q97:Q103)</f>
        <v>0</v>
      </c>
      <c r="R96" s="116">
        <f t="shared" ref="R96" si="180">SUM(R97:R103)</f>
        <v>0</v>
      </c>
      <c r="S96" s="85" t="s">
        <v>139</v>
      </c>
      <c r="T96" s="24">
        <f t="shared" ref="T96" si="181">SUM(T97:T103)</f>
        <v>0</v>
      </c>
      <c r="U96" s="182">
        <f>SUM(U97:U103)</f>
        <v>0</v>
      </c>
      <c r="V96" s="183">
        <f t="shared" ref="V96" si="182">SUM(V97:V103)</f>
        <v>0</v>
      </c>
      <c r="W96" s="182">
        <f>SUM(W97:W103)</f>
        <v>0</v>
      </c>
      <c r="X96" s="183">
        <f t="shared" ref="X96:Y96" si="183">SUM(X97:X103)</f>
        <v>0</v>
      </c>
      <c r="Y96" s="116">
        <f t="shared" si="183"/>
        <v>0</v>
      </c>
      <c r="Z96" s="117" t="s">
        <v>139</v>
      </c>
      <c r="AA96" s="24">
        <f>SUM(AA97:AA103)</f>
        <v>226</v>
      </c>
      <c r="AB96" s="182">
        <f>SUM(AB97:AB103)</f>
        <v>4</v>
      </c>
      <c r="AC96" s="183">
        <f>SUM(AC97:AC103)</f>
        <v>104</v>
      </c>
      <c r="AD96" s="182">
        <f>SUM(AD97:AD103)</f>
        <v>2</v>
      </c>
      <c r="AE96" s="183">
        <f>SUM(AE97:AE103)</f>
        <v>116</v>
      </c>
      <c r="AF96" s="116">
        <f t="shared" ref="AF96" si="184">SUM(AF97:AF103)</f>
        <v>220</v>
      </c>
      <c r="AG96" s="85" t="s">
        <v>139</v>
      </c>
    </row>
    <row r="97" spans="1:33" ht="32.1" customHeight="1" x14ac:dyDescent="0.25">
      <c r="A97" s="230" t="s">
        <v>180</v>
      </c>
      <c r="B97" s="233" t="s">
        <v>261</v>
      </c>
      <c r="C97" s="127">
        <f>SUM(D97:E97)</f>
        <v>72</v>
      </c>
      <c r="D97" s="7">
        <f>SUM(G97,N97,U97,W97,I97,P97,AB97,AD97)</f>
        <v>4</v>
      </c>
      <c r="E97" s="7">
        <f>SUM(K97,R97,Y97,AF97)</f>
        <v>68</v>
      </c>
      <c r="F97" s="152">
        <f t="shared" ref="F97:F103" si="185">SUM(G97:J97)</f>
        <v>0</v>
      </c>
      <c r="G97" s="153"/>
      <c r="H97" s="163"/>
      <c r="I97" s="153"/>
      <c r="J97" s="155"/>
      <c r="K97" s="156">
        <f>SUM(H97,J97)</f>
        <v>0</v>
      </c>
      <c r="L97" s="103"/>
      <c r="M97" s="152">
        <f t="shared" ref="M97:M103" si="186">SUM(N97:Q97)</f>
        <v>0</v>
      </c>
      <c r="N97" s="153"/>
      <c r="O97" s="163"/>
      <c r="P97" s="153"/>
      <c r="Q97" s="155"/>
      <c r="R97" s="156">
        <f>SUM(O97,Q97)</f>
        <v>0</v>
      </c>
      <c r="S97" s="77"/>
      <c r="T97" s="152">
        <f t="shared" ref="T97:T103" si="187">SUM(U97:X97)</f>
        <v>0</v>
      </c>
      <c r="U97" s="153"/>
      <c r="V97" s="163"/>
      <c r="W97" s="153"/>
      <c r="X97" s="155"/>
      <c r="Y97" s="156">
        <f>SUM(V97,X97)</f>
        <v>0</v>
      </c>
      <c r="Z97" s="103"/>
      <c r="AA97" s="152">
        <f t="shared" ref="AA97:AA103" si="188">SUM(AB97:AE97)</f>
        <v>72</v>
      </c>
      <c r="AB97" s="153">
        <v>4</v>
      </c>
      <c r="AC97" s="163">
        <v>68</v>
      </c>
      <c r="AD97" s="153"/>
      <c r="AE97" s="155"/>
      <c r="AF97" s="156">
        <f>SUM(AC97,AE97)</f>
        <v>68</v>
      </c>
      <c r="AG97" s="77" t="s">
        <v>227</v>
      </c>
    </row>
    <row r="98" spans="1:33" ht="32.1" customHeight="1" x14ac:dyDescent="0.25">
      <c r="A98" s="230" t="s">
        <v>214</v>
      </c>
      <c r="B98" s="110" t="s">
        <v>262</v>
      </c>
      <c r="C98" s="127">
        <f>SUM(D98:E98)</f>
        <v>46</v>
      </c>
      <c r="D98" s="7">
        <f>SUM(G98,N98,U98,W98,I98,P98,AB98,AD98)</f>
        <v>2</v>
      </c>
      <c r="E98" s="31">
        <f>SUM(K98,R98,Y98,AF98)</f>
        <v>44</v>
      </c>
      <c r="F98" s="152">
        <f t="shared" si="185"/>
        <v>0</v>
      </c>
      <c r="G98" s="157"/>
      <c r="H98" s="158"/>
      <c r="I98" s="157"/>
      <c r="J98" s="159"/>
      <c r="K98" s="160">
        <f t="shared" ref="K98:K103" si="189">SUM(H98:J98)</f>
        <v>0</v>
      </c>
      <c r="L98" s="104"/>
      <c r="M98" s="152">
        <f t="shared" si="186"/>
        <v>0</v>
      </c>
      <c r="N98" s="157"/>
      <c r="O98" s="158"/>
      <c r="P98" s="157"/>
      <c r="Q98" s="159"/>
      <c r="R98" s="160">
        <f>SUM(O98,Q98)</f>
        <v>0</v>
      </c>
      <c r="S98" s="78"/>
      <c r="T98" s="152">
        <f t="shared" si="187"/>
        <v>0</v>
      </c>
      <c r="U98" s="157"/>
      <c r="V98" s="158"/>
      <c r="W98" s="157"/>
      <c r="X98" s="159"/>
      <c r="Y98" s="160">
        <f t="shared" ref="Y98:Y103" si="190">SUM(V98:X98)</f>
        <v>0</v>
      </c>
      <c r="Z98" s="104"/>
      <c r="AA98" s="152">
        <f t="shared" si="188"/>
        <v>46</v>
      </c>
      <c r="AB98" s="157"/>
      <c r="AC98" s="158"/>
      <c r="AD98" s="157">
        <v>2</v>
      </c>
      <c r="AE98" s="159">
        <v>44</v>
      </c>
      <c r="AF98" s="156">
        <f>SUM(AC98,AE98)</f>
        <v>44</v>
      </c>
      <c r="AG98" s="78" t="s">
        <v>228</v>
      </c>
    </row>
    <row r="99" spans="1:33" ht="15.95" hidden="1" customHeight="1" x14ac:dyDescent="0.25">
      <c r="A99" s="112" t="s">
        <v>215</v>
      </c>
      <c r="B99" s="8"/>
      <c r="C99" s="127">
        <f t="shared" ref="C99:C103" si="191">SUM(D99:E99)</f>
        <v>0</v>
      </c>
      <c r="D99" s="7">
        <f>SUM(G99,N99,U99,AA99)</f>
        <v>0</v>
      </c>
      <c r="E99" s="31">
        <f t="shared" ref="E99:E101" si="192">SUM(K99,R99,X99,AD99)</f>
        <v>0</v>
      </c>
      <c r="F99" s="152">
        <f t="shared" si="185"/>
        <v>0</v>
      </c>
      <c r="G99" s="157"/>
      <c r="H99" s="158"/>
      <c r="I99" s="157"/>
      <c r="J99" s="159"/>
      <c r="K99" s="160">
        <f t="shared" si="189"/>
        <v>0</v>
      </c>
      <c r="L99" s="104"/>
      <c r="M99" s="152">
        <f t="shared" si="186"/>
        <v>0</v>
      </c>
      <c r="N99" s="157"/>
      <c r="O99" s="158"/>
      <c r="P99" s="157"/>
      <c r="Q99" s="159"/>
      <c r="R99" s="160">
        <f t="shared" ref="R99:R103" si="193">SUM(O99:Q99)</f>
        <v>0</v>
      </c>
      <c r="S99" s="78"/>
      <c r="T99" s="152">
        <f t="shared" si="187"/>
        <v>0</v>
      </c>
      <c r="U99" s="157"/>
      <c r="V99" s="158"/>
      <c r="W99" s="157"/>
      <c r="X99" s="159"/>
      <c r="Y99" s="160">
        <f t="shared" si="190"/>
        <v>0</v>
      </c>
      <c r="Z99" s="104"/>
      <c r="AA99" s="152">
        <f t="shared" si="188"/>
        <v>0</v>
      </c>
      <c r="AB99" s="157"/>
      <c r="AC99" s="158"/>
      <c r="AD99" s="157"/>
      <c r="AE99" s="159"/>
      <c r="AF99" s="160">
        <f t="shared" ref="AF99:AF103" si="194">SUM(AC99:AE99)</f>
        <v>0</v>
      </c>
      <c r="AG99" s="78"/>
    </row>
    <row r="100" spans="1:33" ht="15.95" hidden="1" customHeight="1" x14ac:dyDescent="0.25">
      <c r="A100" s="112" t="s">
        <v>216</v>
      </c>
      <c r="B100" s="8"/>
      <c r="C100" s="127">
        <f t="shared" si="191"/>
        <v>0</v>
      </c>
      <c r="D100" s="7">
        <f>SUM(G100,N100,U100,AA100)</f>
        <v>0</v>
      </c>
      <c r="E100" s="31">
        <f t="shared" si="192"/>
        <v>0</v>
      </c>
      <c r="F100" s="152">
        <f t="shared" si="185"/>
        <v>0</v>
      </c>
      <c r="G100" s="157"/>
      <c r="H100" s="158"/>
      <c r="I100" s="157"/>
      <c r="J100" s="159"/>
      <c r="K100" s="160">
        <f t="shared" si="189"/>
        <v>0</v>
      </c>
      <c r="L100" s="104"/>
      <c r="M100" s="152">
        <f t="shared" si="186"/>
        <v>0</v>
      </c>
      <c r="N100" s="157"/>
      <c r="O100" s="158"/>
      <c r="P100" s="157"/>
      <c r="Q100" s="159"/>
      <c r="R100" s="160">
        <f t="shared" si="193"/>
        <v>0</v>
      </c>
      <c r="S100" s="78"/>
      <c r="T100" s="152">
        <f t="shared" si="187"/>
        <v>0</v>
      </c>
      <c r="U100" s="157"/>
      <c r="V100" s="158"/>
      <c r="W100" s="157"/>
      <c r="X100" s="159"/>
      <c r="Y100" s="160">
        <f t="shared" si="190"/>
        <v>0</v>
      </c>
      <c r="Z100" s="104"/>
      <c r="AA100" s="152">
        <f t="shared" si="188"/>
        <v>0</v>
      </c>
      <c r="AB100" s="157"/>
      <c r="AC100" s="158"/>
      <c r="AD100" s="157"/>
      <c r="AE100" s="159"/>
      <c r="AF100" s="160">
        <f t="shared" si="194"/>
        <v>0</v>
      </c>
      <c r="AG100" s="78"/>
    </row>
    <row r="101" spans="1:33" ht="15.95" hidden="1" customHeight="1" x14ac:dyDescent="0.25">
      <c r="A101" s="112" t="s">
        <v>217</v>
      </c>
      <c r="B101" s="8"/>
      <c r="C101" s="127">
        <f t="shared" si="191"/>
        <v>0</v>
      </c>
      <c r="D101" s="7">
        <f>SUM(G101,N101,U101,AA101)</f>
        <v>0</v>
      </c>
      <c r="E101" s="31">
        <f t="shared" si="192"/>
        <v>0</v>
      </c>
      <c r="F101" s="152">
        <f t="shared" si="185"/>
        <v>0</v>
      </c>
      <c r="G101" s="157"/>
      <c r="H101" s="158"/>
      <c r="I101" s="157"/>
      <c r="J101" s="159"/>
      <c r="K101" s="160">
        <f t="shared" si="189"/>
        <v>0</v>
      </c>
      <c r="L101" s="104"/>
      <c r="M101" s="152">
        <f t="shared" si="186"/>
        <v>0</v>
      </c>
      <c r="N101" s="157"/>
      <c r="O101" s="158"/>
      <c r="P101" s="157"/>
      <c r="Q101" s="159"/>
      <c r="R101" s="160">
        <f t="shared" si="193"/>
        <v>0</v>
      </c>
      <c r="S101" s="78"/>
      <c r="T101" s="152">
        <f t="shared" si="187"/>
        <v>0</v>
      </c>
      <c r="U101" s="157"/>
      <c r="V101" s="158"/>
      <c r="W101" s="157"/>
      <c r="X101" s="159"/>
      <c r="Y101" s="160">
        <f t="shared" si="190"/>
        <v>0</v>
      </c>
      <c r="Z101" s="104"/>
      <c r="AA101" s="152">
        <f t="shared" si="188"/>
        <v>0</v>
      </c>
      <c r="AB101" s="157"/>
      <c r="AC101" s="158"/>
      <c r="AD101" s="157"/>
      <c r="AE101" s="159"/>
      <c r="AF101" s="160">
        <f t="shared" si="194"/>
        <v>0</v>
      </c>
      <c r="AG101" s="78"/>
    </row>
    <row r="102" spans="1:33" ht="15.95" customHeight="1" x14ac:dyDescent="0.25">
      <c r="A102" s="18" t="s">
        <v>39</v>
      </c>
      <c r="B102" s="19" t="s">
        <v>72</v>
      </c>
      <c r="C102" s="47">
        <f t="shared" si="191"/>
        <v>36</v>
      </c>
      <c r="D102" s="20"/>
      <c r="E102" s="20">
        <f>SUM(K102,R102,Y102,AF102)</f>
        <v>36</v>
      </c>
      <c r="F102" s="184">
        <f t="shared" si="185"/>
        <v>0</v>
      </c>
      <c r="G102" s="185"/>
      <c r="H102" s="186"/>
      <c r="I102" s="185"/>
      <c r="J102" s="187"/>
      <c r="K102" s="188">
        <f t="shared" si="189"/>
        <v>0</v>
      </c>
      <c r="L102" s="114"/>
      <c r="M102" s="184">
        <f t="shared" si="186"/>
        <v>0</v>
      </c>
      <c r="N102" s="185"/>
      <c r="O102" s="186"/>
      <c r="P102" s="185"/>
      <c r="Q102" s="187"/>
      <c r="R102" s="188">
        <f t="shared" si="193"/>
        <v>0</v>
      </c>
      <c r="S102" s="83"/>
      <c r="T102" s="184">
        <f t="shared" si="187"/>
        <v>0</v>
      </c>
      <c r="U102" s="185"/>
      <c r="V102" s="186"/>
      <c r="W102" s="185"/>
      <c r="X102" s="187"/>
      <c r="Y102" s="188">
        <f t="shared" si="190"/>
        <v>0</v>
      </c>
      <c r="Z102" s="114"/>
      <c r="AA102" s="184">
        <f t="shared" si="188"/>
        <v>36</v>
      </c>
      <c r="AB102" s="185"/>
      <c r="AC102" s="186">
        <v>36</v>
      </c>
      <c r="AD102" s="185"/>
      <c r="AE102" s="187"/>
      <c r="AF102" s="188">
        <f t="shared" si="194"/>
        <v>36</v>
      </c>
      <c r="AG102" s="83"/>
    </row>
    <row r="103" spans="1:33" ht="15.95" customHeight="1" x14ac:dyDescent="0.25">
      <c r="A103" s="21" t="s">
        <v>40</v>
      </c>
      <c r="B103" s="22" t="s">
        <v>73</v>
      </c>
      <c r="C103" s="48">
        <f t="shared" si="191"/>
        <v>72</v>
      </c>
      <c r="D103" s="23"/>
      <c r="E103" s="23">
        <f>SUM(K103,R103,Y103,AF103)</f>
        <v>72</v>
      </c>
      <c r="F103" s="189">
        <f t="shared" si="185"/>
        <v>0</v>
      </c>
      <c r="G103" s="190"/>
      <c r="H103" s="191"/>
      <c r="I103" s="190"/>
      <c r="J103" s="192"/>
      <c r="K103" s="193">
        <f t="shared" si="189"/>
        <v>0</v>
      </c>
      <c r="L103" s="115"/>
      <c r="M103" s="189">
        <f t="shared" si="186"/>
        <v>0</v>
      </c>
      <c r="N103" s="190"/>
      <c r="O103" s="191"/>
      <c r="P103" s="190"/>
      <c r="Q103" s="192"/>
      <c r="R103" s="193">
        <f t="shared" si="193"/>
        <v>0</v>
      </c>
      <c r="S103" s="84"/>
      <c r="T103" s="189">
        <f t="shared" si="187"/>
        <v>0</v>
      </c>
      <c r="U103" s="190"/>
      <c r="V103" s="191"/>
      <c r="W103" s="190"/>
      <c r="X103" s="192"/>
      <c r="Y103" s="193">
        <f t="shared" si="190"/>
        <v>0</v>
      </c>
      <c r="Z103" s="115"/>
      <c r="AA103" s="189">
        <f t="shared" si="188"/>
        <v>72</v>
      </c>
      <c r="AB103" s="190"/>
      <c r="AC103" s="191"/>
      <c r="AD103" s="190"/>
      <c r="AE103" s="192">
        <v>72</v>
      </c>
      <c r="AF103" s="193">
        <f t="shared" si="194"/>
        <v>72</v>
      </c>
      <c r="AG103" s="84"/>
    </row>
    <row r="104" spans="1:33" ht="48" customHeight="1" x14ac:dyDescent="0.25">
      <c r="A104" s="24" t="s">
        <v>22</v>
      </c>
      <c r="B104" s="118" t="s">
        <v>263</v>
      </c>
      <c r="C104" s="25">
        <f t="shared" ref="C104:K104" si="195">SUM(C105:C111)</f>
        <v>390</v>
      </c>
      <c r="D104" s="75">
        <f t="shared" si="195"/>
        <v>22</v>
      </c>
      <c r="E104" s="75">
        <f t="shared" si="195"/>
        <v>368</v>
      </c>
      <c r="F104" s="24">
        <f t="shared" si="195"/>
        <v>0</v>
      </c>
      <c r="G104" s="182">
        <f t="shared" si="195"/>
        <v>0</v>
      </c>
      <c r="H104" s="183">
        <f t="shared" si="195"/>
        <v>0</v>
      </c>
      <c r="I104" s="182">
        <f t="shared" ref="I104" si="196">SUM(I105:I111)</f>
        <v>0</v>
      </c>
      <c r="J104" s="183">
        <f t="shared" si="195"/>
        <v>0</v>
      </c>
      <c r="K104" s="116">
        <f t="shared" si="195"/>
        <v>0</v>
      </c>
      <c r="L104" s="117" t="s">
        <v>139</v>
      </c>
      <c r="M104" s="24">
        <f>SUM(M105:M111)</f>
        <v>390</v>
      </c>
      <c r="N104" s="182">
        <f>SUM(N105:N111)</f>
        <v>10</v>
      </c>
      <c r="O104" s="183">
        <f>SUM(O105:O111)</f>
        <v>128</v>
      </c>
      <c r="P104" s="182">
        <f t="shared" ref="P104" si="197">SUM(P105:P111)</f>
        <v>12</v>
      </c>
      <c r="Q104" s="183">
        <f>SUM(Q105:Q111)</f>
        <v>240</v>
      </c>
      <c r="R104" s="116">
        <f t="shared" ref="R104" si="198">SUM(R105:R111)</f>
        <v>368</v>
      </c>
      <c r="S104" s="85" t="s">
        <v>139</v>
      </c>
      <c r="T104" s="24">
        <f t="shared" ref="T104:W104" si="199">SUM(T105:T111)</f>
        <v>0</v>
      </c>
      <c r="U104" s="182">
        <f t="shared" si="199"/>
        <v>0</v>
      </c>
      <c r="V104" s="183">
        <f t="shared" si="199"/>
        <v>0</v>
      </c>
      <c r="W104" s="182">
        <f t="shared" si="199"/>
        <v>0</v>
      </c>
      <c r="X104" s="183">
        <f t="shared" ref="X104:Y104" si="200">SUM(X105:X111)</f>
        <v>0</v>
      </c>
      <c r="Y104" s="116">
        <f t="shared" si="200"/>
        <v>0</v>
      </c>
      <c r="Z104" s="117" t="s">
        <v>139</v>
      </c>
      <c r="AA104" s="24">
        <f>SUM(AA105:AA111)</f>
        <v>0</v>
      </c>
      <c r="AB104" s="182">
        <f>SUM(AB105:AB111)</f>
        <v>0</v>
      </c>
      <c r="AC104" s="183">
        <f>SUM(AC105:AC111)</f>
        <v>0</v>
      </c>
      <c r="AD104" s="182">
        <f t="shared" ref="AD104" si="201">SUM(AD105:AD111)</f>
        <v>0</v>
      </c>
      <c r="AE104" s="183">
        <f>SUM(AE105:AE111)</f>
        <v>0</v>
      </c>
      <c r="AF104" s="116">
        <f t="shared" ref="AF104" si="202">SUM(AF105:AF111)</f>
        <v>0</v>
      </c>
      <c r="AG104" s="85" t="s">
        <v>139</v>
      </c>
    </row>
    <row r="105" spans="1:33" ht="32.1" customHeight="1" x14ac:dyDescent="0.25">
      <c r="A105" s="112" t="s">
        <v>218</v>
      </c>
      <c r="B105" s="113" t="s">
        <v>264</v>
      </c>
      <c r="C105" s="127">
        <f>SUM(D105:E105)</f>
        <v>90</v>
      </c>
      <c r="D105" s="7">
        <f>SUM(G105,N105,U105,W105,I105,P105,AB105,AD105)</f>
        <v>6</v>
      </c>
      <c r="E105" s="7">
        <f t="shared" ref="E105:E111" si="203">SUM(K105,R105,Y105,AF105)</f>
        <v>84</v>
      </c>
      <c r="F105" s="152">
        <f t="shared" ref="F105:F111" si="204">SUM(G105:J105)</f>
        <v>0</v>
      </c>
      <c r="G105" s="153"/>
      <c r="H105" s="163"/>
      <c r="I105" s="153"/>
      <c r="J105" s="155"/>
      <c r="K105" s="156">
        <f t="shared" ref="K105:K120" si="205">SUM(H105:J105)</f>
        <v>0</v>
      </c>
      <c r="L105" s="103"/>
      <c r="M105" s="152">
        <f t="shared" ref="M105:M111" si="206">SUM(N105:Q105)</f>
        <v>90</v>
      </c>
      <c r="N105" s="153">
        <v>6</v>
      </c>
      <c r="O105" s="163">
        <v>84</v>
      </c>
      <c r="P105" s="153"/>
      <c r="Q105" s="155"/>
      <c r="R105" s="156">
        <f>SUM(O105,Q105)</f>
        <v>84</v>
      </c>
      <c r="S105" s="77" t="s">
        <v>227</v>
      </c>
      <c r="T105" s="152">
        <f t="shared" ref="T105:T111" si="207">SUM(U105:X105)</f>
        <v>0</v>
      </c>
      <c r="U105" s="153"/>
      <c r="V105" s="163"/>
      <c r="W105" s="153"/>
      <c r="X105" s="155"/>
      <c r="Y105" s="156">
        <f t="shared" ref="Y105:Y120" si="208">SUM(V105:X105)</f>
        <v>0</v>
      </c>
      <c r="Z105" s="103"/>
      <c r="AA105" s="152">
        <f t="shared" ref="AA105:AA111" si="209">SUM(AB105:AE105)</f>
        <v>0</v>
      </c>
      <c r="AB105" s="153"/>
      <c r="AC105" s="163"/>
      <c r="AD105" s="153"/>
      <c r="AE105" s="155"/>
      <c r="AF105" s="156">
        <f t="shared" ref="AF105:AF120" si="210">SUM(AC105:AE105)</f>
        <v>0</v>
      </c>
      <c r="AG105" s="77"/>
    </row>
    <row r="106" spans="1:33" ht="32.1" customHeight="1" x14ac:dyDescent="0.25">
      <c r="A106" s="112" t="s">
        <v>219</v>
      </c>
      <c r="B106" s="110" t="s">
        <v>265</v>
      </c>
      <c r="C106" s="127">
        <f>SUM(D106:E106)</f>
        <v>72</v>
      </c>
      <c r="D106" s="7">
        <f>SUM(G106,N106,U106,W106,I106,P106,AB106,AD106)</f>
        <v>6</v>
      </c>
      <c r="E106" s="31">
        <f t="shared" si="203"/>
        <v>66</v>
      </c>
      <c r="F106" s="152">
        <f t="shared" si="204"/>
        <v>0</v>
      </c>
      <c r="G106" s="157"/>
      <c r="H106" s="158"/>
      <c r="I106" s="157"/>
      <c r="J106" s="159"/>
      <c r="K106" s="160">
        <f t="shared" si="205"/>
        <v>0</v>
      </c>
      <c r="L106" s="104"/>
      <c r="M106" s="152">
        <f>SUM(N106:Q106)</f>
        <v>72</v>
      </c>
      <c r="N106" s="157">
        <v>4</v>
      </c>
      <c r="O106" s="158">
        <v>44</v>
      </c>
      <c r="P106" s="157">
        <v>2</v>
      </c>
      <c r="Q106" s="159">
        <v>22</v>
      </c>
      <c r="R106" s="160">
        <f>SUM(O106,Q106)</f>
        <v>66</v>
      </c>
      <c r="S106" s="78" t="s">
        <v>227</v>
      </c>
      <c r="T106" s="152">
        <f t="shared" si="207"/>
        <v>0</v>
      </c>
      <c r="U106" s="157"/>
      <c r="V106" s="158"/>
      <c r="W106" s="157"/>
      <c r="X106" s="159"/>
      <c r="Y106" s="160">
        <f t="shared" si="208"/>
        <v>0</v>
      </c>
      <c r="Z106" s="104"/>
      <c r="AA106" s="152">
        <f t="shared" si="209"/>
        <v>0</v>
      </c>
      <c r="AB106" s="157"/>
      <c r="AC106" s="158"/>
      <c r="AD106" s="157"/>
      <c r="AE106" s="159"/>
      <c r="AF106" s="160">
        <f t="shared" si="210"/>
        <v>0</v>
      </c>
      <c r="AG106" s="78"/>
    </row>
    <row r="107" spans="1:33" ht="32.1" customHeight="1" x14ac:dyDescent="0.25">
      <c r="A107" s="112" t="s">
        <v>220</v>
      </c>
      <c r="B107" s="110" t="s">
        <v>266</v>
      </c>
      <c r="C107" s="127">
        <f>SUM(D107:E107)</f>
        <v>36</v>
      </c>
      <c r="D107" s="7">
        <f>SUM(G107,N107,U107,W107,I107,P107,AB107,AD107)</f>
        <v>2</v>
      </c>
      <c r="E107" s="31">
        <f t="shared" si="203"/>
        <v>34</v>
      </c>
      <c r="F107" s="152">
        <f t="shared" si="204"/>
        <v>0</v>
      </c>
      <c r="G107" s="157"/>
      <c r="H107" s="158"/>
      <c r="I107" s="157"/>
      <c r="J107" s="159"/>
      <c r="K107" s="160">
        <f t="shared" si="205"/>
        <v>0</v>
      </c>
      <c r="L107" s="104"/>
      <c r="M107" s="152">
        <f t="shared" si="206"/>
        <v>36</v>
      </c>
      <c r="N107" s="157"/>
      <c r="O107" s="158"/>
      <c r="P107" s="157">
        <v>2</v>
      </c>
      <c r="Q107" s="159">
        <v>34</v>
      </c>
      <c r="R107" s="160">
        <f>SUM(O107,Q107)</f>
        <v>34</v>
      </c>
      <c r="S107" s="78" t="s">
        <v>228</v>
      </c>
      <c r="T107" s="152">
        <f t="shared" si="207"/>
        <v>0</v>
      </c>
      <c r="U107" s="157"/>
      <c r="V107" s="158"/>
      <c r="W107" s="157"/>
      <c r="X107" s="159"/>
      <c r="Y107" s="160">
        <f t="shared" si="208"/>
        <v>0</v>
      </c>
      <c r="Z107" s="104"/>
      <c r="AA107" s="152">
        <f t="shared" si="209"/>
        <v>0</v>
      </c>
      <c r="AB107" s="157"/>
      <c r="AC107" s="158"/>
      <c r="AD107" s="157"/>
      <c r="AE107" s="159"/>
      <c r="AF107" s="160">
        <f t="shared" si="210"/>
        <v>0</v>
      </c>
      <c r="AG107" s="78"/>
    </row>
    <row r="108" spans="1:33" ht="32.1" customHeight="1" x14ac:dyDescent="0.25">
      <c r="A108" s="112" t="s">
        <v>221</v>
      </c>
      <c r="B108" s="110" t="s">
        <v>267</v>
      </c>
      <c r="C108" s="127">
        <f>SUM(D108:E108)</f>
        <v>72</v>
      </c>
      <c r="D108" s="7">
        <f>SUM(G108,N108,U108,W108,I108,P108,AB108,AD108)</f>
        <v>4</v>
      </c>
      <c r="E108" s="31">
        <f t="shared" si="203"/>
        <v>68</v>
      </c>
      <c r="F108" s="152">
        <f t="shared" si="204"/>
        <v>0</v>
      </c>
      <c r="G108" s="157"/>
      <c r="H108" s="158"/>
      <c r="I108" s="157"/>
      <c r="J108" s="159"/>
      <c r="K108" s="160">
        <f t="shared" si="205"/>
        <v>0</v>
      </c>
      <c r="L108" s="104"/>
      <c r="M108" s="152">
        <f t="shared" si="206"/>
        <v>72</v>
      </c>
      <c r="N108" s="157"/>
      <c r="O108" s="158"/>
      <c r="P108" s="157">
        <v>4</v>
      </c>
      <c r="Q108" s="159">
        <v>68</v>
      </c>
      <c r="R108" s="160">
        <f>SUM(O108,Q108)</f>
        <v>68</v>
      </c>
      <c r="S108" s="78" t="s">
        <v>228</v>
      </c>
      <c r="T108" s="152">
        <f t="shared" si="207"/>
        <v>0</v>
      </c>
      <c r="U108" s="157"/>
      <c r="V108" s="158"/>
      <c r="W108" s="157"/>
      <c r="X108" s="159"/>
      <c r="Y108" s="160">
        <f t="shared" si="208"/>
        <v>0</v>
      </c>
      <c r="Z108" s="104"/>
      <c r="AA108" s="152">
        <f t="shared" si="209"/>
        <v>0</v>
      </c>
      <c r="AB108" s="157"/>
      <c r="AC108" s="158"/>
      <c r="AD108" s="157"/>
      <c r="AE108" s="159"/>
      <c r="AF108" s="160">
        <f t="shared" si="210"/>
        <v>0</v>
      </c>
      <c r="AG108" s="78"/>
    </row>
    <row r="109" spans="1:33" ht="15.95" customHeight="1" x14ac:dyDescent="0.25">
      <c r="A109" s="112" t="s">
        <v>222</v>
      </c>
      <c r="B109" s="110" t="s">
        <v>268</v>
      </c>
      <c r="C109" s="127">
        <f t="shared" ref="C109:C111" si="211">SUM(D109:E109)</f>
        <v>48</v>
      </c>
      <c r="D109" s="7">
        <f>SUM(G109,N109,U109,W109,I109,P109,AB109,AD109)</f>
        <v>4</v>
      </c>
      <c r="E109" s="31">
        <f t="shared" si="203"/>
        <v>44</v>
      </c>
      <c r="F109" s="152">
        <f t="shared" si="204"/>
        <v>0</v>
      </c>
      <c r="G109" s="157"/>
      <c r="H109" s="158"/>
      <c r="I109" s="157"/>
      <c r="J109" s="159"/>
      <c r="K109" s="160">
        <f t="shared" si="205"/>
        <v>0</v>
      </c>
      <c r="L109" s="104"/>
      <c r="M109" s="152">
        <f t="shared" si="206"/>
        <v>48</v>
      </c>
      <c r="N109" s="157"/>
      <c r="O109" s="158"/>
      <c r="P109" s="157">
        <v>4</v>
      </c>
      <c r="Q109" s="159">
        <v>44</v>
      </c>
      <c r="R109" s="160">
        <f>SUM(O109,Q109)</f>
        <v>44</v>
      </c>
      <c r="S109" s="78" t="s">
        <v>229</v>
      </c>
      <c r="T109" s="152">
        <f t="shared" si="207"/>
        <v>0</v>
      </c>
      <c r="U109" s="157"/>
      <c r="V109" s="158"/>
      <c r="W109" s="157"/>
      <c r="X109" s="159"/>
      <c r="Y109" s="160">
        <f t="shared" si="208"/>
        <v>0</v>
      </c>
      <c r="Z109" s="104"/>
      <c r="AA109" s="152">
        <f t="shared" si="209"/>
        <v>0</v>
      </c>
      <c r="AB109" s="157"/>
      <c r="AC109" s="158"/>
      <c r="AD109" s="157"/>
      <c r="AE109" s="159"/>
      <c r="AF109" s="160">
        <f t="shared" si="210"/>
        <v>0</v>
      </c>
      <c r="AG109" s="78"/>
    </row>
    <row r="110" spans="1:33" ht="15.95" customHeight="1" x14ac:dyDescent="0.25">
      <c r="A110" s="18" t="s">
        <v>41</v>
      </c>
      <c r="B110" s="19" t="s">
        <v>72</v>
      </c>
      <c r="C110" s="47">
        <f t="shared" si="211"/>
        <v>72</v>
      </c>
      <c r="D110" s="20"/>
      <c r="E110" s="20">
        <f t="shared" si="203"/>
        <v>72</v>
      </c>
      <c r="F110" s="184">
        <f t="shared" si="204"/>
        <v>0</v>
      </c>
      <c r="G110" s="185"/>
      <c r="H110" s="186"/>
      <c r="I110" s="185"/>
      <c r="J110" s="187"/>
      <c r="K110" s="188">
        <f t="shared" si="205"/>
        <v>0</v>
      </c>
      <c r="L110" s="114"/>
      <c r="M110" s="184">
        <f t="shared" si="206"/>
        <v>72</v>
      </c>
      <c r="N110" s="185"/>
      <c r="O110" s="186"/>
      <c r="P110" s="185"/>
      <c r="Q110" s="187">
        <v>72</v>
      </c>
      <c r="R110" s="188">
        <f t="shared" ref="R110:R120" si="212">SUM(O110:Q110)</f>
        <v>72</v>
      </c>
      <c r="S110" s="83"/>
      <c r="T110" s="184">
        <f t="shared" si="207"/>
        <v>0</v>
      </c>
      <c r="U110" s="185"/>
      <c r="V110" s="186"/>
      <c r="W110" s="185"/>
      <c r="X110" s="187"/>
      <c r="Y110" s="188">
        <f t="shared" si="208"/>
        <v>0</v>
      </c>
      <c r="Z110" s="114"/>
      <c r="AA110" s="184">
        <f t="shared" si="209"/>
        <v>0</v>
      </c>
      <c r="AB110" s="185"/>
      <c r="AC110" s="186"/>
      <c r="AD110" s="185"/>
      <c r="AE110" s="187"/>
      <c r="AF110" s="188">
        <f t="shared" si="210"/>
        <v>0</v>
      </c>
      <c r="AG110" s="83"/>
    </row>
    <row r="111" spans="1:33" ht="15.95" customHeight="1" x14ac:dyDescent="0.25">
      <c r="A111" s="21" t="s">
        <v>42</v>
      </c>
      <c r="B111" s="22" t="s">
        <v>73</v>
      </c>
      <c r="C111" s="48">
        <f t="shared" si="211"/>
        <v>0</v>
      </c>
      <c r="D111" s="23"/>
      <c r="E111" s="23">
        <f t="shared" si="203"/>
        <v>0</v>
      </c>
      <c r="F111" s="189">
        <f t="shared" si="204"/>
        <v>0</v>
      </c>
      <c r="G111" s="190"/>
      <c r="H111" s="191"/>
      <c r="I111" s="190"/>
      <c r="J111" s="192"/>
      <c r="K111" s="193">
        <f t="shared" si="205"/>
        <v>0</v>
      </c>
      <c r="L111" s="115"/>
      <c r="M111" s="189">
        <f t="shared" si="206"/>
        <v>0</v>
      </c>
      <c r="N111" s="190"/>
      <c r="O111" s="191"/>
      <c r="P111" s="190"/>
      <c r="Q111" s="192"/>
      <c r="R111" s="193">
        <f t="shared" si="212"/>
        <v>0</v>
      </c>
      <c r="S111" s="84"/>
      <c r="T111" s="189">
        <f t="shared" si="207"/>
        <v>0</v>
      </c>
      <c r="U111" s="190"/>
      <c r="V111" s="191"/>
      <c r="W111" s="190"/>
      <c r="X111" s="192"/>
      <c r="Y111" s="193">
        <f t="shared" si="208"/>
        <v>0</v>
      </c>
      <c r="Z111" s="115"/>
      <c r="AA111" s="189">
        <f t="shared" si="209"/>
        <v>0</v>
      </c>
      <c r="AB111" s="190"/>
      <c r="AC111" s="191"/>
      <c r="AD111" s="190"/>
      <c r="AE111" s="192"/>
      <c r="AF111" s="193">
        <f t="shared" si="210"/>
        <v>0</v>
      </c>
      <c r="AG111" s="84"/>
    </row>
    <row r="112" spans="1:33" ht="63.95" customHeight="1" x14ac:dyDescent="0.25">
      <c r="A112" s="24" t="s">
        <v>269</v>
      </c>
      <c r="B112" s="118" t="s">
        <v>270</v>
      </c>
      <c r="C112" s="25">
        <f>SUM(C113:C119)</f>
        <v>350</v>
      </c>
      <c r="D112" s="75">
        <f t="shared" ref="D112:K112" si="213">SUM(D113:D119)</f>
        <v>8</v>
      </c>
      <c r="E112" s="75">
        <f t="shared" si="213"/>
        <v>342</v>
      </c>
      <c r="F112" s="24">
        <f t="shared" si="213"/>
        <v>0</v>
      </c>
      <c r="G112" s="182">
        <f t="shared" si="213"/>
        <v>0</v>
      </c>
      <c r="H112" s="183">
        <f t="shared" si="213"/>
        <v>0</v>
      </c>
      <c r="I112" s="182">
        <f t="shared" si="213"/>
        <v>0</v>
      </c>
      <c r="J112" s="183">
        <f t="shared" si="213"/>
        <v>0</v>
      </c>
      <c r="K112" s="116">
        <f t="shared" si="213"/>
        <v>0</v>
      </c>
      <c r="L112" s="117" t="s">
        <v>139</v>
      </c>
      <c r="M112" s="24">
        <f>SUM(M113:M119)</f>
        <v>0</v>
      </c>
      <c r="N112" s="182">
        <f>SUM(N113:N119)</f>
        <v>0</v>
      </c>
      <c r="O112" s="183">
        <f>SUM(O113:O119)</f>
        <v>0</v>
      </c>
      <c r="P112" s="182">
        <f t="shared" ref="P112" si="214">SUM(P113:P119)</f>
        <v>0</v>
      </c>
      <c r="Q112" s="183">
        <f>SUM(Q113:Q119)</f>
        <v>0</v>
      </c>
      <c r="R112" s="116">
        <f t="shared" ref="R112" si="215">SUM(R113:R119)</f>
        <v>0</v>
      </c>
      <c r="S112" s="85" t="s">
        <v>139</v>
      </c>
      <c r="T112" s="24">
        <f>SUM(T113:T119)</f>
        <v>180</v>
      </c>
      <c r="U112" s="182">
        <f t="shared" ref="U112:Y112" si="216">SUM(U113:U119)</f>
        <v>0</v>
      </c>
      <c r="V112" s="183">
        <f t="shared" si="216"/>
        <v>0</v>
      </c>
      <c r="W112" s="182">
        <f>SUM(W113:W119)</f>
        <v>4</v>
      </c>
      <c r="X112" s="183">
        <f t="shared" si="216"/>
        <v>176</v>
      </c>
      <c r="Y112" s="116">
        <f t="shared" si="216"/>
        <v>176</v>
      </c>
      <c r="Z112" s="117" t="s">
        <v>139</v>
      </c>
      <c r="AA112" s="24">
        <f>SUM(AA113:AA119)</f>
        <v>170</v>
      </c>
      <c r="AB112" s="182">
        <f>SUM(AB113:AB119)</f>
        <v>0</v>
      </c>
      <c r="AC112" s="183">
        <f>SUM(AC113:AC119)</f>
        <v>108</v>
      </c>
      <c r="AD112" s="182">
        <f t="shared" ref="AD112" si="217">SUM(AD113:AD119)</f>
        <v>4</v>
      </c>
      <c r="AE112" s="183">
        <f>SUM(AE113:AE119)</f>
        <v>58</v>
      </c>
      <c r="AF112" s="116">
        <f t="shared" ref="AF112" si="218">SUM(AF113:AF119)</f>
        <v>166</v>
      </c>
      <c r="AG112" s="85" t="s">
        <v>139</v>
      </c>
    </row>
    <row r="113" spans="1:33" ht="32.1" customHeight="1" x14ac:dyDescent="0.25">
      <c r="A113" s="112" t="s">
        <v>271</v>
      </c>
      <c r="B113" s="113" t="s">
        <v>272</v>
      </c>
      <c r="C113" s="127">
        <f>SUM(D113:E113)</f>
        <v>72</v>
      </c>
      <c r="D113" s="7">
        <f>SUM(G113,N113,U113,W113,I113,P113,AB113,AD113)</f>
        <v>4</v>
      </c>
      <c r="E113" s="7">
        <f>SUM(K113,R113,Y113,AF113)</f>
        <v>68</v>
      </c>
      <c r="F113" s="152">
        <f>SUM(G113:J113)</f>
        <v>0</v>
      </c>
      <c r="G113" s="153"/>
      <c r="H113" s="163"/>
      <c r="I113" s="153"/>
      <c r="J113" s="155"/>
      <c r="K113" s="156">
        <f>SUM(H113,J113)</f>
        <v>0</v>
      </c>
      <c r="L113" s="103"/>
      <c r="M113" s="152">
        <f t="shared" ref="M113:M119" si="219">SUM(N113:Q113)</f>
        <v>0</v>
      </c>
      <c r="N113" s="153"/>
      <c r="O113" s="163"/>
      <c r="P113" s="153"/>
      <c r="Q113" s="155"/>
      <c r="R113" s="156">
        <f>SUM(O113,Q113)</f>
        <v>0</v>
      </c>
      <c r="S113" s="77"/>
      <c r="T113" s="152">
        <f t="shared" ref="T113:T119" si="220">SUM(U113:X113)</f>
        <v>72</v>
      </c>
      <c r="U113" s="153"/>
      <c r="V113" s="163"/>
      <c r="W113" s="153">
        <v>4</v>
      </c>
      <c r="X113" s="155">
        <v>68</v>
      </c>
      <c r="Y113" s="156">
        <f>SUM(V113,X113)</f>
        <v>68</v>
      </c>
      <c r="Z113" s="103" t="s">
        <v>227</v>
      </c>
      <c r="AA113" s="152">
        <f>SUM(AB113:AE113)</f>
        <v>0</v>
      </c>
      <c r="AB113" s="153"/>
      <c r="AC113" s="163"/>
      <c r="AD113" s="153"/>
      <c r="AE113" s="155"/>
      <c r="AF113" s="156">
        <f>SUM(AC113,AE113)</f>
        <v>0</v>
      </c>
      <c r="AG113" s="77"/>
    </row>
    <row r="114" spans="1:33" ht="15.95" customHeight="1" x14ac:dyDescent="0.25">
      <c r="A114" s="112" t="s">
        <v>273</v>
      </c>
      <c r="B114" s="110" t="s">
        <v>274</v>
      </c>
      <c r="C114" s="127">
        <f>SUM(D114:E114)</f>
        <v>62</v>
      </c>
      <c r="D114" s="7">
        <f>SUM(G114,N114,U114,W114,I114,P114,AB114,AD114)</f>
        <v>4</v>
      </c>
      <c r="E114" s="31">
        <f>SUM(K114,R114,Y114,AF114)</f>
        <v>58</v>
      </c>
      <c r="F114" s="152">
        <f t="shared" ref="F114:F119" si="221">SUM(G114:J114)</f>
        <v>0</v>
      </c>
      <c r="G114" s="157"/>
      <c r="H114" s="158"/>
      <c r="I114" s="157"/>
      <c r="J114" s="159"/>
      <c r="K114" s="160">
        <f>SUM(H114,J114)</f>
        <v>0</v>
      </c>
      <c r="L114" s="104"/>
      <c r="M114" s="152">
        <f t="shared" si="219"/>
        <v>0</v>
      </c>
      <c r="N114" s="157"/>
      <c r="O114" s="158"/>
      <c r="P114" s="157"/>
      <c r="Q114" s="159"/>
      <c r="R114" s="160">
        <f>SUM(O114,Q114)</f>
        <v>0</v>
      </c>
      <c r="S114" s="78"/>
      <c r="T114" s="152">
        <f t="shared" si="220"/>
        <v>0</v>
      </c>
      <c r="U114" s="157"/>
      <c r="V114" s="158"/>
      <c r="W114" s="157"/>
      <c r="X114" s="159"/>
      <c r="Y114" s="160">
        <f>SUM(V114,X114)</f>
        <v>0</v>
      </c>
      <c r="Z114" s="104"/>
      <c r="AA114" s="152">
        <f>SUM(AB114:AE114)</f>
        <v>62</v>
      </c>
      <c r="AB114" s="157"/>
      <c r="AC114" s="158"/>
      <c r="AD114" s="157">
        <v>4</v>
      </c>
      <c r="AE114" s="159">
        <v>58</v>
      </c>
      <c r="AF114" s="160">
        <f>SUM(AC114,AE114)</f>
        <v>58</v>
      </c>
      <c r="AG114" s="78" t="s">
        <v>227</v>
      </c>
    </row>
    <row r="115" spans="1:33" ht="15.95" hidden="1" customHeight="1" x14ac:dyDescent="0.25">
      <c r="A115" s="112" t="s">
        <v>275</v>
      </c>
      <c r="B115" s="110"/>
      <c r="C115" s="127">
        <f t="shared" ref="C115:C119" si="222">SUM(D115:E115)</f>
        <v>0</v>
      </c>
      <c r="D115" s="7">
        <f>SUM(G115,N115,U115,AA115)</f>
        <v>0</v>
      </c>
      <c r="E115" s="31">
        <f t="shared" ref="E115:E117" si="223">SUM(K115,R115,X115,AD115)</f>
        <v>0</v>
      </c>
      <c r="F115" s="152">
        <f t="shared" si="221"/>
        <v>0</v>
      </c>
      <c r="G115" s="157"/>
      <c r="H115" s="158"/>
      <c r="I115" s="157"/>
      <c r="J115" s="159"/>
      <c r="K115" s="160">
        <f t="shared" ref="K115:K119" si="224">SUM(H115:J115)</f>
        <v>0</v>
      </c>
      <c r="L115" s="104"/>
      <c r="M115" s="152">
        <f t="shared" si="219"/>
        <v>0</v>
      </c>
      <c r="N115" s="157"/>
      <c r="O115" s="158"/>
      <c r="P115" s="157"/>
      <c r="Q115" s="159"/>
      <c r="R115" s="160">
        <f t="shared" ref="R115:R119" si="225">SUM(O115:Q115)</f>
        <v>0</v>
      </c>
      <c r="S115" s="78"/>
      <c r="T115" s="152">
        <f t="shared" si="220"/>
        <v>0</v>
      </c>
      <c r="U115" s="157"/>
      <c r="V115" s="158"/>
      <c r="W115" s="157"/>
      <c r="X115" s="159"/>
      <c r="Y115" s="160">
        <f t="shared" ref="Y115:Y119" si="226">SUM(V115:X115)</f>
        <v>0</v>
      </c>
      <c r="Z115" s="104"/>
      <c r="AA115" s="152">
        <f t="shared" ref="AA115:AA119" si="227">SUM(AB115:AE115)</f>
        <v>0</v>
      </c>
      <c r="AB115" s="157"/>
      <c r="AC115" s="158"/>
      <c r="AD115" s="157"/>
      <c r="AE115" s="159"/>
      <c r="AF115" s="160">
        <f t="shared" ref="AF115:AF119" si="228">SUM(AC115:AE115)</f>
        <v>0</v>
      </c>
      <c r="AG115" s="78"/>
    </row>
    <row r="116" spans="1:33" ht="15.95" hidden="1" customHeight="1" x14ac:dyDescent="0.25">
      <c r="A116" s="112" t="s">
        <v>276</v>
      </c>
      <c r="B116" s="110"/>
      <c r="C116" s="127">
        <f t="shared" si="222"/>
        <v>0</v>
      </c>
      <c r="D116" s="7">
        <f>SUM(G116,N116,U116,AA116)</f>
        <v>0</v>
      </c>
      <c r="E116" s="31">
        <f t="shared" si="223"/>
        <v>0</v>
      </c>
      <c r="F116" s="152">
        <f t="shared" si="221"/>
        <v>0</v>
      </c>
      <c r="G116" s="157"/>
      <c r="H116" s="158"/>
      <c r="I116" s="157"/>
      <c r="J116" s="159"/>
      <c r="K116" s="160">
        <f t="shared" si="224"/>
        <v>0</v>
      </c>
      <c r="L116" s="104"/>
      <c r="M116" s="152">
        <f t="shared" si="219"/>
        <v>0</v>
      </c>
      <c r="N116" s="157"/>
      <c r="O116" s="158"/>
      <c r="P116" s="157"/>
      <c r="Q116" s="159"/>
      <c r="R116" s="160">
        <f t="shared" si="225"/>
        <v>0</v>
      </c>
      <c r="S116" s="78"/>
      <c r="T116" s="152">
        <f t="shared" si="220"/>
        <v>0</v>
      </c>
      <c r="U116" s="157"/>
      <c r="V116" s="158"/>
      <c r="W116" s="157"/>
      <c r="X116" s="159"/>
      <c r="Y116" s="160">
        <f t="shared" si="226"/>
        <v>0</v>
      </c>
      <c r="Z116" s="104"/>
      <c r="AA116" s="152">
        <f t="shared" si="227"/>
        <v>0</v>
      </c>
      <c r="AB116" s="157"/>
      <c r="AC116" s="158"/>
      <c r="AD116" s="157"/>
      <c r="AE116" s="159"/>
      <c r="AF116" s="160">
        <f t="shared" si="228"/>
        <v>0</v>
      </c>
      <c r="AG116" s="78"/>
    </row>
    <row r="117" spans="1:33" ht="15.95" hidden="1" customHeight="1" x14ac:dyDescent="0.25">
      <c r="A117" s="112" t="s">
        <v>277</v>
      </c>
      <c r="B117" s="110"/>
      <c r="C117" s="127">
        <f t="shared" si="222"/>
        <v>0</v>
      </c>
      <c r="D117" s="7">
        <f>SUM(G117,N117,U117,AA117)</f>
        <v>0</v>
      </c>
      <c r="E117" s="31">
        <f t="shared" si="223"/>
        <v>0</v>
      </c>
      <c r="F117" s="152">
        <f t="shared" si="221"/>
        <v>0</v>
      </c>
      <c r="G117" s="157"/>
      <c r="H117" s="158"/>
      <c r="I117" s="157"/>
      <c r="J117" s="159"/>
      <c r="K117" s="160">
        <f t="shared" si="224"/>
        <v>0</v>
      </c>
      <c r="L117" s="104"/>
      <c r="M117" s="152">
        <f t="shared" si="219"/>
        <v>0</v>
      </c>
      <c r="N117" s="157"/>
      <c r="O117" s="158"/>
      <c r="P117" s="157"/>
      <c r="Q117" s="159"/>
      <c r="R117" s="160">
        <f t="shared" si="225"/>
        <v>0</v>
      </c>
      <c r="S117" s="78"/>
      <c r="T117" s="152">
        <f t="shared" si="220"/>
        <v>0</v>
      </c>
      <c r="U117" s="157"/>
      <c r="V117" s="158"/>
      <c r="W117" s="157"/>
      <c r="X117" s="159"/>
      <c r="Y117" s="160">
        <f t="shared" si="226"/>
        <v>0</v>
      </c>
      <c r="Z117" s="104"/>
      <c r="AA117" s="152">
        <f t="shared" si="227"/>
        <v>0</v>
      </c>
      <c r="AB117" s="157"/>
      <c r="AC117" s="158"/>
      <c r="AD117" s="157"/>
      <c r="AE117" s="159"/>
      <c r="AF117" s="160">
        <f t="shared" si="228"/>
        <v>0</v>
      </c>
      <c r="AG117" s="78"/>
    </row>
    <row r="118" spans="1:33" ht="15.95" customHeight="1" x14ac:dyDescent="0.25">
      <c r="A118" s="18" t="s">
        <v>283</v>
      </c>
      <c r="B118" s="231" t="s">
        <v>72</v>
      </c>
      <c r="C118" s="47">
        <f t="shared" si="222"/>
        <v>0</v>
      </c>
      <c r="D118" s="20">
        <f>SUM(G118,I118,N118,P118,U118,W118,AB118,AD118)</f>
        <v>0</v>
      </c>
      <c r="E118" s="20">
        <f>SUM(K118,R118,Y118,AF118)</f>
        <v>0</v>
      </c>
      <c r="F118" s="184">
        <f t="shared" si="221"/>
        <v>0</v>
      </c>
      <c r="G118" s="185"/>
      <c r="H118" s="186"/>
      <c r="I118" s="185"/>
      <c r="J118" s="187"/>
      <c r="K118" s="188">
        <f t="shared" si="224"/>
        <v>0</v>
      </c>
      <c r="L118" s="114"/>
      <c r="M118" s="184">
        <f t="shared" si="219"/>
        <v>0</v>
      </c>
      <c r="N118" s="185"/>
      <c r="O118" s="186"/>
      <c r="P118" s="185"/>
      <c r="Q118" s="187"/>
      <c r="R118" s="188">
        <f t="shared" si="225"/>
        <v>0</v>
      </c>
      <c r="S118" s="83"/>
      <c r="T118" s="184">
        <f t="shared" si="220"/>
        <v>0</v>
      </c>
      <c r="U118" s="185"/>
      <c r="V118" s="186"/>
      <c r="W118" s="185"/>
      <c r="X118" s="187"/>
      <c r="Y118" s="188">
        <f t="shared" si="226"/>
        <v>0</v>
      </c>
      <c r="Z118" s="114"/>
      <c r="AA118" s="184">
        <f t="shared" si="227"/>
        <v>0</v>
      </c>
      <c r="AB118" s="185"/>
      <c r="AC118" s="186"/>
      <c r="AD118" s="185"/>
      <c r="AE118" s="187"/>
      <c r="AF118" s="188">
        <f t="shared" si="228"/>
        <v>0</v>
      </c>
      <c r="AG118" s="83"/>
    </row>
    <row r="119" spans="1:33" ht="15.95" customHeight="1" thickBot="1" x14ac:dyDescent="0.3">
      <c r="A119" s="21" t="s">
        <v>282</v>
      </c>
      <c r="B119" s="232" t="s">
        <v>73</v>
      </c>
      <c r="C119" s="48">
        <f t="shared" si="222"/>
        <v>216</v>
      </c>
      <c r="D119" s="23">
        <f>SUM(G119,I119,N119,P119,U119,W119,AB119,AD119)</f>
        <v>0</v>
      </c>
      <c r="E119" s="23">
        <f>SUM(K119,R119,Y119,AF119)</f>
        <v>216</v>
      </c>
      <c r="F119" s="189">
        <f t="shared" si="221"/>
        <v>0</v>
      </c>
      <c r="G119" s="190"/>
      <c r="H119" s="191"/>
      <c r="I119" s="190"/>
      <c r="J119" s="192"/>
      <c r="K119" s="193">
        <f t="shared" si="224"/>
        <v>0</v>
      </c>
      <c r="L119" s="115"/>
      <c r="M119" s="189">
        <f t="shared" si="219"/>
        <v>0</v>
      </c>
      <c r="N119" s="190"/>
      <c r="O119" s="191"/>
      <c r="P119" s="190"/>
      <c r="Q119" s="192"/>
      <c r="R119" s="193">
        <f t="shared" si="225"/>
        <v>0</v>
      </c>
      <c r="S119" s="84"/>
      <c r="T119" s="189">
        <f t="shared" si="220"/>
        <v>108</v>
      </c>
      <c r="U119" s="190"/>
      <c r="V119" s="191"/>
      <c r="W119" s="190"/>
      <c r="X119" s="192">
        <v>108</v>
      </c>
      <c r="Y119" s="193">
        <f t="shared" si="226"/>
        <v>108</v>
      </c>
      <c r="Z119" s="115"/>
      <c r="AA119" s="189">
        <f t="shared" si="227"/>
        <v>108</v>
      </c>
      <c r="AB119" s="190"/>
      <c r="AC119" s="191">
        <v>108</v>
      </c>
      <c r="AD119" s="190"/>
      <c r="AE119" s="192"/>
      <c r="AF119" s="193">
        <f t="shared" si="228"/>
        <v>108</v>
      </c>
      <c r="AG119" s="84"/>
    </row>
    <row r="120" spans="1:33" ht="15.95" customHeight="1" thickBot="1" x14ac:dyDescent="0.3">
      <c r="A120" s="129" t="s">
        <v>113</v>
      </c>
      <c r="B120" s="130" t="s">
        <v>23</v>
      </c>
      <c r="C120" s="131">
        <f>SUM(K120,R120,Y120,AF120)</f>
        <v>180</v>
      </c>
      <c r="D120" s="132"/>
      <c r="E120" s="132"/>
      <c r="F120" s="194"/>
      <c r="G120" s="195"/>
      <c r="H120" s="196"/>
      <c r="I120" s="195"/>
      <c r="J120" s="197"/>
      <c r="K120" s="198">
        <f t="shared" si="205"/>
        <v>0</v>
      </c>
      <c r="L120" s="133"/>
      <c r="M120" s="194">
        <v>72</v>
      </c>
      <c r="N120" s="195"/>
      <c r="O120" s="196">
        <v>36</v>
      </c>
      <c r="P120" s="195"/>
      <c r="Q120" s="197">
        <v>36</v>
      </c>
      <c r="R120" s="198">
        <f t="shared" si="212"/>
        <v>72</v>
      </c>
      <c r="S120" s="134"/>
      <c r="T120" s="194">
        <v>72</v>
      </c>
      <c r="U120" s="195"/>
      <c r="V120" s="196">
        <v>36</v>
      </c>
      <c r="W120" s="195"/>
      <c r="X120" s="197">
        <v>36</v>
      </c>
      <c r="Y120" s="198">
        <f t="shared" si="208"/>
        <v>72</v>
      </c>
      <c r="Z120" s="133"/>
      <c r="AA120" s="194">
        <v>36</v>
      </c>
      <c r="AB120" s="195"/>
      <c r="AC120" s="196">
        <v>36</v>
      </c>
      <c r="AD120" s="195"/>
      <c r="AE120" s="197"/>
      <c r="AF120" s="198">
        <f t="shared" si="210"/>
        <v>36</v>
      </c>
      <c r="AG120" s="134"/>
    </row>
    <row r="121" spans="1:33" ht="15.95" customHeight="1" x14ac:dyDescent="0.25">
      <c r="A121" s="94"/>
      <c r="B121" s="95" t="s">
        <v>24</v>
      </c>
      <c r="C121" s="96">
        <f t="shared" ref="C121:L121" si="229">SUM(C6,C36,C50,C73:C77,C81:C85,C89:C93,C97:C101,C105:C109,C44,C113:C114)</f>
        <v>4428</v>
      </c>
      <c r="D121" s="97">
        <f t="shared" si="229"/>
        <v>182</v>
      </c>
      <c r="E121" s="97">
        <f t="shared" si="229"/>
        <v>4246</v>
      </c>
      <c r="F121" s="199">
        <f t="shared" si="229"/>
        <v>1476</v>
      </c>
      <c r="G121" s="200">
        <f t="shared" si="229"/>
        <v>0</v>
      </c>
      <c r="H121" s="201">
        <f t="shared" si="229"/>
        <v>612</v>
      </c>
      <c r="I121" s="200">
        <f t="shared" si="229"/>
        <v>0</v>
      </c>
      <c r="J121" s="201">
        <f t="shared" si="229"/>
        <v>864</v>
      </c>
      <c r="K121" s="119">
        <f t="shared" si="229"/>
        <v>1476</v>
      </c>
      <c r="L121" s="120">
        <f t="shared" si="229"/>
        <v>0</v>
      </c>
      <c r="M121" s="199">
        <f>SUM(M6,M36,M50,M73:M77,M81:M85,M89:M93,M97:M101,M105:M109,M44,M113:M114)</f>
        <v>1368</v>
      </c>
      <c r="N121" s="200">
        <f t="shared" ref="N121:AG121" si="230">SUM(N6,N36,N50,N73:N77,N81:N85,N89:N93,N97:N101,N105:N109,N44,N113:N114)</f>
        <v>36</v>
      </c>
      <c r="O121" s="201">
        <f t="shared" si="230"/>
        <v>540</v>
      </c>
      <c r="P121" s="200">
        <f t="shared" si="230"/>
        <v>46</v>
      </c>
      <c r="Q121" s="201">
        <f t="shared" si="230"/>
        <v>746</v>
      </c>
      <c r="R121" s="119">
        <f t="shared" si="230"/>
        <v>1286</v>
      </c>
      <c r="S121" s="98">
        <f t="shared" si="230"/>
        <v>0</v>
      </c>
      <c r="T121" s="199">
        <f t="shared" si="230"/>
        <v>972</v>
      </c>
      <c r="U121" s="200">
        <f t="shared" si="230"/>
        <v>34</v>
      </c>
      <c r="V121" s="201">
        <f t="shared" si="230"/>
        <v>470</v>
      </c>
      <c r="W121" s="200">
        <f t="shared" si="230"/>
        <v>32</v>
      </c>
      <c r="X121" s="201">
        <f t="shared" si="230"/>
        <v>436</v>
      </c>
      <c r="Y121" s="119">
        <f t="shared" si="230"/>
        <v>906</v>
      </c>
      <c r="Z121" s="120">
        <f t="shared" si="230"/>
        <v>0</v>
      </c>
      <c r="AA121" s="199">
        <f t="shared" si="230"/>
        <v>612</v>
      </c>
      <c r="AB121" s="200">
        <f t="shared" si="230"/>
        <v>16</v>
      </c>
      <c r="AC121" s="201">
        <f t="shared" si="230"/>
        <v>272</v>
      </c>
      <c r="AD121" s="200">
        <f t="shared" si="230"/>
        <v>18</v>
      </c>
      <c r="AE121" s="201">
        <f t="shared" si="230"/>
        <v>306</v>
      </c>
      <c r="AF121" s="119">
        <f t="shared" si="230"/>
        <v>578</v>
      </c>
      <c r="AG121" s="98">
        <f t="shared" si="230"/>
        <v>0</v>
      </c>
    </row>
    <row r="122" spans="1:33" ht="15.95" customHeight="1" x14ac:dyDescent="0.25">
      <c r="A122" s="26"/>
      <c r="B122" s="27" t="s">
        <v>25</v>
      </c>
      <c r="C122" s="41">
        <f t="shared" ref="C122:K122" si="231">SUM(C78:C79,C86:C87,C94:C95,C102:C103,C110:C111,C118:C119)</f>
        <v>972</v>
      </c>
      <c r="D122" s="49">
        <f t="shared" si="231"/>
        <v>0</v>
      </c>
      <c r="E122" s="49">
        <f t="shared" si="231"/>
        <v>972</v>
      </c>
      <c r="F122" s="202">
        <f t="shared" si="231"/>
        <v>0</v>
      </c>
      <c r="G122" s="203">
        <f t="shared" si="231"/>
        <v>0</v>
      </c>
      <c r="H122" s="204">
        <f t="shared" si="231"/>
        <v>0</v>
      </c>
      <c r="I122" s="203">
        <f t="shared" si="231"/>
        <v>0</v>
      </c>
      <c r="J122" s="204">
        <f t="shared" si="231"/>
        <v>0</v>
      </c>
      <c r="K122" s="121">
        <f t="shared" si="231"/>
        <v>0</v>
      </c>
      <c r="L122" s="122" t="s">
        <v>139</v>
      </c>
      <c r="M122" s="202">
        <f t="shared" ref="M122:R122" si="232">SUM(M78:M79,M86:M87,M94:M95,M102:M103,M110:M111,M118:M119)</f>
        <v>72</v>
      </c>
      <c r="N122" s="203">
        <f t="shared" si="232"/>
        <v>0</v>
      </c>
      <c r="O122" s="204">
        <f t="shared" si="232"/>
        <v>0</v>
      </c>
      <c r="P122" s="203">
        <f t="shared" si="232"/>
        <v>0</v>
      </c>
      <c r="Q122" s="204">
        <f t="shared" si="232"/>
        <v>72</v>
      </c>
      <c r="R122" s="121">
        <f t="shared" si="232"/>
        <v>72</v>
      </c>
      <c r="S122" s="86" t="s">
        <v>139</v>
      </c>
      <c r="T122" s="202">
        <f t="shared" ref="T122:Y122" si="233">SUM(T78:T79,T86:T87,T94:T95,T102:T103,T110:T111,T118:T119)</f>
        <v>432</v>
      </c>
      <c r="U122" s="203">
        <f t="shared" si="233"/>
        <v>0</v>
      </c>
      <c r="V122" s="204">
        <f t="shared" si="233"/>
        <v>72</v>
      </c>
      <c r="W122" s="203">
        <f t="shared" si="233"/>
        <v>0</v>
      </c>
      <c r="X122" s="204">
        <f t="shared" si="233"/>
        <v>360</v>
      </c>
      <c r="Y122" s="121">
        <f t="shared" si="233"/>
        <v>432</v>
      </c>
      <c r="Z122" s="122" t="s">
        <v>139</v>
      </c>
      <c r="AA122" s="202">
        <f t="shared" ref="AA122:AF122" si="234">SUM(AA78:AA79,AA86:AA87,AA94:AA95,AA102:AA103,AA110:AA111,AA118:AA119)</f>
        <v>468</v>
      </c>
      <c r="AB122" s="203">
        <f t="shared" si="234"/>
        <v>0</v>
      </c>
      <c r="AC122" s="204">
        <f t="shared" si="234"/>
        <v>288</v>
      </c>
      <c r="AD122" s="203">
        <f t="shared" si="234"/>
        <v>0</v>
      </c>
      <c r="AE122" s="204">
        <f t="shared" si="234"/>
        <v>180</v>
      </c>
      <c r="AF122" s="121">
        <f t="shared" si="234"/>
        <v>468</v>
      </c>
      <c r="AG122" s="86" t="s">
        <v>139</v>
      </c>
    </row>
    <row r="123" spans="1:33" ht="15.95" customHeight="1" x14ac:dyDescent="0.25">
      <c r="A123" s="28" t="s">
        <v>31</v>
      </c>
      <c r="B123" s="29" t="s">
        <v>26</v>
      </c>
      <c r="C123" s="127">
        <f>SUM(K123,R123,Y123,AF123)</f>
        <v>144</v>
      </c>
      <c r="D123" s="7"/>
      <c r="E123" s="7">
        <f>C123</f>
        <v>144</v>
      </c>
      <c r="F123" s="205"/>
      <c r="G123" s="153"/>
      <c r="H123" s="163"/>
      <c r="I123" s="153"/>
      <c r="J123" s="163"/>
      <c r="K123" s="156">
        <f>SUM(H123,J123)</f>
        <v>0</v>
      </c>
      <c r="L123" s="135"/>
      <c r="M123" s="205"/>
      <c r="N123" s="153"/>
      <c r="O123" s="163"/>
      <c r="P123" s="153"/>
      <c r="Q123" s="163"/>
      <c r="R123" s="156">
        <f>SUM(O123,Q123)</f>
        <v>0</v>
      </c>
      <c r="S123" s="136"/>
      <c r="T123" s="205"/>
      <c r="U123" s="153"/>
      <c r="V123" s="163"/>
      <c r="W123" s="153"/>
      <c r="X123" s="163"/>
      <c r="Y123" s="156">
        <f>SUM(V123,X123)</f>
        <v>0</v>
      </c>
      <c r="Z123" s="135"/>
      <c r="AA123" s="205">
        <v>144</v>
      </c>
      <c r="AB123" s="153"/>
      <c r="AC123" s="163"/>
      <c r="AD123" s="153"/>
      <c r="AE123" s="163">
        <v>144</v>
      </c>
      <c r="AF123" s="156">
        <f>SUM(AC123,AE123)</f>
        <v>144</v>
      </c>
      <c r="AG123" s="136"/>
    </row>
    <row r="124" spans="1:33" ht="15.95" customHeight="1" x14ac:dyDescent="0.25">
      <c r="A124" s="125" t="s">
        <v>32</v>
      </c>
      <c r="B124" s="30" t="s">
        <v>27</v>
      </c>
      <c r="C124" s="141">
        <f>SUM(K124,R124,Y124,AF124)</f>
        <v>216</v>
      </c>
      <c r="D124" s="31"/>
      <c r="E124" s="31">
        <f>C124</f>
        <v>216</v>
      </c>
      <c r="F124" s="206"/>
      <c r="G124" s="157"/>
      <c r="H124" s="158"/>
      <c r="I124" s="157"/>
      <c r="J124" s="158"/>
      <c r="K124" s="160">
        <f>SUM(H124,J124)</f>
        <v>0</v>
      </c>
      <c r="L124" s="137"/>
      <c r="M124" s="206"/>
      <c r="N124" s="157"/>
      <c r="O124" s="158"/>
      <c r="P124" s="157"/>
      <c r="Q124" s="158"/>
      <c r="R124" s="160">
        <f>SUM(O124,Q124)</f>
        <v>0</v>
      </c>
      <c r="S124" s="138"/>
      <c r="T124" s="206"/>
      <c r="U124" s="157"/>
      <c r="V124" s="158"/>
      <c r="W124" s="157"/>
      <c r="X124" s="158"/>
      <c r="Y124" s="160">
        <f>SUM(V124,X124)</f>
        <v>0</v>
      </c>
      <c r="Z124" s="137"/>
      <c r="AA124" s="206">
        <v>216</v>
      </c>
      <c r="AB124" s="157"/>
      <c r="AC124" s="158"/>
      <c r="AD124" s="157"/>
      <c r="AE124" s="158">
        <v>216</v>
      </c>
      <c r="AF124" s="160">
        <f>SUM(AC124,AE124)</f>
        <v>216</v>
      </c>
      <c r="AG124" s="138"/>
    </row>
    <row r="125" spans="1:33" ht="32.1" customHeight="1" x14ac:dyDescent="0.25">
      <c r="A125" s="91"/>
      <c r="B125" s="32" t="s">
        <v>280</v>
      </c>
      <c r="C125" s="141">
        <f>SUM(K125,R125,Y125,AF125)</f>
        <v>180</v>
      </c>
      <c r="D125" s="92"/>
      <c r="E125" s="92">
        <f>C125</f>
        <v>180</v>
      </c>
      <c r="F125" s="206"/>
      <c r="G125" s="179"/>
      <c r="H125" s="138"/>
      <c r="I125" s="179"/>
      <c r="J125" s="138"/>
      <c r="K125" s="181">
        <f>SUM(H125,J125)</f>
        <v>0</v>
      </c>
      <c r="L125" s="137"/>
      <c r="M125" s="206"/>
      <c r="N125" s="179"/>
      <c r="O125" s="138"/>
      <c r="P125" s="179"/>
      <c r="Q125" s="138"/>
      <c r="R125" s="181">
        <f>SUM(O125,Q125)</f>
        <v>0</v>
      </c>
      <c r="S125" s="138"/>
      <c r="T125" s="206"/>
      <c r="U125" s="179"/>
      <c r="V125" s="138"/>
      <c r="W125" s="179"/>
      <c r="X125" s="138"/>
      <c r="Y125" s="181">
        <f>SUM(V125,X125)</f>
        <v>0</v>
      </c>
      <c r="Z125" s="137"/>
      <c r="AA125" s="206"/>
      <c r="AB125" s="179"/>
      <c r="AC125" s="138"/>
      <c r="AD125" s="179"/>
      <c r="AE125" s="138">
        <v>180</v>
      </c>
      <c r="AF125" s="181">
        <f>SUM(AC125,AE125)</f>
        <v>180</v>
      </c>
      <c r="AG125" s="138"/>
    </row>
    <row r="126" spans="1:33" ht="32.1" customHeight="1" x14ac:dyDescent="0.25">
      <c r="A126" s="126"/>
      <c r="B126" s="33" t="s">
        <v>28</v>
      </c>
      <c r="C126" s="142">
        <f>SUM(K126,R126,Y126,AF126)</f>
        <v>36</v>
      </c>
      <c r="D126" s="34"/>
      <c r="E126" s="34">
        <f>C126</f>
        <v>36</v>
      </c>
      <c r="F126" s="207"/>
      <c r="G126" s="166"/>
      <c r="H126" s="175"/>
      <c r="I126" s="166"/>
      <c r="J126" s="175"/>
      <c r="K126" s="177">
        <f>SUM(H126,J126)</f>
        <v>0</v>
      </c>
      <c r="L126" s="139"/>
      <c r="M126" s="207"/>
      <c r="N126" s="166"/>
      <c r="O126" s="175"/>
      <c r="P126" s="166"/>
      <c r="Q126" s="175"/>
      <c r="R126" s="177">
        <f>SUM(O126,Q126)</f>
        <v>0</v>
      </c>
      <c r="S126" s="140"/>
      <c r="T126" s="207"/>
      <c r="U126" s="166"/>
      <c r="V126" s="175"/>
      <c r="W126" s="166"/>
      <c r="X126" s="175"/>
      <c r="Y126" s="177">
        <f>SUM(V126,X126)</f>
        <v>0</v>
      </c>
      <c r="Z126" s="139"/>
      <c r="AA126" s="207"/>
      <c r="AB126" s="166"/>
      <c r="AC126" s="175"/>
      <c r="AD126" s="166"/>
      <c r="AE126" s="175">
        <v>36</v>
      </c>
      <c r="AF126" s="177">
        <f>SUM(AC126,AE126)</f>
        <v>36</v>
      </c>
      <c r="AG126" s="140"/>
    </row>
    <row r="127" spans="1:33" ht="15.95" customHeight="1" x14ac:dyDescent="0.25">
      <c r="A127" s="26"/>
      <c r="B127" s="27" t="s">
        <v>29</v>
      </c>
      <c r="C127" s="41">
        <f>SUM(C120:C124)</f>
        <v>5940</v>
      </c>
      <c r="D127" s="49">
        <f t="shared" ref="D127:K127" si="235">SUM(D120:D124)</f>
        <v>182</v>
      </c>
      <c r="E127" s="49">
        <f>SUM(E120:E124)</f>
        <v>5578</v>
      </c>
      <c r="F127" s="202">
        <f t="shared" si="235"/>
        <v>1476</v>
      </c>
      <c r="G127" s="203">
        <f>SUM(G120:G124)</f>
        <v>0</v>
      </c>
      <c r="H127" s="204">
        <f t="shared" si="235"/>
        <v>612</v>
      </c>
      <c r="I127" s="203">
        <f>SUM(I120:I124)</f>
        <v>0</v>
      </c>
      <c r="J127" s="204">
        <f t="shared" si="235"/>
        <v>864</v>
      </c>
      <c r="K127" s="121">
        <f t="shared" si="235"/>
        <v>1476</v>
      </c>
      <c r="L127" s="122" t="s">
        <v>139</v>
      </c>
      <c r="M127" s="202">
        <f t="shared" ref="M127:R127" si="236">SUM(M120:M124)</f>
        <v>1512</v>
      </c>
      <c r="N127" s="203">
        <f t="shared" si="236"/>
        <v>36</v>
      </c>
      <c r="O127" s="204">
        <f t="shared" si="236"/>
        <v>576</v>
      </c>
      <c r="P127" s="203">
        <f t="shared" si="236"/>
        <v>46</v>
      </c>
      <c r="Q127" s="204">
        <f t="shared" si="236"/>
        <v>854</v>
      </c>
      <c r="R127" s="121">
        <f t="shared" si="236"/>
        <v>1430</v>
      </c>
      <c r="S127" s="86" t="s">
        <v>139</v>
      </c>
      <c r="T127" s="202">
        <f>SUM(T120:T124)</f>
        <v>1476</v>
      </c>
      <c r="U127" s="203">
        <f>SUM(U120:U124)</f>
        <v>34</v>
      </c>
      <c r="V127" s="204">
        <f t="shared" ref="V127" si="237">SUM(V120:V124)</f>
        <v>578</v>
      </c>
      <c r="W127" s="203">
        <f>SUM(W120:W124)</f>
        <v>32</v>
      </c>
      <c r="X127" s="204">
        <f>SUM(X120:X124)</f>
        <v>832</v>
      </c>
      <c r="Y127" s="121">
        <f t="shared" ref="Y127" si="238">SUM(Y120:Y124)</f>
        <v>1410</v>
      </c>
      <c r="Z127" s="122" t="s">
        <v>139</v>
      </c>
      <c r="AA127" s="202">
        <f>SUM(AA120:AA124)</f>
        <v>1476</v>
      </c>
      <c r="AB127" s="203">
        <f>SUM(AB120:AB124)</f>
        <v>16</v>
      </c>
      <c r="AC127" s="204">
        <f>SUM(AC120:AC124)</f>
        <v>596</v>
      </c>
      <c r="AD127" s="203">
        <f>SUM(AD120:AD124)</f>
        <v>18</v>
      </c>
      <c r="AE127" s="204">
        <f>SUM(AE120:AE124)</f>
        <v>846</v>
      </c>
      <c r="AF127" s="121">
        <f t="shared" ref="AF127" si="239">SUM(AF120:AF124)</f>
        <v>1442</v>
      </c>
      <c r="AG127" s="86" t="s">
        <v>139</v>
      </c>
    </row>
    <row r="128" spans="1:33" ht="15.95" customHeight="1" x14ac:dyDescent="0.25">
      <c r="A128" s="35"/>
      <c r="B128" s="36" t="s">
        <v>30</v>
      </c>
      <c r="C128" s="50"/>
      <c r="D128" s="37"/>
      <c r="E128" s="37"/>
      <c r="F128" s="208"/>
      <c r="G128" s="310">
        <f>SUM(G127:H127)/17</f>
        <v>36</v>
      </c>
      <c r="H128" s="311"/>
      <c r="I128" s="310">
        <f>SUM(I127:J127)/24</f>
        <v>36</v>
      </c>
      <c r="J128" s="311"/>
      <c r="K128" s="123"/>
      <c r="L128" s="124"/>
      <c r="M128" s="208"/>
      <c r="N128" s="310">
        <f>SUM(N127:O127)/17</f>
        <v>36</v>
      </c>
      <c r="O128" s="311"/>
      <c r="P128" s="310">
        <f>SUM(P127:Q127)/25</f>
        <v>36</v>
      </c>
      <c r="Q128" s="311"/>
      <c r="R128" s="123"/>
      <c r="S128" s="87"/>
      <c r="T128" s="208"/>
      <c r="U128" s="310">
        <f>SUM(U127:V127)/17</f>
        <v>36</v>
      </c>
      <c r="V128" s="311"/>
      <c r="W128" s="310">
        <f>SUM(W127:X127)/24</f>
        <v>36</v>
      </c>
      <c r="X128" s="311"/>
      <c r="Y128" s="123"/>
      <c r="Z128" s="124"/>
      <c r="AA128" s="208"/>
      <c r="AB128" s="310">
        <f>SUM(AB127:AC127)/17</f>
        <v>36</v>
      </c>
      <c r="AC128" s="311"/>
      <c r="AD128" s="310">
        <f>SUM(AD127:AE127)/24</f>
        <v>36</v>
      </c>
      <c r="AE128" s="311"/>
      <c r="AF128" s="123"/>
      <c r="AG128" s="87"/>
    </row>
    <row r="129" spans="1:33" ht="15.95" customHeight="1" x14ac:dyDescent="0.25">
      <c r="A129" s="209"/>
      <c r="B129" s="210" t="s">
        <v>185</v>
      </c>
      <c r="C129" s="211"/>
      <c r="D129" s="212"/>
      <c r="E129" s="212"/>
      <c r="F129" s="213"/>
      <c r="G129" s="214"/>
      <c r="H129" s="215"/>
      <c r="I129" s="214"/>
      <c r="J129" s="215"/>
      <c r="K129" s="216"/>
      <c r="L129" s="217">
        <f>COUNTIF(L8:L119,"Э")</f>
        <v>4</v>
      </c>
      <c r="M129" s="213"/>
      <c r="N129" s="214"/>
      <c r="O129" s="215"/>
      <c r="P129" s="214"/>
      <c r="Q129" s="215"/>
      <c r="R129" s="216"/>
      <c r="S129" s="217">
        <f>COUNTIF(S8:S119,"Э")</f>
        <v>7</v>
      </c>
      <c r="T129" s="213"/>
      <c r="U129" s="214"/>
      <c r="V129" s="215"/>
      <c r="W129" s="214"/>
      <c r="X129" s="215"/>
      <c r="Y129" s="216"/>
      <c r="Z129" s="217">
        <f>COUNTIF(Z8:Z119,"Э")</f>
        <v>7</v>
      </c>
      <c r="AA129" s="213"/>
      <c r="AB129" s="214"/>
      <c r="AC129" s="215"/>
      <c r="AD129" s="214"/>
      <c r="AE129" s="215"/>
      <c r="AF129" s="216"/>
      <c r="AG129" s="217">
        <f>COUNTIF(AG8:AG119,"Э")</f>
        <v>6</v>
      </c>
    </row>
    <row r="130" spans="1:33" ht="15.95" customHeight="1" x14ac:dyDescent="0.25">
      <c r="A130" s="209"/>
      <c r="B130" s="210" t="s">
        <v>186</v>
      </c>
      <c r="C130" s="211"/>
      <c r="D130" s="212"/>
      <c r="E130" s="212"/>
      <c r="F130" s="213"/>
      <c r="G130" s="214"/>
      <c r="H130" s="215"/>
      <c r="I130" s="214"/>
      <c r="J130" s="215"/>
      <c r="K130" s="216"/>
      <c r="L130" s="217">
        <f>COUNTIF(L8:L119,"дз")</f>
        <v>4</v>
      </c>
      <c r="M130" s="213"/>
      <c r="N130" s="214"/>
      <c r="O130" s="215"/>
      <c r="P130" s="214"/>
      <c r="Q130" s="215"/>
      <c r="R130" s="216"/>
      <c r="S130" s="217">
        <f>COUNTIF(S8:S119,"дз")</f>
        <v>5</v>
      </c>
      <c r="T130" s="213"/>
      <c r="U130" s="214"/>
      <c r="V130" s="215"/>
      <c r="W130" s="214"/>
      <c r="X130" s="215"/>
      <c r="Y130" s="216"/>
      <c r="Z130" s="217">
        <f>COUNTIF(Z8:Z119,"дз")</f>
        <v>2</v>
      </c>
      <c r="AA130" s="213"/>
      <c r="AB130" s="214"/>
      <c r="AC130" s="215"/>
      <c r="AD130" s="214"/>
      <c r="AE130" s="215"/>
      <c r="AF130" s="216"/>
      <c r="AG130" s="217">
        <f>COUNTIF(AG8:AG119,"дз")</f>
        <v>3</v>
      </c>
    </row>
    <row r="131" spans="1:33" ht="15.95" customHeight="1" thickBot="1" x14ac:dyDescent="0.3">
      <c r="A131" s="218"/>
      <c r="B131" s="219" t="s">
        <v>187</v>
      </c>
      <c r="C131" s="220"/>
      <c r="D131" s="221"/>
      <c r="E131" s="221"/>
      <c r="F131" s="222"/>
      <c r="G131" s="223"/>
      <c r="H131" s="224"/>
      <c r="I131" s="223"/>
      <c r="J131" s="224"/>
      <c r="K131" s="225"/>
      <c r="L131" s="226">
        <f>COUNTIF(L8:L119,"з")</f>
        <v>7</v>
      </c>
      <c r="M131" s="222"/>
      <c r="N131" s="223"/>
      <c r="O131" s="224"/>
      <c r="P131" s="223"/>
      <c r="Q131" s="224"/>
      <c r="R131" s="225"/>
      <c r="S131" s="226">
        <f>COUNTIF(S8:S119,"з")</f>
        <v>4</v>
      </c>
      <c r="T131" s="222"/>
      <c r="U131" s="223"/>
      <c r="V131" s="224"/>
      <c r="W131" s="223"/>
      <c r="X131" s="224"/>
      <c r="Y131" s="225"/>
      <c r="Z131" s="226">
        <f>COUNTIF(Z8:Z119,"з")</f>
        <v>3</v>
      </c>
      <c r="AA131" s="222"/>
      <c r="AB131" s="223"/>
      <c r="AC131" s="224"/>
      <c r="AD131" s="223"/>
      <c r="AE131" s="224"/>
      <c r="AF131" s="225"/>
      <c r="AG131" s="226">
        <f>COUNTIF(AG8:AG119,"з")</f>
        <v>1</v>
      </c>
    </row>
    <row r="132" spans="1:33" ht="15.75" hidden="1" x14ac:dyDescent="0.25">
      <c r="A132" s="38"/>
      <c r="B132" s="39"/>
      <c r="C132" s="38"/>
      <c r="D132" s="38"/>
      <c r="E132" s="38"/>
      <c r="F132" s="38"/>
      <c r="G132" s="38"/>
      <c r="H132" s="38"/>
      <c r="I132" s="38"/>
      <c r="J132" s="38"/>
      <c r="K132" s="38"/>
      <c r="L132" s="88"/>
      <c r="M132" s="88"/>
      <c r="N132" s="38"/>
      <c r="O132" s="38"/>
      <c r="P132" s="38"/>
      <c r="Q132" s="38"/>
      <c r="R132" s="38"/>
      <c r="S132" s="88"/>
      <c r="T132" s="88"/>
      <c r="U132" s="38"/>
      <c r="V132" s="38"/>
      <c r="W132" s="38"/>
      <c r="X132" s="38"/>
      <c r="Y132" s="88"/>
      <c r="Z132" s="88"/>
      <c r="AA132" s="38"/>
      <c r="AB132" s="38"/>
      <c r="AC132" s="38"/>
      <c r="AD132" s="38"/>
      <c r="AE132" s="88"/>
    </row>
    <row r="133" spans="1:33" ht="16.5" customHeight="1" x14ac:dyDescent="0.25">
      <c r="A133" s="38"/>
      <c r="B133" s="39" t="s">
        <v>183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88"/>
      <c r="M133" s="88"/>
      <c r="N133" s="38"/>
      <c r="O133" s="38"/>
      <c r="P133" s="38"/>
      <c r="Q133" s="38"/>
      <c r="R133" s="38"/>
      <c r="S133" s="88"/>
      <c r="T133" s="88"/>
      <c r="U133" s="38"/>
      <c r="V133" s="38"/>
      <c r="W133" s="38"/>
      <c r="X133" s="38"/>
      <c r="Y133" s="88"/>
      <c r="Z133" s="88"/>
      <c r="AA133" s="38"/>
      <c r="AB133" s="38"/>
      <c r="AC133" s="38"/>
      <c r="AD133" s="38"/>
      <c r="AE133" s="88"/>
    </row>
    <row r="134" spans="1:33" ht="15.75" x14ac:dyDescent="0.25">
      <c r="B134" s="39" t="s">
        <v>184</v>
      </c>
    </row>
    <row r="135" spans="1:33" ht="15.75" x14ac:dyDescent="0.25">
      <c r="B135" s="39" t="s">
        <v>231</v>
      </c>
    </row>
  </sheetData>
  <mergeCells count="40">
    <mergeCell ref="A1:AE1"/>
    <mergeCell ref="A2:A5"/>
    <mergeCell ref="B2:B5"/>
    <mergeCell ref="C2:E2"/>
    <mergeCell ref="C3:C5"/>
    <mergeCell ref="D3:D5"/>
    <mergeCell ref="E3:E5"/>
    <mergeCell ref="F3:L3"/>
    <mergeCell ref="M3:S3"/>
    <mergeCell ref="F2:AG2"/>
    <mergeCell ref="T3:Z3"/>
    <mergeCell ref="AA3:AG3"/>
    <mergeCell ref="AF4:AF5"/>
    <mergeCell ref="AG4:AG5"/>
    <mergeCell ref="F4:F5"/>
    <mergeCell ref="G128:H128"/>
    <mergeCell ref="I128:J128"/>
    <mergeCell ref="N128:O128"/>
    <mergeCell ref="P128:Q128"/>
    <mergeCell ref="U4:V4"/>
    <mergeCell ref="R4:R5"/>
    <mergeCell ref="S4:S5"/>
    <mergeCell ref="T4:T5"/>
    <mergeCell ref="G4:H4"/>
    <mergeCell ref="I4:J4"/>
    <mergeCell ref="K4:K5"/>
    <mergeCell ref="L4:L5"/>
    <mergeCell ref="M4:M5"/>
    <mergeCell ref="N4:O4"/>
    <mergeCell ref="P4:Q4"/>
    <mergeCell ref="U128:V128"/>
    <mergeCell ref="W128:X128"/>
    <mergeCell ref="AB128:AC128"/>
    <mergeCell ref="AD128:AE128"/>
    <mergeCell ref="AA4:AA5"/>
    <mergeCell ref="W4:X4"/>
    <mergeCell ref="Y4:Y5"/>
    <mergeCell ref="AB4:AC4"/>
    <mergeCell ref="Z4:Z5"/>
    <mergeCell ref="AD4:AE4"/>
  </mergeCells>
  <pageMargins left="0.19685039370078741" right="0.19685039370078741" top="0.19685039370078741" bottom="0.19685039370078741" header="0" footer="0"/>
  <pageSetup paperSize="9" scale="46" fitToHeight="0" orientation="landscape" r:id="rId1"/>
  <rowBreaks count="1" manualBreakCount="1">
    <brk id="7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</vt:lpstr>
      <vt:lpstr>График</vt:lpstr>
      <vt:lpstr>План </vt:lpstr>
      <vt:lpstr>График!Область_печати</vt:lpstr>
      <vt:lpstr>'План '!Область_печати</vt:lpstr>
      <vt:lpstr>Титульный!Область_печати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Лешие</dc:creator>
  <cp:lastModifiedBy>user</cp:lastModifiedBy>
  <cp:lastPrinted>2023-09-05T09:26:04Z</cp:lastPrinted>
  <dcterms:created xsi:type="dcterms:W3CDTF">2020-05-20T11:53:31Z</dcterms:created>
  <dcterms:modified xsi:type="dcterms:W3CDTF">2026-06-02T13:20:45Z</dcterms:modified>
</cp:coreProperties>
</file>