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Лист1!$A$1:$F$169</definedName>
  </definedNames>
  <calcPr calcId="124519"/>
</workbook>
</file>

<file path=xl/calcChain.xml><?xml version="1.0" encoding="utf-8"?>
<calcChain xmlns="http://schemas.openxmlformats.org/spreadsheetml/2006/main">
  <c r="D83" i="1"/>
  <c r="F118"/>
  <c r="D63" l="1"/>
  <c r="D60" s="1"/>
  <c r="C63"/>
  <c r="C60" s="1"/>
  <c r="C133"/>
  <c r="F60"/>
  <c r="E141"/>
  <c r="F83"/>
  <c r="F81"/>
  <c r="D118"/>
  <c r="D113"/>
  <c r="D112" s="1"/>
  <c r="D146"/>
  <c r="E156"/>
  <c r="E154"/>
  <c r="E125"/>
  <c r="E128"/>
  <c r="E129"/>
  <c r="E123"/>
  <c r="E101"/>
  <c r="E82"/>
  <c r="E78"/>
  <c r="E59"/>
  <c r="E51"/>
  <c r="E22"/>
  <c r="E25"/>
  <c r="C153"/>
  <c r="C127"/>
  <c r="E127" s="1"/>
  <c r="C113"/>
  <c r="C112" s="1"/>
  <c r="D65"/>
  <c r="C65"/>
  <c r="D155"/>
  <c r="D99"/>
  <c r="E142"/>
  <c r="F24"/>
  <c r="F19" s="1"/>
  <c r="D153"/>
  <c r="D24"/>
  <c r="D19" s="1"/>
  <c r="D14"/>
  <c r="D13" s="1"/>
  <c r="F155"/>
  <c r="C155"/>
  <c r="E152"/>
  <c r="F151"/>
  <c r="D151"/>
  <c r="C151"/>
  <c r="E150"/>
  <c r="F149"/>
  <c r="C149"/>
  <c r="E149" s="1"/>
  <c r="E147"/>
  <c r="C146"/>
  <c r="E145"/>
  <c r="E144"/>
  <c r="F143"/>
  <c r="D143"/>
  <c r="C143"/>
  <c r="C131" s="1"/>
  <c r="E140"/>
  <c r="E139"/>
  <c r="E138"/>
  <c r="E137"/>
  <c r="E136"/>
  <c r="E135"/>
  <c r="E134"/>
  <c r="F133"/>
  <c r="D133"/>
  <c r="D131" s="1"/>
  <c r="E122"/>
  <c r="F112"/>
  <c r="E107"/>
  <c r="F106"/>
  <c r="D106"/>
  <c r="C106"/>
  <c r="F99"/>
  <c r="C99"/>
  <c r="E98"/>
  <c r="E97"/>
  <c r="E95"/>
  <c r="E94"/>
  <c r="E93"/>
  <c r="E90"/>
  <c r="E89"/>
  <c r="E88"/>
  <c r="E87"/>
  <c r="E86"/>
  <c r="E85"/>
  <c r="E84"/>
  <c r="C83"/>
  <c r="D81"/>
  <c r="C81"/>
  <c r="E80"/>
  <c r="F77"/>
  <c r="D77"/>
  <c r="C77"/>
  <c r="E76"/>
  <c r="F75"/>
  <c r="D75"/>
  <c r="C75"/>
  <c r="E73"/>
  <c r="F72"/>
  <c r="D72"/>
  <c r="D71" s="1"/>
  <c r="D70" s="1"/>
  <c r="C72"/>
  <c r="F71"/>
  <c r="F70" s="1"/>
  <c r="C71"/>
  <c r="E68"/>
  <c r="E67"/>
  <c r="E66"/>
  <c r="F65"/>
  <c r="E64"/>
  <c r="E63"/>
  <c r="E61"/>
  <c r="E58"/>
  <c r="F57"/>
  <c r="D57"/>
  <c r="C57"/>
  <c r="F55"/>
  <c r="E55"/>
  <c r="D55"/>
  <c r="C55"/>
  <c r="F54"/>
  <c r="E54"/>
  <c r="D54"/>
  <c r="C54"/>
  <c r="E53"/>
  <c r="F50"/>
  <c r="D50"/>
  <c r="D49" s="1"/>
  <c r="C50"/>
  <c r="F49"/>
  <c r="E48"/>
  <c r="F47"/>
  <c r="C47"/>
  <c r="E47" s="1"/>
  <c r="E44"/>
  <c r="E43"/>
  <c r="F42"/>
  <c r="D42"/>
  <c r="C42"/>
  <c r="E41"/>
  <c r="F40"/>
  <c r="D40"/>
  <c r="C40"/>
  <c r="E39"/>
  <c r="E38"/>
  <c r="F37"/>
  <c r="D37"/>
  <c r="C37"/>
  <c r="E36"/>
  <c r="C35"/>
  <c r="E34"/>
  <c r="E33"/>
  <c r="F32"/>
  <c r="D32"/>
  <c r="C32"/>
  <c r="F31"/>
  <c r="D31"/>
  <c r="C31"/>
  <c r="E30"/>
  <c r="F29"/>
  <c r="D29"/>
  <c r="C29"/>
  <c r="E28"/>
  <c r="F27"/>
  <c r="C27"/>
  <c r="E27" s="1"/>
  <c r="F26"/>
  <c r="D26"/>
  <c r="C24"/>
  <c r="C19" s="1"/>
  <c r="E20"/>
  <c r="E18"/>
  <c r="E17"/>
  <c r="E16"/>
  <c r="E15"/>
  <c r="F14"/>
  <c r="F13" s="1"/>
  <c r="C14"/>
  <c r="E12"/>
  <c r="E11"/>
  <c r="E10"/>
  <c r="E9"/>
  <c r="F8"/>
  <c r="D8"/>
  <c r="C8"/>
  <c r="C7" s="1"/>
  <c r="C26" l="1"/>
  <c r="C118"/>
  <c r="C109" s="1"/>
  <c r="C104" s="1"/>
  <c r="E153"/>
  <c r="F131"/>
  <c r="D109"/>
  <c r="E71"/>
  <c r="E75"/>
  <c r="F109"/>
  <c r="E99"/>
  <c r="E81"/>
  <c r="C70"/>
  <c r="E70" s="1"/>
  <c r="C49"/>
  <c r="C46" s="1"/>
  <c r="E24"/>
  <c r="E14"/>
  <c r="C13"/>
  <c r="E143"/>
  <c r="E133"/>
  <c r="E118"/>
  <c r="E106"/>
  <c r="E83"/>
  <c r="E77"/>
  <c r="E72"/>
  <c r="E65"/>
  <c r="E60"/>
  <c r="E57"/>
  <c r="E50"/>
  <c r="E31"/>
  <c r="E32"/>
  <c r="E29"/>
  <c r="E26"/>
  <c r="E19"/>
  <c r="C45"/>
  <c r="E13"/>
  <c r="F46"/>
  <c r="F102" s="1"/>
  <c r="F35"/>
  <c r="F45" s="1"/>
  <c r="F7"/>
  <c r="E155"/>
  <c r="E151"/>
  <c r="D46"/>
  <c r="E46" s="1"/>
  <c r="E40"/>
  <c r="D35"/>
  <c r="E35" s="1"/>
  <c r="D7"/>
  <c r="E7" s="1"/>
  <c r="E37"/>
  <c r="E42"/>
  <c r="E8"/>
  <c r="D102" l="1"/>
  <c r="F105"/>
  <c r="E49"/>
  <c r="F104"/>
  <c r="E109"/>
  <c r="C102"/>
  <c r="C103" s="1"/>
  <c r="C157" s="1"/>
  <c r="C158" s="1"/>
  <c r="C105"/>
  <c r="E131"/>
  <c r="D104"/>
  <c r="F103"/>
  <c r="D45"/>
  <c r="E45" s="1"/>
  <c r="D105"/>
  <c r="E102" l="1"/>
  <c r="F157"/>
  <c r="F158" s="1"/>
  <c r="E105"/>
  <c r="E104"/>
  <c r="D103"/>
  <c r="E103" s="1"/>
  <c r="D157" l="1"/>
  <c r="D158" s="1"/>
  <c r="E157" l="1"/>
  <c r="E158" s="1"/>
</calcChain>
</file>

<file path=xl/sharedStrings.xml><?xml version="1.0" encoding="utf-8"?>
<sst xmlns="http://schemas.openxmlformats.org/spreadsheetml/2006/main" count="282" uniqueCount="281">
  <si>
    <t>Коды бюджетной  классификации  Российской  Федерации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</si>
  <si>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</si>
  <si>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% исполнения (гр.3/гр.2*100)</t>
  </si>
  <si>
    <t>ДОХОДЫ</t>
  </si>
  <si>
    <t>1 01 00000 00   0000 110</t>
  </si>
  <si>
    <t>Налоги на прибыль, доходы</t>
  </si>
  <si>
    <t>1 01 02000 01 0000 110</t>
  </si>
  <si>
    <t>Налог на доходы физических лиц</t>
  </si>
  <si>
    <t>1 01 02010 01 1000 110</t>
  </si>
  <si>
    <t>Налог на доходы физических лиц сс доходов, источником которых является налоговый агент, за исключением доходов, в отношении которых исчисление и уплата осуществляются в соответствии со статьями 227,227.1, 228 Налогового кодекса РФ</t>
  </si>
  <si>
    <t>1 01 02020 01 1000 110</t>
  </si>
  <si>
    <t>Налог на доходы физических лиц, полученных от осуществления деятельности физическими лицами, зарегистрированными в качестве индивидуальных предпринимателей, нотариусов,занимающихся частной практикой, адвокатов,учредивших адвокатские кабинеты и других лиц, занимающихся частной практикой в соответствии со статьей 227 Налогового кодекса РФ</t>
  </si>
  <si>
    <t>1 01 02030 01 1000 110</t>
  </si>
  <si>
    <t>Налог на доходы физических лиц с доходов, полученных физическими лицами в соответствии со статьей 228 Налогового кодекса РФ</t>
  </si>
  <si>
    <t>10102040 01 0000 110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</si>
  <si>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у физических лиц на основании патента в соответствии со статьей 227.1 Налогового кодекса РФ</t>
  </si>
  <si>
    <t>1 03 00000 00 0000 000</t>
  </si>
  <si>
    <t>Налоги на товары (работы, услуги), реализуемые на территории Российской Федерации</t>
  </si>
  <si>
    <t>1 03 02000 00 0000 110</t>
  </si>
  <si>
    <t>Акцизы по подакцизным товарам (продукции),производимые на территории Российской Федерации</t>
  </si>
  <si>
    <t>1 03 02230 010000 110</t>
  </si>
  <si>
    <t>Доходы от уплаты акцизов на дизельное топливо, подлежащее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</si>
  <si>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1 03 02240 01 0000 110</t>
  </si>
  <si>
    <t>Доходы от уплаты акцизов на моторные масла для дизельных и (или) карбюраторных (инжекорных) двигателей , подлежащее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</si>
  <si>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1 03 02250 01 0000 110</t>
  </si>
  <si>
    <t>Доходы от уплаты акцизов на автомобильный бензин , подлежащее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</si>
  <si>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1 03 02260 01 0000 110</t>
  </si>
  <si>
    <t>Доходы от уплаты акцизов на прямогонный бензин , подлежащее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</si>
  <si>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1 05 00000 00 0000 000</t>
  </si>
  <si>
    <t xml:space="preserve">Налоги на совокупный доход  </t>
  </si>
  <si>
    <t>1 05 02010 02 0000 110</t>
  </si>
  <si>
    <t>Единый налог на вмененный доход для отдельных видов деятельности</t>
  </si>
  <si>
    <t>1 05 02020 02 0000 110</t>
  </si>
  <si>
    <t>Единый налог на вмененный доход для отдельных видов деятельности(за налоговые периоды, истекшие до 01 января 2011 года)</t>
  </si>
  <si>
    <t>1 05 03010 01 0000 110</t>
  </si>
  <si>
    <t>Единый сельскохозяйственный налог</t>
  </si>
  <si>
    <t>1 05 03020 01 0000 110</t>
  </si>
  <si>
    <t>Единый сельскохозяйственный налог( за налоговые периоды, истекшие до 01 января 2011 года)</t>
  </si>
  <si>
    <t>1 05 04000 00 0000 110</t>
  </si>
  <si>
    <t>Налог, взимаемый в связи с применением патентной системы налогообложения</t>
  </si>
  <si>
    <t>1 05 04020 02 0000 110</t>
  </si>
  <si>
    <t>Налог, взимаемый в связи с применением патентной системы налогообложения, зачисляемый в бюджеты муниципальных районов</t>
  </si>
  <si>
    <t>1 06 00000 00 0000 000</t>
  </si>
  <si>
    <t>Налоги на имущество</t>
  </si>
  <si>
    <t>1 06  01000 00 0000 110</t>
  </si>
  <si>
    <t>Налог на имущество физических лиц</t>
  </si>
  <si>
    <t>1 06  01030 05 0000 110</t>
  </si>
  <si>
    <t>Налог на имущество физических лиц, взимаемый по ставкам , применяемым к объектам налогообложения, расположенным в границах межселенных территорий</t>
  </si>
  <si>
    <t>1 07 00000 00 0000 110</t>
  </si>
  <si>
    <t xml:space="preserve">Налоги, сборы и регулярные платежи за пользование природными  ресурсами </t>
  </si>
  <si>
    <t>1 07 01020 01 0000 110</t>
  </si>
  <si>
    <t>Налог на добычу общераспространенных полезных ископаемых</t>
  </si>
  <si>
    <t>1 08 00000 00 0000 000</t>
  </si>
  <si>
    <t>Государственная пошлина</t>
  </si>
  <si>
    <t>1 08  03000 01  0000 110</t>
  </si>
  <si>
    <t xml:space="preserve">Государственная пошлина по делам, рассматриваемым в судах общей юрисдикции, мировыми судьями </t>
  </si>
  <si>
    <t>1 08  03010 01 0000 110</t>
  </si>
  <si>
    <t>Государственная пошлина по делам, рассматриваемым в судах общей юрисдикции, мировыми судьями (за исключением государственной пошлины по делам, рассматриваемым Верховным Судом Российской Федерации)</t>
  </si>
  <si>
    <t>1 08 07150 01 0000 110</t>
  </si>
  <si>
    <t>Государственная пошлина за выдачу разрешения на распространение наружной рекламы</t>
  </si>
  <si>
    <t>1 09 00000 00 0000 000</t>
  </si>
  <si>
    <t>Задолженность и перерасчеты по отмененным налогам, сборам и иным обязательным платежам</t>
  </si>
  <si>
    <t>1 09 01030 05 0000 110</t>
  </si>
  <si>
    <t>Налог на прибыль организаций, зачислявшийся до 1 января 2005 года  в  местные  бюджет, мобилизуемый  на  территориях муниципальных районов</t>
  </si>
  <si>
    <t>1 09  04000 00 0000 110</t>
  </si>
  <si>
    <t xml:space="preserve">Налоги  на имущество </t>
  </si>
  <si>
    <t>1 09  04010 02 0000 110</t>
  </si>
  <si>
    <t>Налог на имущество предприятий</t>
  </si>
  <si>
    <t>1 09 04053 05 0000 110</t>
  </si>
  <si>
    <t>Земельный налог( по обязат.до 01.01.06)</t>
  </si>
  <si>
    <t>1 09  06000 02 0000 110</t>
  </si>
  <si>
    <t>Прочие налоги и сборы ( по отмененным налогам и сборам  субъектов Российской Федерации)</t>
  </si>
  <si>
    <t>1 09  06010 02 0000 110</t>
  </si>
  <si>
    <t>Налог с продаж</t>
  </si>
  <si>
    <t>1 09 07000 00 0000 110</t>
  </si>
  <si>
    <t>Прочие  налоги  и  сборы (по  отмененным  местным  налогам  и  сборам)</t>
  </si>
  <si>
    <t>1 09 07033 05 0000 110</t>
  </si>
  <si>
    <t>Целевые сборы с граждан и предприятий, учреждений, организаций  на содержание милиции, на благоустройство  территорий, на нужды образования и другие цели, мобилизуемые на территориях муниципальнгых районов</t>
  </si>
  <si>
    <t>1 09 07053 05 0000 110</t>
  </si>
  <si>
    <t>Прочие  местные  налоги  и  сборы, мобилизуемые  на  территориях  муниципальных  районов</t>
  </si>
  <si>
    <t>Итого  налоговые доходы</t>
  </si>
  <si>
    <t>1 11 00000 00 0000 000</t>
  </si>
  <si>
    <t>Доходы от использования имущества, находящегося в государственной и муниципальной собственности</t>
  </si>
  <si>
    <t>1 11  03000 00 0000 120</t>
  </si>
  <si>
    <t>Проценты, полученные от предоставления бюджетных  кредитов внутри страны</t>
  </si>
  <si>
    <t>1 11  03050 05 0000 120</t>
  </si>
  <si>
    <t>Проценты, полученные от предоставления бюджетных  кредитов внутри страны за счет средств бюджетов муниципальных районов</t>
  </si>
  <si>
    <t>1 11  05000 00 0000 120</t>
  </si>
  <si>
    <t>Доходы от сдачи в аренду имущества, находящегося в государственной и муниципальной собственности</t>
  </si>
  <si>
    <t>1 11  05010 00 0000 120</t>
  </si>
  <si>
    <t>Доходы, получаемые  в  виде  арендной  платы  за  земельные  участки, государственная  собственность  на  которые  не  разграничена  и  которые  расположены  в  границах   поселений, а  также  средства  от  продажи  права  на  заключение  договоров  аренды  указанных  земельных  участков</t>
  </si>
  <si>
    <t>1 11 05013 05 0000 120</t>
  </si>
  <si>
    <t>Доходы, получаемые  в  виде  арендной  платы  за  земельные  участки, государственная  собственность  на  которые  не  разграничена  и  которые  расположены  в  границах  сельских поселенийи межселенных территорий муниципальных районов, а  также  средства  от  продажи  права  на  заключение  договоров  аренды  указанных  земельных  участков</t>
  </si>
  <si>
    <t>1 11  05013 10 0000 120</t>
  </si>
  <si>
    <t>Доходы, получаемые  в  виде  арендной  платы  за  земельные  участки, государственная  собственность  на  которые  не  разграничена  и  которые  расположены  в  границах  сельских поселений, а  также  средства  от  продажи  права  на  заключение  договоров  аренды  указанных  земельных  участков</t>
  </si>
  <si>
    <t>1 11 05013 13 0000 120</t>
  </si>
  <si>
    <t>Доходы, получаемые  в  виде  арендной  платы  за  земельные  участки, государственная  собственность  на  которые  не  разграничена  и  которые  расположены  в  границах  городских  поселений, а  также  средства  от  продажи  права  на  заключение  договоров  аренды  указанных  земельных  участков</t>
  </si>
  <si>
    <t>1 11 07000 00 0000 120</t>
  </si>
  <si>
    <t>Платежи от государтвенных и муниципальных унитарных предприятий</t>
  </si>
  <si>
    <t>1 11 07010 00 0000 120</t>
  </si>
  <si>
    <t>Доходы от перечисления части прибыли государственных и муниципалных унитарных предприятий,остающейся после уплаты налогов и обязательных латежей</t>
  </si>
  <si>
    <t>1 11 07015 05 0000 120</t>
  </si>
  <si>
    <t>Доходы от перечисления части прибыли,остающейся после уплаты налогов и иных обязательных платежей муниципалных унитарных предприятий, созданных муниципальными районами</t>
  </si>
  <si>
    <t>1 11  05030 00 0000 120</t>
  </si>
  <si>
    <t>Доходы  от  сдачи  в  аренду  имущества, находящегося  в  оперативном  управлении  органов  государственной  власти, органов  местного  самоуправления, государственных  внебюджетных  фондов  и  созданных  ими  учреждений ( за  исключением  имущества  автономных  учреждений)</t>
  </si>
  <si>
    <t>1 11  05035 05 0000 120</t>
  </si>
  <si>
    <t>Доходы  от  сдачи  в  аренду  имущества, находящегося  в  оперативном  управлении  органов  управления  муниципальных  районов  и  созданных  ими  учреждений ( за  исключением  муниципальных  автономных  учреждений)</t>
  </si>
  <si>
    <t>1 11 09045 05 0000 120</t>
  </si>
  <si>
    <t>Прочие  поступления  от  использования  имущества, находящегося  в  собственности  муниципальных  районов (за  исключением  имущества  муниципальных  автономных  учреждений, а  также  имущества  муниципальных  унитарных  предприятий, в  том  числе  казенных)</t>
  </si>
  <si>
    <t>1 12 00000 00 0000 000</t>
  </si>
  <si>
    <t>Платежи при пользовании природными ресурсами</t>
  </si>
  <si>
    <t>1 12  010 10  01 0000 120</t>
  </si>
  <si>
    <t>Плата за выбросы загрязняющих веществ в атмосферный воздух стационарными объектами</t>
  </si>
  <si>
    <t>1 12 01030 01 0000 120</t>
  </si>
  <si>
    <t>Плата за выбросы загрязняющих веществ в водные объекты</t>
  </si>
  <si>
    <t>1 12 01040 01 0000 120</t>
  </si>
  <si>
    <t>Плата за размещение отходов производства и потребления</t>
  </si>
  <si>
    <t>1 13 00000 00 0000 000</t>
  </si>
  <si>
    <t>Доходы  от  оказания  платных  услуг  и  компенсации  затрат  государства</t>
  </si>
  <si>
    <t>1 13 01995 05 0000 130</t>
  </si>
  <si>
    <t>Прочие доходы от оказания платных услуг (работ) получателями средств бюджетов муниципальных районов</t>
  </si>
  <si>
    <t>1 13 02065 05 0000 130</t>
  </si>
  <si>
    <t>Доходы, поступающие в порядке возмещения расходов, понесенных в связи с эксплуатацией имущества муниципальных районов</t>
  </si>
  <si>
    <t>1 13 02995 05 0000 130</t>
  </si>
  <si>
    <t>Прочие  доходы  от  компенсации  затрат  бюджетов  муниципальных  районов</t>
  </si>
  <si>
    <t>1 14 00000 00 0000 000</t>
  </si>
  <si>
    <t>Доходы от продажи материальных и нематериальных активов</t>
  </si>
  <si>
    <t>1 14 02000 00  0000 000</t>
  </si>
  <si>
    <t>Доходы от реализации имущества, находящегося в государственной и муниципальной собственности     ( за  исключением  имущества  автономных  учреждений, а  также  имущества  государственных  и  муниципальных  унитарных  предприятий, в  том  числе  казенных)</t>
  </si>
  <si>
    <t>1 14 02050 05 0000 410</t>
  </si>
  <si>
    <t>Доходы от реализации  имущества, находящегося в  собственности  муниципальных районов(за  исключением  имущества  муниципальных  автономных  учреждений, а  также  имущества  муниципальных  унитарных  предприятий, в  том  числе  казенных), в  части  реализации  основных  средств  по  указанному  имуществу</t>
  </si>
  <si>
    <t>1 14 02053 05 0000 410</t>
  </si>
  <si>
    <t>Доходы  от  реализации  иного  имущества, находящегося  в  собственности  муниципальных  районов( в  части  реализации  основных  средств  по  указанному  имуществу)</t>
  </si>
  <si>
    <t>1 14 06025 05 0000 430</t>
  </si>
  <si>
    <t>Доходы от продажи земельных участков, находящихся в собственности муниципальных районов (за исключением земельных участков муниципальных бюджетных и автономных учреждений)</t>
  </si>
  <si>
    <t>114 02050 05 0000 440</t>
  </si>
  <si>
    <t>Доходы от реализации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иуществу</t>
  </si>
  <si>
    <t>1 14 02052 05 0000 440</t>
  </si>
  <si>
    <t>Доходы от реализации имущества, находящегося в оперативном управлении учреждений, находящихся в ведении органов местного самоуправления муниципальных районов ( за исключением имущества муниципальных бюджетных и автономных учреждений), в части реализации материальных запасов по указанному имуществу</t>
  </si>
  <si>
    <t>1 14 06013 00 0000 430</t>
  </si>
  <si>
    <t>Доходы от продажи земельных участков , государственная собственность на которые неразграничена и которые расположены в границах  поселений</t>
  </si>
  <si>
    <t>1 14 06013 05 0000 430</t>
  </si>
  <si>
    <t>Доходы от продажи земельных участков , государственная собственность на которые неразграничена и которые расположены в границах сельских поселений и межселенных территорий муниципалных районов</t>
  </si>
  <si>
    <t>1 14 06013 10 0000 430</t>
  </si>
  <si>
    <t>Доходы от продажи земельных участков , государственная собственность на которые неразграничена и которые расположены в границах сельских поселений</t>
  </si>
  <si>
    <t>1 14 06013 13 0000 430</t>
  </si>
  <si>
    <t>Доходы от продажи земельных участков , государственная собственность на которые неразграничена и которые расположены в границах городских поселений</t>
  </si>
  <si>
    <t>1 14 06313 00 0000 430</t>
  </si>
  <si>
    <t xml:space="preserve">Плата за увеличение площади земельных участков, находящихся в частной собственности, в резултате перераспределения таких земельных участков и земель (или) земельных участков,государственная собственность на которые не разграничена </t>
  </si>
  <si>
    <t>1 14 06313 10 0000 430</t>
  </si>
  <si>
    <t>Плата за увеличение площади земельных участков, находящихся в частной собственности, в резултате перераспределения таких земельных участков и земель (или) земельных участков,государственная собственность на которые не разграничена и которые расположены в границах сельских поселений</t>
  </si>
  <si>
    <t>1 16 00000 00 0000 000</t>
  </si>
  <si>
    <t>Штрафы, санкции, возмещение ущерба</t>
  </si>
  <si>
    <t>1 16 03010010000140</t>
  </si>
  <si>
    <t>Денежные взыскания (штрафы)за нарушения законодательства о налогах и сборах</t>
  </si>
  <si>
    <t>1 16 03030 01 0000 140</t>
  </si>
  <si>
    <t>1 16 08010 01 0000 140</t>
  </si>
  <si>
    <t>Денежные взыскания (штрафы) за административные правонарушения в области государственного регулирования производства этилового спирта, алкогольной, спиртосодержащей   продукции</t>
  </si>
  <si>
    <t>1 16 08020 01 0000 140</t>
  </si>
  <si>
    <t>Денежные взыскания (штрафы) за административные правонарушения в области государственного регулирования производства табачной продукции</t>
  </si>
  <si>
    <t>1 16 25030 01 0000 140</t>
  </si>
  <si>
    <t>Денежные взыскания (штрафы) за нарушение законодательства Российской Федерации об охране и использовании животного мира</t>
  </si>
  <si>
    <t>1 16 21050 05 0000 140</t>
  </si>
  <si>
    <t>Денежные взыскания (штрафы) и иные суммы, взыскиваемые с лиц, виновных в совершении преступлений, и в возмещение ущерба имущества, зачисляемые в бюджеты муницииальных районов</t>
  </si>
  <si>
    <t>1 16 23051 05 0000 140</t>
  </si>
  <si>
    <t>Доходы от возмещения ущерба при возникновении страховых случаев по обязательному страхованию гражданской ответственности, когда выгодоприобретателями выступают получатели средств бюджетов муниципальных районов</t>
  </si>
  <si>
    <t>1 16 25020 01 0000 140</t>
  </si>
  <si>
    <t>Денежные взыскания (штрафы) за нарушение законодательства Российской Федерации об особо охраняемых природных территориях</t>
  </si>
  <si>
    <t>1 16 25060 01 0000 140</t>
  </si>
  <si>
    <t>Денежные взыскания ( штрафы) за нарушение земельного законодательства</t>
  </si>
  <si>
    <t>1 16 25050 01 0000 140</t>
  </si>
  <si>
    <t>Денежные взыскания (штрафы) за нарушение законодательства в области охраны окружающей среды</t>
  </si>
  <si>
    <t>116 33050 05 0000 140</t>
  </si>
  <si>
    <t>Денежные взыскания(штрафы)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для нужд муниципальных районов</t>
  </si>
  <si>
    <t>1  16 28000 01 0000 140</t>
  </si>
  <si>
    <t>Денежные взыскания (штрафы) за нарушение законодательства в области  обеспечения санитарно-эпидемиологического благополучия  человека и законодательства в сфере защиты прав потребителей</t>
  </si>
  <si>
    <t>1 16 35030 05 0000 140</t>
  </si>
  <si>
    <t>Суммы по искам о возмещении вреда,причиненного окружвющей среде,подлежащие зачислению в бюджеты муниципальных районов</t>
  </si>
  <si>
    <t>1 16 43000 01 0000 140</t>
  </si>
  <si>
    <t>Денежные взыскания (штрафы) за нарушение законодательства Российской Федерации об административных правонарушениях, предусмотренные статьей 20.25 Кодекса Российской Федерации об административных правонарушениях</t>
  </si>
  <si>
    <t>116 90050 05 0000 140</t>
  </si>
  <si>
    <t>Прочие поступления от денежных взысканий (штрафов) и иных сумм в возмещение ущерба, зачисляемые в  бюджеты муниципальных районов</t>
  </si>
  <si>
    <t>1 17 00000 00 0000 000</t>
  </si>
  <si>
    <t>Прочие неналоговые доходы</t>
  </si>
  <si>
    <t>1 17 01050 05 0000 180</t>
  </si>
  <si>
    <t>Невыясненные поступления,зачисляемые в бюджеты муниципальных районов</t>
  </si>
  <si>
    <t>1 17 05050 05 0000 180</t>
  </si>
  <si>
    <t>Прочие неналоговые доходы бюджетов муниципальных районов</t>
  </si>
  <si>
    <t>Итого  неналоговые  доходы</t>
  </si>
  <si>
    <t>ИТОГО  НАЛОГОВЫЕ И НЕНАЛОГОВЫЕ ДОХОДЫ</t>
  </si>
  <si>
    <t>2 00 00000 00 0000 000</t>
  </si>
  <si>
    <t>Безвозмездные поступления</t>
  </si>
  <si>
    <t>2 02 00000 00 0000 000</t>
  </si>
  <si>
    <t>Безвозмездные поступления от бюджетов бюджетной системы РФ</t>
  </si>
  <si>
    <t>2 02 10000 00 0000 151</t>
  </si>
  <si>
    <t>Дотации бюджетам  бюджетной системы Российской Федерации</t>
  </si>
  <si>
    <t>2 02 15001 05 0000 151</t>
  </si>
  <si>
    <t>Дотации бюджетам муниципальных районов на выравнивание бюджетной обеспеченноти</t>
  </si>
  <si>
    <t>2 02 15002 05 000 151</t>
  </si>
  <si>
    <t>Дотации бюджетам муниципальных районов на подержку мер по обеспенчению сбалансированности бюджетов</t>
  </si>
  <si>
    <t>2 02 20000 00 0000 151</t>
  </si>
  <si>
    <t>Субсидии - всего,                                                                                             в  том  числе:</t>
  </si>
  <si>
    <t>202 02215 05 0000 151</t>
  </si>
  <si>
    <t>Субсидии бюджетам муниципального района на создание в общеобразовательных организациях,расположенных в сельской местности,условий для занятий физической культурой и спортом</t>
  </si>
  <si>
    <t>202 20051 05 0000 151</t>
  </si>
  <si>
    <t>Субсидии бюджетам мунициальных районов на реализацию федеральных целевых программ</t>
  </si>
  <si>
    <t>202 20077 05 0000 151</t>
  </si>
  <si>
    <t>Субсидии бюджетам муницпальных районов на софинансирование капитальных вложений в объекты муниципальной собственности всего,                                                                                                                                             в т.ч.:</t>
  </si>
  <si>
    <t>202 25519 05 0000 151</t>
  </si>
  <si>
    <t>Субсидия бюджетам муниципальных районов на поддержку отрасли культуры (субсидии бюджетам муниципальных районов на комплектование книжных фондов библиотек муниципальных образований)</t>
  </si>
  <si>
    <t>2 02 29999 05 0000 151</t>
  </si>
  <si>
    <t xml:space="preserve">Прочие субсидии бюджетам муниципальных районов -всего. в т.ч.: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</si>
  <si>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2 02 30000 00 0000 151</t>
  </si>
  <si>
    <t>Субвенции  - всего,                                                                                          в том числе:</t>
  </si>
  <si>
    <t>202 03007 05 0000 151</t>
  </si>
  <si>
    <t>Субвенции бюджетам муниципальных районов на составление(изменение)списков кандидатов в присяжные заседатели федеральных судов общей юрисдикции в Российской Федерации</t>
  </si>
  <si>
    <t>2 02 30024 05 0000 151</t>
  </si>
  <si>
    <t xml:space="preserve">Субвенции бюджетам муниципальных районов на  выполнение передаваемых полномочий субъектов РФ -всего, из них:                                                                                                  </t>
  </si>
  <si>
    <t>Субвенции бюджетам муниципальных районов городских округов на осуществление отдельных государственных полномочий Ивановской области по организации проведения на территории Ивановской области мероприятий по предупреждению и ликвидации болезней животных, их лечению, защите населения от болезней, общих для человека и животных, в чати организации проведения мероприятий по отлову и содержанию безнадзорных животных на 2017 год и на плановый период 2018 и 2019 годов</t>
  </si>
  <si>
    <t>2 02 39999 05 0000 151</t>
  </si>
  <si>
    <t>Прочие субвенции бюджетам муниципальных районов-всего, из них:</t>
  </si>
  <si>
    <t>Субвенции бюджетам муниципальных районов и городских округов на обеспечение государственных гарантий прав праждан на получение общедоступного и бесплатного дошкольного, начального общего, основного общего, среднего (полного) общего образования в муниципальных общеобразовательныз организациях, включая расходы на оплату труда, на учебники и учебные, учебно-наглядные пособия,технические средства обучения, игры, игрушки (за исключением расходов на содержание зданий и оплату коммунальных услуг) на 2017 год и на плановый период 2018 и 2019 годов</t>
  </si>
  <si>
    <t>Субвенции бюджетам муниципльных районов и городских округов на 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и возмещение затрат на финансовое обеспечение получения дошкольного образования в частных дошкольных образовательных организациях, включая расходы на оплату труда, на учебники и учебные, учебно-наглядные пособия, технические средства обучения, игры,игрушки (за исключением расходов на содержание зданий и оплату коммунальных услуг) на 2017 год и на плановый период 2018 и 2019 годов</t>
  </si>
  <si>
    <t>2 02 40000 00 0000 151</t>
  </si>
  <si>
    <t>Иные межбюджетные трансферты</t>
  </si>
  <si>
    <t>2 02 40014 05 0000 151</t>
  </si>
  <si>
    <t>Межбюджетные трансферты, передаваемые  бюджетам муниципальных районов  из бюджетов поселений на осуществление части полномочий по решению вопросов  местного значения в соответствии с заключенными соглашениями</t>
  </si>
  <si>
    <t>2 02 49999 05 0000 151</t>
  </si>
  <si>
    <t>Иные межбюджетные трансферты бюджетов муниципальных районов-всего, в т.ч.</t>
  </si>
  <si>
    <t>2 07 00000 00 0000 000</t>
  </si>
  <si>
    <t>Прочие безвозмездные оступления</t>
  </si>
  <si>
    <t xml:space="preserve">                                                                                               </t>
  </si>
  <si>
    <t>2 07 05030 05 0000 180</t>
  </si>
  <si>
    <t>Прочие безвозмезмездные поступления в бюджеты муниципальных районов</t>
  </si>
  <si>
    <t>2 19 00000 00 0000 000</t>
  </si>
  <si>
    <t>Возврат остатков субсидий, субвенций и иных межбюджетных трансфертов, имеющих целевое назначение, прошлых лет</t>
  </si>
  <si>
    <t>2 19 60010 05 0000 151</t>
  </si>
  <si>
    <t>Взврат прочих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</si>
  <si>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ВСЕГО ДОХОДОВ</t>
  </si>
  <si>
    <t>Всего доходов без учета возврата остатков субсидий</t>
  </si>
  <si>
    <t xml:space="preserve">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</si>
  <si>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</si>
  <si>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2 18 00000 00 0000 000</t>
  </si>
  <si>
    <t>2 18 60010 05 0000 151</t>
  </si>
  <si>
    <t xml:space="preserve">Субсидии бюджетам муниципальных районов и городских округов Ивановской области на укрепление материально-технической базы муниципальных образовательных организаций Ивановской области в рамках иных непрограммных мероприятий понаказам избирателей депутатам Ивановской областной Думы </t>
  </si>
  <si>
    <t xml:space="preserve">Субсидии бюджетам городских округов и муниципальных районов Ивановской области на софинансирование расходов по обеспечению функционирования многофункциональных центров предоставления государственных и муниципальных услуг </t>
  </si>
  <si>
    <t>Субвенции бюджетам муниципальных районов и городских округов Ивановской области на осуществление отдельных государственных полномочий в сфере административных правонарушений на 2018 год и на плановый период 2019 и 2020 годов</t>
  </si>
  <si>
    <t>Субвенции бюджетам муниципальных районов и городских округов на осуществление полномочий по созданию и организации деятельности комиссий по делам несовершеннолетних и защите их прав на 2018 год и на плановый период 2019 и 2020 годов</t>
  </si>
  <si>
    <t>Субвенции бюджетам муниципальных районов и городский округов на осуществление переданных органам местного самоуправления  государственных полномочий Ивановской области по присмотру и уходу за детьми-сиротами и детьми, оставшимися без попечения родителей, детьми-инвалидами в муниципальных дошкольных образовательных организациях и детьми. нуждающимися в длительном лечении, в муниципальных дошкольных образовательных организациях. осуществляющих оздоровление, на 2018 год  и на плановый период 2019 и 2020 годов</t>
  </si>
  <si>
    <t>Субвенции бюджетам муниципальных районов и городских округов Ивановской области на осуществление переданных органам местного самоуправления государственных полномочий по выплате компенсации части родительской платы за присмотр и уход за детьми в образовательных организациях, реализующих образовательную программу дошкольного образования, на 2018 год и на плановый период 2019 и 2020 годов (КЦ 00801)</t>
  </si>
  <si>
    <t>субвенции бюджетам муниципальных районов и городских округов на осуществление переданных государственных полномочий на организацию двукхразового питания детей-сирот и детей, находящихся в трудной жизненной ситуации, в лагерях дневного пребывания на 2018 год и на плановый период 2019 и 2020 годов</t>
  </si>
  <si>
    <t>Субвенции бюджетам муниципальных районов городских округов на осуществление отдельных государственных полномочий Ивановской области по организации проведения на территории Ивановской области мероприятий по предупреждению и ликвидации болезней животных, их лечению, защите населения от болезней, общих для человека и животных, в чати организации проведения мероприятий по содержанию сибиреязвенных скотомогильников на 2018 год и на плановый период 2019 и 2020 годов</t>
  </si>
  <si>
    <t>202 35120 05 0000 151</t>
  </si>
  <si>
    <t>Субвенции бюджетам муниципальных районов на осуществление полномочий по сотавлению (изменению) списков кандидатов в присяжные заседатели федеральных судов общей юрисдикции в Российской Федерации</t>
  </si>
  <si>
    <t>1 13 02995 05 0136 130</t>
  </si>
  <si>
    <t>Прочие  доходы  от  компенсации  затрат  бюджетов  муниципальных  районов (доходы от возврата дебиторской задолженности прошлых лет)</t>
  </si>
  <si>
    <t>Субсидии бюджетам муниципальных образований Ивановской области на разработку (корректиовку) проектной документации и газификацию населенных пунктов, объектов социальной инфраструктуры Ивановской области в рамках подпрограммы "Развитие газификации Ивановской области" государственной программы Ивановской области "Обеспечение доступным и комфортным жильем населения Ивановской области" в 2018-2020 годах,</t>
  </si>
  <si>
    <t>202 25497 05 0000 151</t>
  </si>
  <si>
    <t>Субсидии бюджетам муниципальных районов на реализацию мероприятий по обеспечению жильем молодых семей</t>
  </si>
  <si>
    <t>Доходы бюджетов бюджетной системы Росийской Федерации от возврата бюджетами бюджетной системы Российской Федерации и организациями остатков субсидий,субвенций и иных межбюджетных трансфертов, имеющих целевое назначение, прошлых лет</t>
  </si>
  <si>
    <t>Доходы бюджетов муниципальных районов от возврата прочих остатков субсидий, субвенций и иных межбюджетных трансфертов, имеющих целевое назначение,прошлых лет из бюджетов поселений</t>
  </si>
  <si>
    <t xml:space="preserve">                  </t>
  </si>
  <si>
    <t xml:space="preserve">                                                                                                                                                              ё</t>
  </si>
  <si>
    <t>- строительство распределительных газопроводов с.Заречный,д. Мартыниха,д.Шерониха, д.Чеганово в Заволжском районе Ивановской области (1 этап- газификация с.Заречный)</t>
  </si>
  <si>
    <t>202 35082 05 0000 151</t>
  </si>
  <si>
    <t>Субвенции бюджетам муниципальных районов на предоставление жилых помещений детям-сиротам и детям, оставшимся без попечения родитетлей, лицам из их числа по договорам найма специализированных жилых помещений</t>
  </si>
  <si>
    <t>1 12 01041 01 0000 120</t>
  </si>
  <si>
    <t xml:space="preserve">Плата за размещение отходов производства </t>
  </si>
  <si>
    <t>Субсидии бюджетам муниципальных районов и городских округов Ивановской области на софинансирование расходов, связанных с поэтапным доведением средней заработной платы педагогическим работникам иных муниципальных организаций дополнительного образования детей до средней заработной платы учителей в Ивановской области(УП-761)</t>
  </si>
  <si>
    <t>Субсидии бюджетам муниципальных районов и городских округов Ивановской области на софинансирование расходов,связанных с поэтапным доведением средней заработной платы педагогическим работникам муниципальных организаций дополнительного образования детей в сфере физической культуры и спорта до средней заработной платы учителей в Ивановской области(УП-761)</t>
  </si>
  <si>
    <t>Субсидии бюджетам муниципальных районов и городских округов Ивановской бласти на софинансирование расходов, связанных с поэтапным доведением средней заработной платы педагогическим работникам муниципальных организаций дополнительного образования детей в сфере культуры и искусства до средней заработной платы учителей в Ивановской области, на 2018 год и на плановый период 2019 и 2020 годов (УП-761)</t>
  </si>
  <si>
    <t>Субсидии бюджетам муниципальных образований на софинансирование расходов, связанных с поэтапным доведением средней заработной платы работникам культуры муниципальных учреждений культуры Иванвской области до средней заработной платы в Ивановской области(УП-597)</t>
  </si>
  <si>
    <t>Субсидии бюджетам городских округов и муниципальных районов Ивановской области на софинансирование расходов по обеспечению функционирования многофункциональных центров предоставления государственных и муниципальных услуг (УП-601)</t>
  </si>
  <si>
    <t>Субсидии бюджетам муниципальных районов на софинансирование расходов по организации отдыха детей в каникулярное время в части организации двухразового питания в лагерях дневного пребывания</t>
  </si>
  <si>
    <t xml:space="preserve">Субсидии бюджетам муниципальных образований Ивановской области на реализацию мероприятий по капитальному ремонту объектов общего образования </t>
  </si>
  <si>
    <t>субсидии бюджетам муниципальныхрайонов и городских округов Ивановской области на укрепление материально-технической базы муниципальных образовательныхорганизаций Ивановской области</t>
  </si>
  <si>
    <t>- Корректировка проектной документации на строительство распределительных газопроводов с.Заречный,д.Мартыниха,д.Шерониха,д.Чеганово в Заволжском районе Ивановской области</t>
  </si>
  <si>
    <t>Годовой  план                                                                                                                                                                                                                                                                                     ( по  состоянию  на  01.10.2018)                   (руб.)</t>
  </si>
  <si>
    <t>Исполнено на 01.10.2018 (руб)</t>
  </si>
  <si>
    <t>Исполнено  на 01.10.2017 (руб.)</t>
  </si>
  <si>
    <t xml:space="preserve">Исполнение  доходной  части бюджета                                                                                                                                                                                                                                                             Заволжского муниципального района   за   январь-сентябрь 2018 года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</si>
</sst>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>
  <numFmts count="5">
    <numFmt numFmtId="43" formatCode="_-* #,##0.00_р_._-;\-* #,##0.00_р_._-;_-* &quot;-&quot;??_р_._-;_-@_-"/>
    <numFmt numFmtId="164" formatCode="_(* #,##0.00_);_(* \(#,##0.00\);_(* &quot;-&quot;??_);_(@_)"/>
    <numFmt numFmtId="165" formatCode="0.0"/>
    <numFmt numFmtId="166" formatCode="_(* #,##0.00000_);_(* \(#,##0.00000\);_(* &quot;-&quot;??_);_(@_)"/>
    <numFmt numFmtId="167" formatCode="_(* #,##0.0_);_(* \(#,##0.0\);_(* &quot;-&quot;??_);_(@_)"/>
  </numFmts>
  <fonts count="14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0"/>
      <name val="Times New Roman"/>
      <family val="1"/>
      <charset val="204"/>
    </font>
    <font>
      <u/>
      <sz val="12"/>
      <name val="Times New Roman"/>
      <family val="1"/>
      <charset val="204"/>
    </font>
    <font>
      <sz val="16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0"/>
      <color theme="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6">
    <xf numFmtId="0" fontId="0" fillId="0" borderId="0" xfId="0"/>
    <xf numFmtId="0" fontId="4" fillId="2" borderId="3" xfId="0" applyFont="1" applyFill="1" applyBorder="1" applyAlignment="1">
      <alignment horizontal="center" wrapText="1"/>
    </xf>
    <xf numFmtId="0" fontId="3" fillId="2" borderId="0" xfId="0" applyFont="1" applyFill="1"/>
    <xf numFmtId="164" fontId="3" fillId="2" borderId="3" xfId="1" applyNumberFormat="1" applyFont="1" applyFill="1" applyBorder="1" applyAlignment="1">
      <alignment horizontal="right" vertical="top" wrapText="1"/>
    </xf>
    <xf numFmtId="164" fontId="3" fillId="2" borderId="3" xfId="1" applyNumberFormat="1" applyFont="1" applyFill="1" applyBorder="1" applyAlignment="1">
      <alignment horizontal="right" vertical="justify"/>
    </xf>
    <xf numFmtId="165" fontId="3" fillId="2" borderId="3" xfId="0" applyNumberFormat="1" applyFont="1" applyFill="1" applyBorder="1" applyAlignment="1">
      <alignment horizontal="right" vertical="top" wrapText="1"/>
    </xf>
    <xf numFmtId="2" fontId="3" fillId="2" borderId="3" xfId="0" applyNumberFormat="1" applyFont="1" applyFill="1" applyBorder="1" applyAlignment="1">
      <alignment horizontal="right" vertical="justify"/>
    </xf>
    <xf numFmtId="43" fontId="3" fillId="2" borderId="3" xfId="1" applyFont="1" applyFill="1" applyBorder="1" applyAlignment="1">
      <alignment horizontal="right" vertical="top" wrapText="1"/>
    </xf>
    <xf numFmtId="2" fontId="3" fillId="2" borderId="3" xfId="0" applyNumberFormat="1" applyFont="1" applyFill="1" applyBorder="1" applyAlignment="1">
      <alignment horizontal="right" vertical="top" wrapText="1"/>
    </xf>
    <xf numFmtId="43" fontId="3" fillId="2" borderId="3" xfId="1" applyFont="1" applyFill="1" applyBorder="1" applyAlignment="1">
      <alignment horizontal="right" vertical="justify"/>
    </xf>
    <xf numFmtId="0" fontId="3" fillId="2" borderId="5" xfId="0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justify" vertical="top" wrapText="1"/>
    </xf>
    <xf numFmtId="0" fontId="3" fillId="2" borderId="6" xfId="0" applyFont="1" applyFill="1" applyBorder="1" applyAlignment="1">
      <alignment horizontal="center" vertical="top"/>
    </xf>
    <xf numFmtId="0" fontId="3" fillId="2" borderId="3" xfId="0" applyFont="1" applyFill="1" applyBorder="1" applyAlignment="1">
      <alignment wrapText="1"/>
    </xf>
    <xf numFmtId="164" fontId="3" fillId="2" borderId="3" xfId="1" applyNumberFormat="1" applyFont="1" applyFill="1" applyBorder="1" applyAlignment="1">
      <alignment horizontal="right" vertical="top"/>
    </xf>
    <xf numFmtId="43" fontId="3" fillId="2" borderId="3" xfId="1" applyFont="1" applyFill="1" applyBorder="1" applyAlignment="1">
      <alignment horizontal="right"/>
    </xf>
    <xf numFmtId="49" fontId="3" fillId="2" borderId="5" xfId="0" applyNumberFormat="1" applyFont="1" applyFill="1" applyBorder="1" applyAlignment="1">
      <alignment horizontal="center" vertical="top" wrapText="1"/>
    </xf>
    <xf numFmtId="164" fontId="6" fillId="2" borderId="3" xfId="1" applyNumberFormat="1" applyFont="1" applyFill="1" applyBorder="1" applyAlignment="1">
      <alignment horizontal="right" vertical="top" wrapText="1"/>
    </xf>
    <xf numFmtId="0" fontId="3" fillId="2" borderId="4" xfId="0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 vertical="top" wrapText="1"/>
    </xf>
    <xf numFmtId="0" fontId="3" fillId="2" borderId="6" xfId="0" applyFont="1" applyFill="1" applyBorder="1" applyAlignment="1">
      <alignment horizontal="center" vertical="top" wrapText="1"/>
    </xf>
    <xf numFmtId="2" fontId="6" fillId="2" borderId="3" xfId="1" applyNumberFormat="1" applyFont="1" applyFill="1" applyBorder="1" applyAlignment="1">
      <alignment horizontal="right" vertical="justify" wrapText="1"/>
    </xf>
    <xf numFmtId="0" fontId="7" fillId="2" borderId="3" xfId="0" applyFont="1" applyFill="1" applyBorder="1" applyAlignment="1">
      <alignment horizontal="justify" vertical="top" wrapText="1"/>
    </xf>
    <xf numFmtId="49" fontId="7" fillId="2" borderId="3" xfId="0" applyNumberFormat="1" applyFont="1" applyFill="1" applyBorder="1" applyAlignment="1">
      <alignment horizontal="justify" vertical="top" wrapText="1"/>
    </xf>
    <xf numFmtId="49" fontId="3" fillId="2" borderId="3" xfId="0" applyNumberFormat="1" applyFont="1" applyFill="1" applyBorder="1" applyAlignment="1">
      <alignment horizontal="left" vertical="top" wrapText="1"/>
    </xf>
    <xf numFmtId="0" fontId="3" fillId="2" borderId="3" xfId="0" applyFont="1" applyFill="1" applyBorder="1" applyAlignment="1">
      <alignment horizontal="left" vertical="top" wrapText="1"/>
    </xf>
    <xf numFmtId="0" fontId="8" fillId="2" borderId="3" xfId="0" applyFont="1" applyFill="1" applyBorder="1" applyAlignment="1">
      <alignment wrapText="1"/>
    </xf>
    <xf numFmtId="2" fontId="9" fillId="2" borderId="3" xfId="1" applyNumberFormat="1" applyFont="1" applyFill="1" applyBorder="1" applyAlignment="1">
      <alignment horizontal="right" vertical="justify" wrapText="1"/>
    </xf>
    <xf numFmtId="0" fontId="6" fillId="2" borderId="5" xfId="0" applyFont="1" applyFill="1" applyBorder="1" applyAlignment="1">
      <alignment horizontal="center" vertical="top" wrapText="1"/>
    </xf>
    <xf numFmtId="0" fontId="3" fillId="2" borderId="0" xfId="0" applyFont="1" applyFill="1" applyAlignment="1">
      <alignment horizontal="center" vertical="justify"/>
    </xf>
    <xf numFmtId="43" fontId="3" fillId="2" borderId="0" xfId="0" applyNumberFormat="1" applyFont="1" applyFill="1" applyAlignment="1">
      <alignment horizontal="center" vertical="justify"/>
    </xf>
    <xf numFmtId="0" fontId="4" fillId="2" borderId="0" xfId="0" applyFont="1" applyFill="1"/>
    <xf numFmtId="0" fontId="5" fillId="2" borderId="3" xfId="0" applyFont="1" applyFill="1" applyBorder="1" applyAlignment="1">
      <alignment horizontal="center" vertical="top" wrapText="1"/>
    </xf>
    <xf numFmtId="43" fontId="4" fillId="2" borderId="0" xfId="0" applyNumberFormat="1" applyFont="1" applyFill="1"/>
    <xf numFmtId="0" fontId="4" fillId="2" borderId="6" xfId="0" applyFont="1" applyFill="1" applyBorder="1"/>
    <xf numFmtId="0" fontId="5" fillId="2" borderId="0" xfId="0" applyFont="1" applyFill="1"/>
    <xf numFmtId="164" fontId="4" fillId="2" borderId="0" xfId="1" applyNumberFormat="1" applyFont="1" applyFill="1"/>
    <xf numFmtId="0" fontId="10" fillId="2" borderId="5" xfId="0" applyFont="1" applyFill="1" applyBorder="1" applyAlignment="1">
      <alignment horizontal="center" vertical="top" wrapText="1"/>
    </xf>
    <xf numFmtId="0" fontId="10" fillId="2" borderId="3" xfId="0" applyFont="1" applyFill="1" applyBorder="1" applyAlignment="1">
      <alignment horizontal="center" vertical="top" wrapText="1"/>
    </xf>
    <xf numFmtId="0" fontId="6" fillId="2" borderId="3" xfId="0" applyFont="1" applyFill="1" applyBorder="1" applyAlignment="1">
      <alignment horizontal="justify" vertical="top" wrapText="1"/>
    </xf>
    <xf numFmtId="2" fontId="6" fillId="2" borderId="3" xfId="1" applyNumberFormat="1" applyFont="1" applyFill="1" applyBorder="1" applyAlignment="1">
      <alignment horizontal="right" vertical="top" wrapText="1"/>
    </xf>
    <xf numFmtId="0" fontId="7" fillId="2" borderId="5" xfId="0" applyFont="1" applyFill="1" applyBorder="1" applyAlignment="1">
      <alignment horizontal="center" vertical="top" wrapText="1"/>
    </xf>
    <xf numFmtId="164" fontId="7" fillId="2" borderId="3" xfId="1" applyNumberFormat="1" applyFont="1" applyFill="1" applyBorder="1" applyAlignment="1">
      <alignment horizontal="right" vertical="top" wrapText="1"/>
    </xf>
    <xf numFmtId="2" fontId="9" fillId="2" borderId="3" xfId="1" applyNumberFormat="1" applyFont="1" applyFill="1" applyBorder="1" applyAlignment="1">
      <alignment horizontal="right" vertical="top" wrapText="1"/>
    </xf>
    <xf numFmtId="164" fontId="3" fillId="2" borderId="3" xfId="1" applyNumberFormat="1" applyFont="1" applyFill="1" applyBorder="1" applyAlignment="1">
      <alignment horizontal="right"/>
    </xf>
    <xf numFmtId="0" fontId="3" fillId="2" borderId="6" xfId="0" applyFont="1" applyFill="1" applyBorder="1" applyAlignment="1">
      <alignment horizontal="center"/>
    </xf>
    <xf numFmtId="0" fontId="11" fillId="2" borderId="3" xfId="0" applyFont="1" applyFill="1" applyBorder="1"/>
    <xf numFmtId="164" fontId="6" fillId="2" borderId="3" xfId="1" applyNumberFormat="1" applyFont="1" applyFill="1" applyBorder="1" applyAlignment="1">
      <alignment horizontal="right"/>
    </xf>
    <xf numFmtId="165" fontId="3" fillId="2" borderId="3" xfId="0" applyNumberFormat="1" applyFont="1" applyFill="1" applyBorder="1" applyAlignment="1">
      <alignment horizontal="right" vertical="justify"/>
    </xf>
    <xf numFmtId="164" fontId="12" fillId="2" borderId="3" xfId="1" applyNumberFormat="1" applyFont="1" applyFill="1" applyBorder="1" applyAlignment="1">
      <alignment horizontal="right" vertical="justify"/>
    </xf>
    <xf numFmtId="164" fontId="6" fillId="2" borderId="3" xfId="1" applyNumberFormat="1" applyFont="1" applyFill="1" applyBorder="1" applyAlignment="1">
      <alignment horizontal="right" vertical="justify"/>
    </xf>
    <xf numFmtId="164" fontId="2" fillId="2" borderId="3" xfId="1" applyNumberFormat="1" applyFont="1" applyFill="1" applyBorder="1" applyAlignment="1">
      <alignment horizontal="right" vertical="top" wrapText="1"/>
    </xf>
    <xf numFmtId="0" fontId="11" fillId="2" borderId="3" xfId="0" applyFont="1" applyFill="1" applyBorder="1" applyAlignment="1">
      <alignment horizontal="justify" vertical="top" wrapText="1"/>
    </xf>
    <xf numFmtId="0" fontId="10" fillId="2" borderId="3" xfId="0" applyFont="1" applyFill="1" applyBorder="1" applyAlignment="1">
      <alignment horizontal="justify" vertical="top" wrapText="1"/>
    </xf>
    <xf numFmtId="164" fontId="10" fillId="2" borderId="3" xfId="1" applyNumberFormat="1" applyFont="1" applyFill="1" applyBorder="1" applyAlignment="1">
      <alignment horizontal="right" vertical="top" wrapText="1"/>
    </xf>
    <xf numFmtId="0" fontId="3" fillId="2" borderId="3" xfId="0" applyFont="1" applyFill="1" applyBorder="1" applyAlignment="1">
      <alignment vertical="top" wrapText="1"/>
    </xf>
    <xf numFmtId="0" fontId="6" fillId="2" borderId="3" xfId="1" applyNumberFormat="1" applyFont="1" applyFill="1" applyBorder="1" applyAlignment="1">
      <alignment horizontal="right" vertical="top" wrapText="1"/>
    </xf>
    <xf numFmtId="164" fontId="13" fillId="2" borderId="3" xfId="1" applyNumberFormat="1" applyFont="1" applyFill="1" applyBorder="1" applyAlignment="1">
      <alignment horizontal="right" vertical="top" wrapText="1"/>
    </xf>
    <xf numFmtId="0" fontId="7" fillId="2" borderId="3" xfId="0" applyFont="1" applyFill="1" applyBorder="1" applyAlignment="1">
      <alignment vertical="top" wrapText="1"/>
    </xf>
    <xf numFmtId="166" fontId="7" fillId="2" borderId="3" xfId="1" applyNumberFormat="1" applyFont="1" applyFill="1" applyBorder="1" applyAlignment="1">
      <alignment horizontal="right" vertical="top" wrapText="1"/>
    </xf>
    <xf numFmtId="167" fontId="7" fillId="2" borderId="3" xfId="1" applyNumberFormat="1" applyFont="1" applyFill="1" applyBorder="1" applyAlignment="1">
      <alignment horizontal="right" vertical="top" wrapText="1"/>
    </xf>
    <xf numFmtId="0" fontId="6" fillId="2" borderId="6" xfId="0" applyFont="1" applyFill="1" applyBorder="1" applyAlignment="1">
      <alignment horizontal="justify"/>
    </xf>
    <xf numFmtId="0" fontId="6" fillId="2" borderId="5" xfId="0" applyFont="1" applyFill="1" applyBorder="1" applyAlignment="1">
      <alignment wrapText="1"/>
    </xf>
    <xf numFmtId="164" fontId="6" fillId="2" borderId="7" xfId="1" applyNumberFormat="1" applyFont="1" applyFill="1" applyBorder="1"/>
    <xf numFmtId="0" fontId="2" fillId="2" borderId="1" xfId="0" applyFont="1" applyFill="1" applyBorder="1" applyAlignment="1">
      <alignment horizontal="center" vertical="top" wrapText="1"/>
    </xf>
    <xf numFmtId="0" fontId="4" fillId="2" borderId="1" xfId="0" applyFont="1" applyFill="1" applyBorder="1"/>
    <xf numFmtId="0" fontId="3" fillId="2" borderId="2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horizontal="center" vertical="top" wrapText="1"/>
    </xf>
    <xf numFmtId="0" fontId="4" fillId="2" borderId="5" xfId="0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 vertical="justify" wrapText="1"/>
    </xf>
    <xf numFmtId="0" fontId="4" fillId="2" borderId="3" xfId="0" applyFont="1" applyFill="1" applyBorder="1" applyAlignment="1">
      <alignment vertical="justify" wrapText="1"/>
    </xf>
    <xf numFmtId="0" fontId="4" fillId="2" borderId="3" xfId="0" applyFont="1" applyFill="1" applyBorder="1" applyAlignment="1">
      <alignment horizontal="center" vertical="justify" wrapText="1"/>
    </xf>
    <xf numFmtId="0" fontId="4" fillId="2" borderId="3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vertical="top" wrapText="1"/>
    </xf>
    <xf numFmtId="0" fontId="5" fillId="2" borderId="3" xfId="0" applyFont="1" applyFill="1" applyBorder="1" applyAlignment="1">
      <alignment horizontal="center" vertical="top" wrapText="1"/>
    </xf>
    <xf numFmtId="0" fontId="4" fillId="2" borderId="3" xfId="0" applyFont="1" applyFill="1" applyBorder="1" applyAlignment="1">
      <alignment horizontal="center" vertical="top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colors>
    <mruColors>
      <color rgb="FF66FFCC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69"/>
  <sheetViews>
    <sheetView tabSelected="1" topLeftCell="A120" workbookViewId="0">
      <selection activeCell="A165" sqref="A165"/>
    </sheetView>
  </sheetViews>
  <sheetFormatPr defaultRowHeight="15"/>
  <cols>
    <col min="1" max="1" width="40.28515625" style="31" customWidth="1"/>
    <col min="2" max="2" width="84.140625" style="31" customWidth="1"/>
    <col min="3" max="3" width="18.140625" style="31" customWidth="1"/>
    <col min="4" max="4" width="18.5703125" style="31" customWidth="1"/>
    <col min="5" max="5" width="9.7109375" style="29" customWidth="1"/>
    <col min="6" max="6" width="23.28515625" style="29" customWidth="1"/>
    <col min="7" max="16384" width="9.140625" style="31"/>
  </cols>
  <sheetData>
    <row r="1" spans="1:11" ht="51.75" customHeight="1" thickBot="1">
      <c r="B1" s="64" t="s">
        <v>280</v>
      </c>
      <c r="C1" s="65"/>
      <c r="D1" s="65"/>
      <c r="E1" s="65"/>
      <c r="F1" s="65"/>
    </row>
    <row r="2" spans="1:11" ht="15" customHeight="1">
      <c r="A2" s="66" t="s">
        <v>0</v>
      </c>
      <c r="B2" s="69" t="s">
        <v>1</v>
      </c>
      <c r="C2" s="71" t="s">
        <v>277</v>
      </c>
      <c r="D2" s="73" t="s">
        <v>278</v>
      </c>
      <c r="E2" s="74" t="s">
        <v>2</v>
      </c>
      <c r="F2" s="73" t="s">
        <v>279</v>
      </c>
    </row>
    <row r="3" spans="1:11">
      <c r="A3" s="67"/>
      <c r="B3" s="70"/>
      <c r="C3" s="72"/>
      <c r="D3" s="72"/>
      <c r="E3" s="74"/>
      <c r="F3" s="75"/>
    </row>
    <row r="4" spans="1:11" ht="15.75" thickBot="1">
      <c r="A4" s="68"/>
      <c r="B4" s="70"/>
      <c r="C4" s="72"/>
      <c r="D4" s="72"/>
      <c r="E4" s="74"/>
      <c r="F4" s="75"/>
    </row>
    <row r="5" spans="1:11" ht="16.5" thickBot="1">
      <c r="A5" s="37"/>
      <c r="B5" s="38" t="s">
        <v>3</v>
      </c>
      <c r="C5" s="72"/>
      <c r="D5" s="72"/>
      <c r="E5" s="74"/>
      <c r="F5" s="72"/>
    </row>
    <row r="6" spans="1:11" ht="16.5" thickBot="1">
      <c r="A6" s="37"/>
      <c r="B6" s="38">
        <v>1</v>
      </c>
      <c r="C6" s="1">
        <v>2</v>
      </c>
      <c r="D6" s="1">
        <v>3</v>
      </c>
      <c r="E6" s="32">
        <v>4</v>
      </c>
      <c r="F6" s="1">
        <v>5</v>
      </c>
    </row>
    <row r="7" spans="1:11" ht="16.5" thickBot="1">
      <c r="A7" s="28" t="s">
        <v>4</v>
      </c>
      <c r="B7" s="39" t="s">
        <v>5</v>
      </c>
      <c r="C7" s="17">
        <f>C8</f>
        <v>27222000</v>
      </c>
      <c r="D7" s="17">
        <f>D8</f>
        <v>19518665.620000001</v>
      </c>
      <c r="E7" s="40">
        <f>D7/C7*100</f>
        <v>71.701805965762986</v>
      </c>
      <c r="F7" s="17">
        <f>F8</f>
        <v>17574934.400000002</v>
      </c>
    </row>
    <row r="8" spans="1:11" ht="18" customHeight="1" thickBot="1">
      <c r="A8" s="10" t="s">
        <v>6</v>
      </c>
      <c r="B8" s="39" t="s">
        <v>7</v>
      </c>
      <c r="C8" s="17">
        <f>C9+C10+C11+C12</f>
        <v>27222000</v>
      </c>
      <c r="D8" s="17">
        <f>D9+D10+D11+D12</f>
        <v>19518665.620000001</v>
      </c>
      <c r="E8" s="40">
        <f>D8/C8*100</f>
        <v>71.701805965762986</v>
      </c>
      <c r="F8" s="17">
        <f>F9+F10+F11+F12</f>
        <v>17574934.400000002</v>
      </c>
    </row>
    <row r="9" spans="1:11" ht="44.25" customHeight="1" thickBot="1">
      <c r="A9" s="10" t="s">
        <v>8</v>
      </c>
      <c r="B9" s="11" t="s">
        <v>9</v>
      </c>
      <c r="C9" s="3">
        <v>27050000</v>
      </c>
      <c r="D9" s="4">
        <v>19330215.530000001</v>
      </c>
      <c r="E9" s="40">
        <f t="shared" ref="E9:E12" si="0">D9/C9*100</f>
        <v>71.461055563770799</v>
      </c>
      <c r="F9" s="4">
        <v>17181752.41</v>
      </c>
    </row>
    <row r="10" spans="1:11" ht="54.75" customHeight="1" thickBot="1">
      <c r="A10" s="10" t="s">
        <v>10</v>
      </c>
      <c r="B10" s="11" t="s">
        <v>11</v>
      </c>
      <c r="C10" s="3">
        <v>37000</v>
      </c>
      <c r="D10" s="3">
        <v>12563.88</v>
      </c>
      <c r="E10" s="40">
        <f t="shared" si="0"/>
        <v>33.956432432432429</v>
      </c>
      <c r="F10" s="3">
        <v>124570.94</v>
      </c>
    </row>
    <row r="11" spans="1:11" ht="33" customHeight="1" thickBot="1">
      <c r="A11" s="10" t="s">
        <v>12</v>
      </c>
      <c r="B11" s="11" t="s">
        <v>13</v>
      </c>
      <c r="C11" s="3">
        <v>95000</v>
      </c>
      <c r="D11" s="4">
        <v>118067.71</v>
      </c>
      <c r="E11" s="40">
        <f t="shared" si="0"/>
        <v>124.2818</v>
      </c>
      <c r="F11" s="4">
        <v>219144.05</v>
      </c>
      <c r="K11" s="2"/>
    </row>
    <row r="12" spans="1:11" ht="42" customHeight="1" thickBot="1">
      <c r="A12" s="10" t="s">
        <v>14</v>
      </c>
      <c r="B12" s="11" t="s">
        <v>15</v>
      </c>
      <c r="C12" s="3">
        <v>40000</v>
      </c>
      <c r="D12" s="4">
        <v>57818.5</v>
      </c>
      <c r="E12" s="40">
        <f t="shared" si="0"/>
        <v>144.54625000000001</v>
      </c>
      <c r="F12" s="4">
        <v>49467</v>
      </c>
    </row>
    <row r="13" spans="1:11" ht="16.5" thickBot="1">
      <c r="A13" s="41" t="s">
        <v>16</v>
      </c>
      <c r="B13" s="22" t="s">
        <v>17</v>
      </c>
      <c r="C13" s="42">
        <f>C14</f>
        <v>6373812.2800000003</v>
      </c>
      <c r="D13" s="42">
        <f>D14</f>
        <v>5010908.45</v>
      </c>
      <c r="E13" s="40">
        <f>D13/C13*100</f>
        <v>78.617132571089769</v>
      </c>
      <c r="F13" s="42">
        <f>F14</f>
        <v>4725920.8599999994</v>
      </c>
    </row>
    <row r="14" spans="1:11" ht="26.25" thickBot="1">
      <c r="A14" s="10" t="s">
        <v>18</v>
      </c>
      <c r="B14" s="11" t="s">
        <v>19</v>
      </c>
      <c r="C14" s="3">
        <f t="shared" ref="C14:D14" si="1">C15+C16+C17+C18</f>
        <v>6373812.2800000003</v>
      </c>
      <c r="D14" s="3">
        <f t="shared" si="1"/>
        <v>5010908.45</v>
      </c>
      <c r="E14" s="40">
        <f>D14/C14*100</f>
        <v>78.617132571089769</v>
      </c>
      <c r="F14" s="3">
        <f>F15+F16+F17+F18</f>
        <v>4725920.8599999994</v>
      </c>
    </row>
    <row r="15" spans="1:11" ht="25.5" customHeight="1" thickBot="1">
      <c r="A15" s="10" t="s">
        <v>20</v>
      </c>
      <c r="B15" s="11" t="s">
        <v>21</v>
      </c>
      <c r="C15" s="3">
        <v>2411212.8199999998</v>
      </c>
      <c r="D15" s="4">
        <v>2182151.2999999998</v>
      </c>
      <c r="E15" s="40">
        <f t="shared" ref="E15:E18" si="2">D15/C15*100</f>
        <v>90.50015336265507</v>
      </c>
      <c r="F15" s="4">
        <v>1910974.12</v>
      </c>
    </row>
    <row r="16" spans="1:11" ht="53.25" customHeight="1" thickBot="1">
      <c r="A16" s="10" t="s">
        <v>22</v>
      </c>
      <c r="B16" s="11" t="s">
        <v>23</v>
      </c>
      <c r="C16" s="3">
        <v>17374.79</v>
      </c>
      <c r="D16" s="4">
        <v>19792.560000000001</v>
      </c>
      <c r="E16" s="40">
        <f t="shared" si="2"/>
        <v>113.91539120760596</v>
      </c>
      <c r="F16" s="4">
        <v>20273.27</v>
      </c>
    </row>
    <row r="17" spans="1:6" ht="39" thickBot="1">
      <c r="A17" s="10" t="s">
        <v>24</v>
      </c>
      <c r="B17" s="11" t="s">
        <v>25</v>
      </c>
      <c r="C17" s="3">
        <v>4411034.88</v>
      </c>
      <c r="D17" s="4">
        <v>3297758.12</v>
      </c>
      <c r="E17" s="40">
        <f t="shared" si="2"/>
        <v>74.761551647490037</v>
      </c>
      <c r="F17" s="4">
        <v>3190142.71</v>
      </c>
    </row>
    <row r="18" spans="1:6" ht="39" thickBot="1">
      <c r="A18" s="10" t="s">
        <v>26</v>
      </c>
      <c r="B18" s="11" t="s">
        <v>27</v>
      </c>
      <c r="C18" s="3">
        <v>-465810.21</v>
      </c>
      <c r="D18" s="4">
        <v>-488793.53</v>
      </c>
      <c r="E18" s="40">
        <f t="shared" si="2"/>
        <v>104.93405243307141</v>
      </c>
      <c r="F18" s="4">
        <v>-395469.24</v>
      </c>
    </row>
    <row r="19" spans="1:6" ht="16.5" thickBot="1">
      <c r="A19" s="28" t="s">
        <v>28</v>
      </c>
      <c r="B19" s="39" t="s">
        <v>29</v>
      </c>
      <c r="C19" s="17">
        <f>C20+C21+C22+C23+C24</f>
        <v>4920000</v>
      </c>
      <c r="D19" s="17">
        <f>D20+D21+D22+D23+D24</f>
        <v>3057978.87</v>
      </c>
      <c r="E19" s="40">
        <f>D19/C19*100</f>
        <v>62.154042073170736</v>
      </c>
      <c r="F19" s="17">
        <f>F20+F21+F22+F23+F24</f>
        <v>3520342.5999999996</v>
      </c>
    </row>
    <row r="20" spans="1:6" ht="16.5" thickBot="1">
      <c r="A20" s="10" t="s">
        <v>30</v>
      </c>
      <c r="B20" s="11" t="s">
        <v>31</v>
      </c>
      <c r="C20" s="3">
        <v>4550000</v>
      </c>
      <c r="D20" s="4">
        <v>2793221.7</v>
      </c>
      <c r="E20" s="40">
        <f t="shared" ref="E20:E93" si="3">D20/C20*100</f>
        <v>61.389487912087915</v>
      </c>
      <c r="F20" s="4">
        <v>3279538.84</v>
      </c>
    </row>
    <row r="21" spans="1:6" ht="26.25" thickBot="1">
      <c r="A21" s="10" t="s">
        <v>32</v>
      </c>
      <c r="B21" s="11" t="s">
        <v>33</v>
      </c>
      <c r="C21" s="5">
        <v>0</v>
      </c>
      <c r="D21" s="6">
        <v>589.32000000000005</v>
      </c>
      <c r="E21" s="40"/>
      <c r="F21" s="6">
        <v>0</v>
      </c>
    </row>
    <row r="22" spans="1:6" ht="16.5" thickBot="1">
      <c r="A22" s="10" t="s">
        <v>34</v>
      </c>
      <c r="B22" s="11" t="s">
        <v>35</v>
      </c>
      <c r="C22" s="7">
        <v>70000</v>
      </c>
      <c r="D22" s="8">
        <v>8085.95</v>
      </c>
      <c r="E22" s="40">
        <f t="shared" si="3"/>
        <v>11.551357142857142</v>
      </c>
      <c r="F22" s="8">
        <v>45210.76</v>
      </c>
    </row>
    <row r="23" spans="1:6" ht="16.5" thickBot="1">
      <c r="A23" s="10" t="s">
        <v>36</v>
      </c>
      <c r="B23" s="11" t="s">
        <v>37</v>
      </c>
      <c r="C23" s="7">
        <v>0</v>
      </c>
      <c r="D23" s="6"/>
      <c r="E23" s="40"/>
      <c r="F23" s="6">
        <v>0</v>
      </c>
    </row>
    <row r="24" spans="1:6" ht="16.5" thickBot="1">
      <c r="A24" s="10" t="s">
        <v>38</v>
      </c>
      <c r="B24" s="11" t="s">
        <v>39</v>
      </c>
      <c r="C24" s="9">
        <f>C25</f>
        <v>300000</v>
      </c>
      <c r="D24" s="9">
        <f>D25</f>
        <v>256081.9</v>
      </c>
      <c r="E24" s="40">
        <f t="shared" si="3"/>
        <v>85.36063333333334</v>
      </c>
      <c r="F24" s="6">
        <f>F25</f>
        <v>195593</v>
      </c>
    </row>
    <row r="25" spans="1:6" ht="26.25" thickBot="1">
      <c r="A25" s="10" t="s">
        <v>40</v>
      </c>
      <c r="B25" s="11" t="s">
        <v>41</v>
      </c>
      <c r="C25" s="7">
        <v>300000</v>
      </c>
      <c r="D25" s="6">
        <v>256081.9</v>
      </c>
      <c r="E25" s="40">
        <f t="shared" si="3"/>
        <v>85.36063333333334</v>
      </c>
      <c r="F25" s="6">
        <v>195593</v>
      </c>
    </row>
    <row r="26" spans="1:6" ht="16.5" thickBot="1">
      <c r="A26" s="10" t="s">
        <v>42</v>
      </c>
      <c r="B26" s="39" t="s">
        <v>43</v>
      </c>
      <c r="C26" s="17">
        <f>C27</f>
        <v>0</v>
      </c>
      <c r="D26" s="17">
        <f t="shared" ref="D26:F27" si="4">D27</f>
        <v>0</v>
      </c>
      <c r="E26" s="43" t="e">
        <f t="shared" si="3"/>
        <v>#DIV/0!</v>
      </c>
      <c r="F26" s="17">
        <f t="shared" si="4"/>
        <v>0.23</v>
      </c>
    </row>
    <row r="27" spans="1:6" ht="16.5" thickBot="1">
      <c r="A27" s="10" t="s">
        <v>44</v>
      </c>
      <c r="B27" s="11" t="s">
        <v>45</v>
      </c>
      <c r="C27" s="3">
        <f>C28</f>
        <v>0</v>
      </c>
      <c r="D27" s="3"/>
      <c r="E27" s="43" t="e">
        <f t="shared" si="3"/>
        <v>#DIV/0!</v>
      </c>
      <c r="F27" s="3">
        <f t="shared" si="4"/>
        <v>0.23</v>
      </c>
    </row>
    <row r="28" spans="1:6" ht="26.25" thickBot="1">
      <c r="A28" s="10" t="s">
        <v>46</v>
      </c>
      <c r="B28" s="11" t="s">
        <v>47</v>
      </c>
      <c r="C28" s="3">
        <v>0</v>
      </c>
      <c r="D28" s="4">
        <v>0</v>
      </c>
      <c r="E28" s="43" t="e">
        <f t="shared" si="3"/>
        <v>#DIV/0!</v>
      </c>
      <c r="F28" s="4">
        <v>0.23</v>
      </c>
    </row>
    <row r="29" spans="1:6" ht="16.5" thickBot="1">
      <c r="A29" s="10" t="s">
        <v>48</v>
      </c>
      <c r="B29" s="22" t="s">
        <v>49</v>
      </c>
      <c r="C29" s="3">
        <f>C30</f>
        <v>100000</v>
      </c>
      <c r="D29" s="3">
        <f>D30</f>
        <v>96436</v>
      </c>
      <c r="E29" s="40">
        <f t="shared" si="3"/>
        <v>96.435999999999993</v>
      </c>
      <c r="F29" s="3">
        <f>F30</f>
        <v>51839</v>
      </c>
    </row>
    <row r="30" spans="1:6" ht="16.5" thickBot="1">
      <c r="A30" s="10" t="s">
        <v>50</v>
      </c>
      <c r="B30" s="11" t="s">
        <v>51</v>
      </c>
      <c r="C30" s="3">
        <v>100000</v>
      </c>
      <c r="D30" s="4">
        <v>96436</v>
      </c>
      <c r="E30" s="40">
        <f t="shared" si="3"/>
        <v>96.435999999999993</v>
      </c>
      <c r="F30" s="4">
        <v>51839</v>
      </c>
    </row>
    <row r="31" spans="1:6" ht="16.5" thickBot="1">
      <c r="A31" s="20" t="s">
        <v>52</v>
      </c>
      <c r="B31" s="39" t="s">
        <v>53</v>
      </c>
      <c r="C31" s="17">
        <f>C32+C34</f>
        <v>1700000</v>
      </c>
      <c r="D31" s="17">
        <f>D32+D34</f>
        <v>834602.24</v>
      </c>
      <c r="E31" s="40">
        <f t="shared" si="3"/>
        <v>49.094249411764707</v>
      </c>
      <c r="F31" s="17">
        <f>F32+F34</f>
        <v>1323584.6100000001</v>
      </c>
    </row>
    <row r="32" spans="1:6" ht="26.25" thickBot="1">
      <c r="A32" s="20" t="s">
        <v>54</v>
      </c>
      <c r="B32" s="11" t="s">
        <v>55</v>
      </c>
      <c r="C32" s="17">
        <f>C33</f>
        <v>1700000</v>
      </c>
      <c r="D32" s="17">
        <f>D33</f>
        <v>834602.24</v>
      </c>
      <c r="E32" s="40">
        <f t="shared" si="3"/>
        <v>49.094249411764707</v>
      </c>
      <c r="F32" s="17">
        <f>F33</f>
        <v>1313584.6100000001</v>
      </c>
    </row>
    <row r="33" spans="1:6" ht="39" thickBot="1">
      <c r="A33" s="10" t="s">
        <v>56</v>
      </c>
      <c r="B33" s="11" t="s">
        <v>57</v>
      </c>
      <c r="C33" s="3">
        <v>1700000</v>
      </c>
      <c r="D33" s="4">
        <v>834602.24</v>
      </c>
      <c r="E33" s="40">
        <f t="shared" si="3"/>
        <v>49.094249411764707</v>
      </c>
      <c r="F33" s="4">
        <v>1313584.6100000001</v>
      </c>
    </row>
    <row r="34" spans="1:6" ht="16.5" thickBot="1">
      <c r="A34" s="10" t="s">
        <v>58</v>
      </c>
      <c r="B34" s="11" t="s">
        <v>59</v>
      </c>
      <c r="C34" s="7">
        <v>0</v>
      </c>
      <c r="D34" s="4"/>
      <c r="E34" s="43" t="e">
        <f t="shared" si="3"/>
        <v>#DIV/0!</v>
      </c>
      <c r="F34" s="4">
        <v>10000</v>
      </c>
    </row>
    <row r="35" spans="1:6" ht="32.25" thickBot="1">
      <c r="A35" s="10" t="s">
        <v>60</v>
      </c>
      <c r="B35" s="39" t="s">
        <v>61</v>
      </c>
      <c r="C35" s="17">
        <f>C36+C37+C40+C42</f>
        <v>0</v>
      </c>
      <c r="D35" s="17">
        <f>D36+D37+D40+D42</f>
        <v>0.9</v>
      </c>
      <c r="E35" s="43" t="e">
        <f t="shared" si="3"/>
        <v>#DIV/0!</v>
      </c>
      <c r="F35" s="17">
        <f>F36+F37+F40+F42</f>
        <v>2.87</v>
      </c>
    </row>
    <row r="36" spans="1:6" ht="26.25" thickBot="1">
      <c r="A36" s="10" t="s">
        <v>62</v>
      </c>
      <c r="B36" s="11" t="s">
        <v>63</v>
      </c>
      <c r="C36" s="3">
        <v>0</v>
      </c>
      <c r="D36" s="4">
        <v>0</v>
      </c>
      <c r="E36" s="43" t="e">
        <f t="shared" si="3"/>
        <v>#DIV/0!</v>
      </c>
      <c r="F36" s="4">
        <v>0</v>
      </c>
    </row>
    <row r="37" spans="1:6" ht="16.5" thickBot="1">
      <c r="A37" s="10" t="s">
        <v>64</v>
      </c>
      <c r="B37" s="11" t="s">
        <v>65</v>
      </c>
      <c r="C37" s="3">
        <f>C38+C39</f>
        <v>0</v>
      </c>
      <c r="D37" s="3">
        <f>D38+D39</f>
        <v>0.9</v>
      </c>
      <c r="E37" s="43" t="e">
        <f t="shared" si="3"/>
        <v>#DIV/0!</v>
      </c>
      <c r="F37" s="3">
        <f>F38+F39</f>
        <v>0</v>
      </c>
    </row>
    <row r="38" spans="1:6" ht="16.5" thickBot="1">
      <c r="A38" s="10" t="s">
        <v>66</v>
      </c>
      <c r="B38" s="11" t="s">
        <v>67</v>
      </c>
      <c r="C38" s="3">
        <v>0</v>
      </c>
      <c r="D38" s="4">
        <v>0.9</v>
      </c>
      <c r="E38" s="43" t="e">
        <f t="shared" si="3"/>
        <v>#DIV/0!</v>
      </c>
      <c r="F38" s="4">
        <v>0</v>
      </c>
    </row>
    <row r="39" spans="1:6" ht="16.5" thickBot="1">
      <c r="A39" s="10" t="s">
        <v>68</v>
      </c>
      <c r="B39" s="11" t="s">
        <v>69</v>
      </c>
      <c r="C39" s="3">
        <v>0</v>
      </c>
      <c r="D39" s="4">
        <v>0</v>
      </c>
      <c r="E39" s="43" t="e">
        <f t="shared" si="3"/>
        <v>#DIV/0!</v>
      </c>
      <c r="F39" s="4">
        <v>0</v>
      </c>
    </row>
    <row r="40" spans="1:6" ht="16.5" thickBot="1">
      <c r="A40" s="10" t="s">
        <v>70</v>
      </c>
      <c r="B40" s="11" t="s">
        <v>71</v>
      </c>
      <c r="C40" s="3">
        <f>C41</f>
        <v>0</v>
      </c>
      <c r="D40" s="3">
        <f>D41</f>
        <v>0</v>
      </c>
      <c r="E40" s="43" t="e">
        <f t="shared" si="3"/>
        <v>#DIV/0!</v>
      </c>
      <c r="F40" s="3">
        <f>F41</f>
        <v>0</v>
      </c>
    </row>
    <row r="41" spans="1:6" ht="16.5" thickBot="1">
      <c r="A41" s="10" t="s">
        <v>72</v>
      </c>
      <c r="B41" s="11" t="s">
        <v>73</v>
      </c>
      <c r="C41" s="3">
        <v>0</v>
      </c>
      <c r="D41" s="4">
        <v>0</v>
      </c>
      <c r="E41" s="43" t="e">
        <f t="shared" si="3"/>
        <v>#DIV/0!</v>
      </c>
      <c r="F41" s="4">
        <v>0</v>
      </c>
    </row>
    <row r="42" spans="1:6" ht="16.5" thickBot="1">
      <c r="A42" s="12" t="s">
        <v>74</v>
      </c>
      <c r="B42" s="13" t="s">
        <v>75</v>
      </c>
      <c r="C42" s="44">
        <f>C43+C44</f>
        <v>0</v>
      </c>
      <c r="D42" s="44">
        <f>D43+D44</f>
        <v>0</v>
      </c>
      <c r="E42" s="43" t="e">
        <f t="shared" si="3"/>
        <v>#DIV/0!</v>
      </c>
      <c r="F42" s="44">
        <f>F43+F44</f>
        <v>2.87</v>
      </c>
    </row>
    <row r="43" spans="1:6" ht="39.75" thickBot="1">
      <c r="A43" s="12" t="s">
        <v>76</v>
      </c>
      <c r="B43" s="13" t="s">
        <v>77</v>
      </c>
      <c r="C43" s="14">
        <v>0</v>
      </c>
      <c r="D43" s="4">
        <v>0</v>
      </c>
      <c r="E43" s="43" t="e">
        <f t="shared" si="3"/>
        <v>#DIV/0!</v>
      </c>
      <c r="F43" s="4">
        <v>2.87</v>
      </c>
    </row>
    <row r="44" spans="1:6" ht="16.5" thickBot="1">
      <c r="A44" s="12" t="s">
        <v>78</v>
      </c>
      <c r="B44" s="13" t="s">
        <v>79</v>
      </c>
      <c r="C44" s="15">
        <v>0</v>
      </c>
      <c r="D44" s="4">
        <v>0</v>
      </c>
      <c r="E44" s="43" t="e">
        <f t="shared" si="3"/>
        <v>#DIV/0!</v>
      </c>
      <c r="F44" s="4">
        <v>0</v>
      </c>
    </row>
    <row r="45" spans="1:6" ht="21" thickBot="1">
      <c r="A45" s="45"/>
      <c r="B45" s="46" t="s">
        <v>80</v>
      </c>
      <c r="C45" s="47">
        <f>C8+C19+C26+C29+C31+C35+C13</f>
        <v>40315812.280000001</v>
      </c>
      <c r="D45" s="47">
        <f>D8+D19+D26+D29+D31+D35+D13</f>
        <v>28518592.079999998</v>
      </c>
      <c r="E45" s="40">
        <f t="shared" si="3"/>
        <v>70.737982114644367</v>
      </c>
      <c r="F45" s="47">
        <f>F8+F19+F26+F29+F31+F35+F13</f>
        <v>27196624.57</v>
      </c>
    </row>
    <row r="46" spans="1:6" ht="32.25" thickBot="1">
      <c r="A46" s="10" t="s">
        <v>81</v>
      </c>
      <c r="B46" s="39" t="s">
        <v>82</v>
      </c>
      <c r="C46" s="17">
        <f>C49+C47+C59</f>
        <v>3344956.31</v>
      </c>
      <c r="D46" s="17">
        <f>D49+D47+D59</f>
        <v>3286186.3</v>
      </c>
      <c r="E46" s="40">
        <f t="shared" si="3"/>
        <v>98.243026080062606</v>
      </c>
      <c r="F46" s="17">
        <f>F49+F47+F59+F54</f>
        <v>2088559.19</v>
      </c>
    </row>
    <row r="47" spans="1:6" ht="16.5" thickBot="1">
      <c r="A47" s="10" t="s">
        <v>83</v>
      </c>
      <c r="B47" s="11" t="s">
        <v>84</v>
      </c>
      <c r="C47" s="4">
        <f>C48</f>
        <v>0</v>
      </c>
      <c r="D47" s="4"/>
      <c r="E47" s="43" t="e">
        <f t="shared" si="3"/>
        <v>#DIV/0!</v>
      </c>
      <c r="F47" s="4">
        <f>F48</f>
        <v>0</v>
      </c>
    </row>
    <row r="48" spans="1:6" ht="26.25" thickBot="1">
      <c r="A48" s="10" t="s">
        <v>85</v>
      </c>
      <c r="B48" s="11" t="s">
        <v>86</v>
      </c>
      <c r="C48" s="3"/>
      <c r="D48" s="4"/>
      <c r="E48" s="43" t="e">
        <f t="shared" si="3"/>
        <v>#DIV/0!</v>
      </c>
      <c r="F48" s="4"/>
    </row>
    <row r="49" spans="1:6" ht="26.25" thickBot="1">
      <c r="A49" s="10" t="s">
        <v>87</v>
      </c>
      <c r="B49" s="11" t="s">
        <v>88</v>
      </c>
      <c r="C49" s="3">
        <f>C50+C57</f>
        <v>3203956.31</v>
      </c>
      <c r="D49" s="3">
        <f>D50+D57</f>
        <v>3171718.8899999997</v>
      </c>
      <c r="E49" s="40">
        <f t="shared" si="3"/>
        <v>98.993824606803074</v>
      </c>
      <c r="F49" s="3">
        <f>F50+F57</f>
        <v>2087059.19</v>
      </c>
    </row>
    <row r="50" spans="1:6" ht="51.75" thickBot="1">
      <c r="A50" s="10" t="s">
        <v>89</v>
      </c>
      <c r="B50" s="11" t="s">
        <v>90</v>
      </c>
      <c r="C50" s="3">
        <f>C52+C53+C51</f>
        <v>3092956.31</v>
      </c>
      <c r="D50" s="3">
        <f>D52+D53+D51</f>
        <v>3088042.8899999997</v>
      </c>
      <c r="E50" s="40">
        <f t="shared" si="3"/>
        <v>99.841141629317093</v>
      </c>
      <c r="F50" s="3">
        <f>F52+F53</f>
        <v>2046997.38</v>
      </c>
    </row>
    <row r="51" spans="1:6" ht="51.75" thickBot="1">
      <c r="A51" s="10" t="s">
        <v>91</v>
      </c>
      <c r="B51" s="11" t="s">
        <v>92</v>
      </c>
      <c r="C51" s="3">
        <v>2692956.31</v>
      </c>
      <c r="D51" s="3">
        <v>2538669.11</v>
      </c>
      <c r="E51" s="40">
        <f t="shared" si="3"/>
        <v>94.270712843462363</v>
      </c>
      <c r="F51" s="3"/>
    </row>
    <row r="52" spans="1:6" ht="51.75" thickBot="1">
      <c r="A52" s="10" t="s">
        <v>93</v>
      </c>
      <c r="B52" s="11" t="s">
        <v>94</v>
      </c>
      <c r="C52" s="3">
        <v>0</v>
      </c>
      <c r="D52" s="3"/>
      <c r="E52" s="40"/>
      <c r="F52" s="3">
        <v>1745478.91</v>
      </c>
    </row>
    <row r="53" spans="1:6" ht="51.75" thickBot="1">
      <c r="A53" s="10" t="s">
        <v>95</v>
      </c>
      <c r="B53" s="11" t="s">
        <v>96</v>
      </c>
      <c r="C53" s="3">
        <v>400000</v>
      </c>
      <c r="D53" s="3">
        <v>549373.78</v>
      </c>
      <c r="E53" s="40">
        <f t="shared" si="3"/>
        <v>137.343445</v>
      </c>
      <c r="F53" s="3">
        <v>301518.46999999997</v>
      </c>
    </row>
    <row r="54" spans="1:6" ht="15.75" thickBot="1">
      <c r="A54" s="10" t="s">
        <v>97</v>
      </c>
      <c r="B54" s="11" t="s">
        <v>98</v>
      </c>
      <c r="C54" s="3">
        <f t="shared" ref="C54:E55" si="5">C55</f>
        <v>0</v>
      </c>
      <c r="D54" s="3">
        <f t="shared" si="5"/>
        <v>0</v>
      </c>
      <c r="E54" s="3">
        <f t="shared" si="5"/>
        <v>0</v>
      </c>
      <c r="F54" s="3">
        <f>F55</f>
        <v>0</v>
      </c>
    </row>
    <row r="55" spans="1:6" ht="26.25" thickBot="1">
      <c r="A55" s="10" t="s">
        <v>99</v>
      </c>
      <c r="B55" s="11" t="s">
        <v>100</v>
      </c>
      <c r="C55" s="3">
        <f t="shared" si="5"/>
        <v>0</v>
      </c>
      <c r="D55" s="3">
        <f t="shared" si="5"/>
        <v>0</v>
      </c>
      <c r="E55" s="3">
        <f t="shared" si="5"/>
        <v>0</v>
      </c>
      <c r="F55" s="3">
        <f>F56</f>
        <v>0</v>
      </c>
    </row>
    <row r="56" spans="1:6" ht="26.25" thickBot="1">
      <c r="A56" s="10" t="s">
        <v>101</v>
      </c>
      <c r="B56" s="11" t="s">
        <v>102</v>
      </c>
      <c r="C56" s="3"/>
      <c r="D56" s="3">
        <v>0</v>
      </c>
      <c r="E56" s="40"/>
      <c r="F56" s="3">
        <v>0</v>
      </c>
    </row>
    <row r="57" spans="1:6" ht="39" thickBot="1">
      <c r="A57" s="20" t="s">
        <v>103</v>
      </c>
      <c r="B57" s="11" t="s">
        <v>104</v>
      </c>
      <c r="C57" s="3">
        <f>C58</f>
        <v>111000</v>
      </c>
      <c r="D57" s="3">
        <f t="shared" ref="D57:F57" si="6">D58</f>
        <v>83676</v>
      </c>
      <c r="E57" s="40">
        <f t="shared" si="3"/>
        <v>75.383783783783784</v>
      </c>
      <c r="F57" s="3">
        <f t="shared" si="6"/>
        <v>40061.81</v>
      </c>
    </row>
    <row r="58" spans="1:6" ht="39" thickBot="1">
      <c r="A58" s="10" t="s">
        <v>105</v>
      </c>
      <c r="B58" s="11" t="s">
        <v>106</v>
      </c>
      <c r="C58" s="3">
        <v>111000</v>
      </c>
      <c r="D58" s="4">
        <v>83676</v>
      </c>
      <c r="E58" s="40">
        <f t="shared" si="3"/>
        <v>75.383783783783784</v>
      </c>
      <c r="F58" s="4">
        <v>40061.81</v>
      </c>
    </row>
    <row r="59" spans="1:6" ht="39" thickBot="1">
      <c r="A59" s="10" t="s">
        <v>107</v>
      </c>
      <c r="B59" s="11" t="s">
        <v>108</v>
      </c>
      <c r="C59" s="3">
        <v>141000</v>
      </c>
      <c r="D59" s="4">
        <v>114467.41</v>
      </c>
      <c r="E59" s="40">
        <f t="shared" si="3"/>
        <v>81.182560283687948</v>
      </c>
      <c r="F59" s="4">
        <v>1500</v>
      </c>
    </row>
    <row r="60" spans="1:6" ht="16.5" thickBot="1">
      <c r="A60" s="10" t="s">
        <v>109</v>
      </c>
      <c r="B60" s="39" t="s">
        <v>110</v>
      </c>
      <c r="C60" s="17">
        <f>C61+C62+C63</f>
        <v>108426</v>
      </c>
      <c r="D60" s="17">
        <f>D61+D62+D63</f>
        <v>41086.42</v>
      </c>
      <c r="E60" s="40">
        <f t="shared" si="3"/>
        <v>37.893512626122885</v>
      </c>
      <c r="F60" s="17">
        <f>F61+F62+F63+F64</f>
        <v>59146.479999999996</v>
      </c>
    </row>
    <row r="61" spans="1:6" ht="16.5" thickBot="1">
      <c r="A61" s="10" t="s">
        <v>111</v>
      </c>
      <c r="B61" s="11" t="s">
        <v>112</v>
      </c>
      <c r="C61" s="3">
        <v>25885</v>
      </c>
      <c r="D61" s="4">
        <v>13163.15</v>
      </c>
      <c r="E61" s="40">
        <f t="shared" si="3"/>
        <v>50.852424183890285</v>
      </c>
      <c r="F61" s="4">
        <v>12458.71</v>
      </c>
    </row>
    <row r="62" spans="1:6" ht="16.5" thickBot="1">
      <c r="A62" s="10" t="s">
        <v>113</v>
      </c>
      <c r="B62" s="11" t="s">
        <v>114</v>
      </c>
      <c r="C62" s="3">
        <v>0</v>
      </c>
      <c r="D62" s="4">
        <v>0</v>
      </c>
      <c r="E62" s="40"/>
      <c r="F62" s="4">
        <v>0</v>
      </c>
    </row>
    <row r="63" spans="1:6" ht="16.5" thickBot="1">
      <c r="A63" s="10" t="s">
        <v>115</v>
      </c>
      <c r="B63" s="11" t="s">
        <v>116</v>
      </c>
      <c r="C63" s="3">
        <f>C64</f>
        <v>82541</v>
      </c>
      <c r="D63" s="4">
        <f>D64</f>
        <v>27923.27</v>
      </c>
      <c r="E63" s="40">
        <f t="shared" si="3"/>
        <v>33.829575604850923</v>
      </c>
      <c r="F63" s="4">
        <v>46687.77</v>
      </c>
    </row>
    <row r="64" spans="1:6" ht="16.5" thickBot="1">
      <c r="A64" s="16" t="s">
        <v>266</v>
      </c>
      <c r="B64" s="11" t="s">
        <v>267</v>
      </c>
      <c r="C64" s="3">
        <v>82541</v>
      </c>
      <c r="D64" s="4">
        <v>27923.27</v>
      </c>
      <c r="E64" s="43">
        <f t="shared" si="3"/>
        <v>33.829575604850923</v>
      </c>
      <c r="F64" s="4">
        <v>0</v>
      </c>
    </row>
    <row r="65" spans="1:6" ht="16.5" thickBot="1">
      <c r="A65" s="10" t="s">
        <v>117</v>
      </c>
      <c r="B65" s="39" t="s">
        <v>118</v>
      </c>
      <c r="C65" s="17">
        <f>C66+C68+C67+C69</f>
        <v>8164806.4699999997</v>
      </c>
      <c r="D65" s="17">
        <f>D66+D68+D67+D69</f>
        <v>6677662.4299999997</v>
      </c>
      <c r="E65" s="40">
        <f t="shared" si="3"/>
        <v>81.785924192272986</v>
      </c>
      <c r="F65" s="17">
        <f>F66+F68+F67</f>
        <v>6696274.4000000004</v>
      </c>
    </row>
    <row r="66" spans="1:6" ht="26.25" thickBot="1">
      <c r="A66" s="10" t="s">
        <v>119</v>
      </c>
      <c r="B66" s="11" t="s">
        <v>120</v>
      </c>
      <c r="C66" s="17">
        <v>400000</v>
      </c>
      <c r="D66" s="17">
        <v>128229.75</v>
      </c>
      <c r="E66" s="40">
        <f t="shared" si="3"/>
        <v>32.057437499999999</v>
      </c>
      <c r="F66" s="17">
        <v>292778.90000000002</v>
      </c>
    </row>
    <row r="67" spans="1:6" ht="27" thickBot="1">
      <c r="A67" s="10" t="s">
        <v>121</v>
      </c>
      <c r="B67" s="13" t="s">
        <v>122</v>
      </c>
      <c r="C67" s="17">
        <v>250000</v>
      </c>
      <c r="D67" s="17">
        <v>512032.46</v>
      </c>
      <c r="E67" s="40">
        <f t="shared" si="3"/>
        <v>204.812984</v>
      </c>
      <c r="F67" s="17">
        <v>50071.51</v>
      </c>
    </row>
    <row r="68" spans="1:6" ht="16.5" thickBot="1">
      <c r="A68" s="10" t="s">
        <v>123</v>
      </c>
      <c r="B68" s="11" t="s">
        <v>124</v>
      </c>
      <c r="C68" s="3">
        <v>7299761.4199999999</v>
      </c>
      <c r="D68" s="4">
        <v>5822355.1699999999</v>
      </c>
      <c r="E68" s="40">
        <f t="shared" si="3"/>
        <v>79.760896760924552</v>
      </c>
      <c r="F68" s="4">
        <v>6353423.9900000002</v>
      </c>
    </row>
    <row r="69" spans="1:6" ht="26.25" thickBot="1">
      <c r="A69" s="10" t="s">
        <v>254</v>
      </c>
      <c r="B69" s="11" t="s">
        <v>255</v>
      </c>
      <c r="C69" s="3">
        <v>215045.05</v>
      </c>
      <c r="D69" s="4">
        <v>215045.05</v>
      </c>
      <c r="E69" s="40"/>
      <c r="F69" s="4"/>
    </row>
    <row r="70" spans="1:6" ht="16.5" thickBot="1">
      <c r="A70" s="10" t="s">
        <v>125</v>
      </c>
      <c r="B70" s="39" t="s">
        <v>126</v>
      </c>
      <c r="C70" s="17">
        <f>C71+C77+C81+C74</f>
        <v>22897786.829999998</v>
      </c>
      <c r="D70" s="17">
        <f>D71+D77+D81+D74</f>
        <v>1098155.2</v>
      </c>
      <c r="E70" s="17">
        <f>D70/C70*100</f>
        <v>4.7959010543378353</v>
      </c>
      <c r="F70" s="17">
        <f t="shared" ref="F70" si="7">F71+F77+F81+F74</f>
        <v>1484986.53</v>
      </c>
    </row>
    <row r="71" spans="1:6" ht="60.75" thickBot="1">
      <c r="A71" s="41" t="s">
        <v>127</v>
      </c>
      <c r="B71" s="22" t="s">
        <v>128</v>
      </c>
      <c r="C71" s="42">
        <f>C72+C75</f>
        <v>21188000</v>
      </c>
      <c r="D71" s="42">
        <f>D72+D75</f>
        <v>201950</v>
      </c>
      <c r="E71" s="40">
        <f>D71/C71*100</f>
        <v>0.95313384934868806</v>
      </c>
      <c r="F71" s="42">
        <f>F72+F75</f>
        <v>177119.84</v>
      </c>
    </row>
    <row r="72" spans="1:6" ht="51.75" thickBot="1">
      <c r="A72" s="10" t="s">
        <v>129</v>
      </c>
      <c r="B72" s="11" t="s">
        <v>130</v>
      </c>
      <c r="C72" s="3">
        <f>C73</f>
        <v>21188000</v>
      </c>
      <c r="D72" s="3">
        <f>D73</f>
        <v>201950</v>
      </c>
      <c r="E72" s="40">
        <f t="shared" si="3"/>
        <v>0.95313384934868806</v>
      </c>
      <c r="F72" s="3">
        <f>F73</f>
        <v>177119.84</v>
      </c>
    </row>
    <row r="73" spans="1:6" ht="26.25" thickBot="1">
      <c r="A73" s="10" t="s">
        <v>131</v>
      </c>
      <c r="B73" s="11" t="s">
        <v>132</v>
      </c>
      <c r="C73" s="3">
        <v>21188000</v>
      </c>
      <c r="D73" s="4">
        <v>201950</v>
      </c>
      <c r="E73" s="40">
        <f t="shared" si="3"/>
        <v>0.95313384934868806</v>
      </c>
      <c r="F73" s="4">
        <v>177119.84</v>
      </c>
    </row>
    <row r="74" spans="1:6" ht="26.25" thickBot="1">
      <c r="A74" s="16" t="s">
        <v>133</v>
      </c>
      <c r="B74" s="11" t="s">
        <v>134</v>
      </c>
      <c r="C74" s="3">
        <v>0</v>
      </c>
      <c r="D74" s="4"/>
      <c r="E74" s="40"/>
      <c r="F74" s="4">
        <v>10000</v>
      </c>
    </row>
    <row r="75" spans="1:6" ht="51.75" thickBot="1">
      <c r="A75" s="10" t="s">
        <v>135</v>
      </c>
      <c r="B75" s="11" t="s">
        <v>136</v>
      </c>
      <c r="C75" s="3">
        <f>C76</f>
        <v>0</v>
      </c>
      <c r="D75" s="3">
        <f>D76</f>
        <v>0</v>
      </c>
      <c r="E75" s="43" t="e">
        <f t="shared" si="3"/>
        <v>#DIV/0!</v>
      </c>
      <c r="F75" s="3">
        <f>F76</f>
        <v>0</v>
      </c>
    </row>
    <row r="76" spans="1:6" ht="51.75" thickBot="1">
      <c r="A76" s="10" t="s">
        <v>137</v>
      </c>
      <c r="B76" s="11" t="s">
        <v>138</v>
      </c>
      <c r="C76" s="3">
        <v>0</v>
      </c>
      <c r="D76" s="4"/>
      <c r="E76" s="43" t="e">
        <f t="shared" si="3"/>
        <v>#DIV/0!</v>
      </c>
      <c r="F76" s="4">
        <v>0</v>
      </c>
    </row>
    <row r="77" spans="1:6" ht="25.5">
      <c r="A77" s="18" t="s">
        <v>139</v>
      </c>
      <c r="B77" s="11" t="s">
        <v>140</v>
      </c>
      <c r="C77" s="3">
        <f>C79+C80+C78</f>
        <v>1558016.63</v>
      </c>
      <c r="D77" s="3">
        <f>D79+D80+D78</f>
        <v>744770.76</v>
      </c>
      <c r="E77" s="40">
        <f t="shared" si="3"/>
        <v>47.802491042730402</v>
      </c>
      <c r="F77" s="3">
        <f>F79+F80</f>
        <v>1023705.91</v>
      </c>
    </row>
    <row r="78" spans="1:6" ht="38.25">
      <c r="A78" s="19" t="s">
        <v>141</v>
      </c>
      <c r="B78" s="11" t="s">
        <v>142</v>
      </c>
      <c r="C78" s="3">
        <v>1058016.6299999999</v>
      </c>
      <c r="D78" s="3">
        <v>564926.07999999996</v>
      </c>
      <c r="E78" s="40">
        <f t="shared" si="3"/>
        <v>53.394820457595273</v>
      </c>
      <c r="F78" s="3"/>
    </row>
    <row r="79" spans="1:6" ht="25.5">
      <c r="A79" s="18" t="s">
        <v>143</v>
      </c>
      <c r="B79" s="11" t="s">
        <v>144</v>
      </c>
      <c r="C79" s="3">
        <v>0</v>
      </c>
      <c r="D79" s="4">
        <v>0</v>
      </c>
      <c r="E79" s="40"/>
      <c r="F79" s="4">
        <v>804194.15</v>
      </c>
    </row>
    <row r="80" spans="1:6" ht="25.5">
      <c r="A80" s="19" t="s">
        <v>145</v>
      </c>
      <c r="B80" s="11" t="s">
        <v>146</v>
      </c>
      <c r="C80" s="3">
        <v>500000</v>
      </c>
      <c r="D80" s="4">
        <v>179844.68</v>
      </c>
      <c r="E80" s="40">
        <f t="shared" si="3"/>
        <v>35.968935999999999</v>
      </c>
      <c r="F80" s="4">
        <v>219511.76</v>
      </c>
    </row>
    <row r="81" spans="1:6" ht="38.25">
      <c r="A81" s="19" t="s">
        <v>147</v>
      </c>
      <c r="B81" s="11" t="s">
        <v>148</v>
      </c>
      <c r="C81" s="4">
        <f>C82</f>
        <v>151770.20000000001</v>
      </c>
      <c r="D81" s="4">
        <f>D82</f>
        <v>151434.44</v>
      </c>
      <c r="E81" s="40">
        <f t="shared" si="3"/>
        <v>99.778770799537725</v>
      </c>
      <c r="F81" s="4">
        <f>F82</f>
        <v>274160.78000000003</v>
      </c>
    </row>
    <row r="82" spans="1:6" ht="51">
      <c r="A82" s="19" t="s">
        <v>149</v>
      </c>
      <c r="B82" s="11" t="s">
        <v>150</v>
      </c>
      <c r="C82" s="3">
        <v>151770.20000000001</v>
      </c>
      <c r="D82" s="4">
        <v>151434.44</v>
      </c>
      <c r="E82" s="40">
        <f t="shared" si="3"/>
        <v>99.778770799537725</v>
      </c>
      <c r="F82" s="4">
        <v>274160.78000000003</v>
      </c>
    </row>
    <row r="83" spans="1:6" ht="16.5" thickBot="1">
      <c r="A83" s="10" t="s">
        <v>151</v>
      </c>
      <c r="B83" s="39" t="s">
        <v>152</v>
      </c>
      <c r="C83" s="17">
        <f>C86+C87+C92+C95+C98+C93+C88+C97+C84+C85+C89+C94+C90</f>
        <v>4031500</v>
      </c>
      <c r="D83" s="17">
        <f>D86+D87+D92+D95+D98+D93+D88+D97+D84+D85+D89+D94+D90</f>
        <v>3933217.71</v>
      </c>
      <c r="E83" s="40">
        <f t="shared" si="3"/>
        <v>97.562140890487413</v>
      </c>
      <c r="F83" s="17">
        <f>F86+F87+F92+F95+F98+F93+F88+F97+F84+F85+F89+F94+F96+F91+F90</f>
        <v>2490054.2699999996</v>
      </c>
    </row>
    <row r="84" spans="1:6" ht="16.5" thickBot="1">
      <c r="A84" s="10" t="s">
        <v>153</v>
      </c>
      <c r="B84" s="39" t="s">
        <v>154</v>
      </c>
      <c r="C84" s="17">
        <v>0</v>
      </c>
      <c r="D84" s="17">
        <v>100</v>
      </c>
      <c r="E84" s="43" t="e">
        <f t="shared" si="3"/>
        <v>#DIV/0!</v>
      </c>
      <c r="F84" s="17">
        <v>2150</v>
      </c>
    </row>
    <row r="85" spans="1:6" ht="16.5" thickBot="1">
      <c r="A85" s="10" t="s">
        <v>155</v>
      </c>
      <c r="B85" s="39" t="s">
        <v>154</v>
      </c>
      <c r="C85" s="17">
        <v>0</v>
      </c>
      <c r="D85" s="17">
        <v>0</v>
      </c>
      <c r="E85" s="43" t="e">
        <f t="shared" si="3"/>
        <v>#DIV/0!</v>
      </c>
      <c r="F85" s="17">
        <v>450</v>
      </c>
    </row>
    <row r="86" spans="1:6" ht="26.25" thickBot="1">
      <c r="A86" s="10" t="s">
        <v>156</v>
      </c>
      <c r="B86" s="11" t="s">
        <v>157</v>
      </c>
      <c r="C86" s="3">
        <v>18000</v>
      </c>
      <c r="D86" s="4">
        <v>0</v>
      </c>
      <c r="E86" s="40">
        <f t="shared" si="3"/>
        <v>0</v>
      </c>
      <c r="F86" s="4">
        <v>14262.5</v>
      </c>
    </row>
    <row r="87" spans="1:6" ht="26.25" thickBot="1">
      <c r="A87" s="10" t="s">
        <v>158</v>
      </c>
      <c r="B87" s="11" t="s">
        <v>159</v>
      </c>
      <c r="C87" s="3">
        <v>85000</v>
      </c>
      <c r="D87" s="48">
        <v>386500</v>
      </c>
      <c r="E87" s="40">
        <f t="shared" si="3"/>
        <v>454.70588235294116</v>
      </c>
      <c r="F87" s="48">
        <v>179500</v>
      </c>
    </row>
    <row r="88" spans="1:6" ht="26.25" thickBot="1">
      <c r="A88" s="10" t="s">
        <v>160</v>
      </c>
      <c r="B88" s="11" t="s">
        <v>161</v>
      </c>
      <c r="C88" s="3">
        <v>1000</v>
      </c>
      <c r="D88" s="48">
        <v>1000</v>
      </c>
      <c r="E88" s="43">
        <f t="shared" si="3"/>
        <v>100</v>
      </c>
      <c r="F88" s="48">
        <v>1500</v>
      </c>
    </row>
    <row r="89" spans="1:6" ht="39" thickBot="1">
      <c r="A89" s="16" t="s">
        <v>162</v>
      </c>
      <c r="B89" s="11" t="s">
        <v>163</v>
      </c>
      <c r="C89" s="3">
        <v>10000</v>
      </c>
      <c r="D89" s="9">
        <v>13005.06</v>
      </c>
      <c r="E89" s="40">
        <f t="shared" si="3"/>
        <v>130.0506</v>
      </c>
      <c r="F89" s="6">
        <v>33000</v>
      </c>
    </row>
    <row r="90" spans="1:6" ht="39" thickBot="1">
      <c r="A90" s="16" t="s">
        <v>164</v>
      </c>
      <c r="B90" s="11" t="s">
        <v>165</v>
      </c>
      <c r="C90" s="3">
        <v>12400</v>
      </c>
      <c r="D90" s="9">
        <v>12400</v>
      </c>
      <c r="E90" s="40">
        <f t="shared" si="3"/>
        <v>100</v>
      </c>
      <c r="F90" s="48">
        <v>34800</v>
      </c>
    </row>
    <row r="91" spans="1:6" ht="26.25" thickBot="1">
      <c r="A91" s="16" t="s">
        <v>166</v>
      </c>
      <c r="B91" s="11" t="s">
        <v>167</v>
      </c>
      <c r="C91" s="3"/>
      <c r="D91" s="9"/>
      <c r="E91" s="40"/>
      <c r="F91" s="48">
        <v>0</v>
      </c>
    </row>
    <row r="92" spans="1:6" ht="16.5" thickBot="1">
      <c r="A92" s="10" t="s">
        <v>168</v>
      </c>
      <c r="B92" s="11" t="s">
        <v>169</v>
      </c>
      <c r="C92" s="3">
        <v>0</v>
      </c>
      <c r="D92" s="4"/>
      <c r="E92" s="40"/>
      <c r="F92" s="4">
        <v>28878.32</v>
      </c>
    </row>
    <row r="93" spans="1:6" ht="26.25" thickBot="1">
      <c r="A93" s="10" t="s">
        <v>170</v>
      </c>
      <c r="B93" s="11" t="s">
        <v>171</v>
      </c>
      <c r="C93" s="3">
        <v>8000</v>
      </c>
      <c r="D93" s="4">
        <v>6000</v>
      </c>
      <c r="E93" s="40">
        <f t="shared" si="3"/>
        <v>75</v>
      </c>
      <c r="F93" s="4">
        <v>0</v>
      </c>
    </row>
    <row r="94" spans="1:6" ht="39" thickBot="1">
      <c r="A94" s="10" t="s">
        <v>172</v>
      </c>
      <c r="B94" s="11" t="s">
        <v>173</v>
      </c>
      <c r="C94" s="3">
        <v>1764100</v>
      </c>
      <c r="D94" s="4">
        <v>1478692.72</v>
      </c>
      <c r="E94" s="43">
        <f t="shared" ref="E94:E104" si="8">D94/C94*100</f>
        <v>83.821366135706583</v>
      </c>
      <c r="F94" s="4">
        <v>0</v>
      </c>
    </row>
    <row r="95" spans="1:6" ht="39" thickBot="1">
      <c r="A95" s="10" t="s">
        <v>174</v>
      </c>
      <c r="B95" s="11" t="s">
        <v>175</v>
      </c>
      <c r="C95" s="3">
        <v>1504000</v>
      </c>
      <c r="D95" s="4">
        <v>1641840.78</v>
      </c>
      <c r="E95" s="40">
        <f t="shared" si="8"/>
        <v>109.1649454787234</v>
      </c>
      <c r="F95" s="4">
        <v>1755172.96</v>
      </c>
    </row>
    <row r="96" spans="1:6" ht="26.25" thickBot="1">
      <c r="A96" s="10" t="s">
        <v>176</v>
      </c>
      <c r="B96" s="11" t="s">
        <v>177</v>
      </c>
      <c r="C96" s="3"/>
      <c r="D96" s="49"/>
      <c r="E96" s="40"/>
      <c r="F96" s="4">
        <v>0</v>
      </c>
    </row>
    <row r="97" spans="1:7" ht="39" thickBot="1">
      <c r="A97" s="10" t="s">
        <v>178</v>
      </c>
      <c r="B97" s="11" t="s">
        <v>179</v>
      </c>
      <c r="C97" s="3">
        <v>30000</v>
      </c>
      <c r="D97" s="4">
        <v>33451.21</v>
      </c>
      <c r="E97" s="40">
        <f t="shared" si="8"/>
        <v>111.50403333333334</v>
      </c>
      <c r="F97" s="4">
        <v>72652.759999999995</v>
      </c>
    </row>
    <row r="98" spans="1:7" ht="26.25" thickBot="1">
      <c r="A98" s="20" t="s">
        <v>180</v>
      </c>
      <c r="B98" s="11" t="s">
        <v>181</v>
      </c>
      <c r="C98" s="3">
        <v>599000</v>
      </c>
      <c r="D98" s="4">
        <v>360227.94</v>
      </c>
      <c r="E98" s="40">
        <f t="shared" si="8"/>
        <v>60.138220367278791</v>
      </c>
      <c r="F98" s="4">
        <v>367687.73</v>
      </c>
    </row>
    <row r="99" spans="1:7" ht="16.5" thickBot="1">
      <c r="A99" s="28" t="s">
        <v>182</v>
      </c>
      <c r="B99" s="39" t="s">
        <v>183</v>
      </c>
      <c r="C99" s="50">
        <f>C100+C101</f>
        <v>152392.79999999999</v>
      </c>
      <c r="D99" s="50">
        <f>D100+D101</f>
        <v>144518.33000000002</v>
      </c>
      <c r="E99" s="50">
        <f>D99/C99*100</f>
        <v>94.832780813791757</v>
      </c>
      <c r="F99" s="50">
        <f>F100+F101</f>
        <v>90005.37999999999</v>
      </c>
    </row>
    <row r="100" spans="1:7" ht="19.5" thickBot="1">
      <c r="A100" s="10" t="s">
        <v>184</v>
      </c>
      <c r="B100" s="11" t="s">
        <v>185</v>
      </c>
      <c r="C100" s="51"/>
      <c r="D100" s="4">
        <v>1013.76</v>
      </c>
      <c r="E100" s="40"/>
      <c r="F100" s="4">
        <v>3997.09</v>
      </c>
    </row>
    <row r="101" spans="1:7" ht="16.5" thickBot="1">
      <c r="A101" s="10" t="s">
        <v>186</v>
      </c>
      <c r="B101" s="11" t="s">
        <v>187</v>
      </c>
      <c r="C101" s="17">
        <v>152392.79999999999</v>
      </c>
      <c r="D101" s="4">
        <v>143504.57</v>
      </c>
      <c r="E101" s="40">
        <f t="shared" si="8"/>
        <v>94.167552535290383</v>
      </c>
      <c r="F101" s="4">
        <v>86008.29</v>
      </c>
    </row>
    <row r="102" spans="1:7" ht="21" thickBot="1">
      <c r="A102" s="20"/>
      <c r="B102" s="52" t="s">
        <v>188</v>
      </c>
      <c r="C102" s="17">
        <f>C46+C60+C65+C70+C83+C99</f>
        <v>38699868.409999996</v>
      </c>
      <c r="D102" s="17">
        <f>D46+D60+D65+D70+D83+D99</f>
        <v>15180826.389999999</v>
      </c>
      <c r="E102" s="40">
        <f t="shared" si="8"/>
        <v>39.227074958418449</v>
      </c>
      <c r="F102" s="51">
        <f>F46+F60+F65+F70+F83+F99</f>
        <v>12909026.25</v>
      </c>
    </row>
    <row r="103" spans="1:7" ht="19.5" thickBot="1">
      <c r="A103" s="10"/>
      <c r="B103" s="39" t="s">
        <v>189</v>
      </c>
      <c r="C103" s="17">
        <f>C45+C102</f>
        <v>79015680.689999998</v>
      </c>
      <c r="D103" s="17">
        <f>D45+D102</f>
        <v>43699418.469999999</v>
      </c>
      <c r="E103" s="40">
        <f t="shared" si="8"/>
        <v>55.304742158008736</v>
      </c>
      <c r="F103" s="51">
        <f>F45+F102</f>
        <v>40105650.82</v>
      </c>
    </row>
    <row r="104" spans="1:7" ht="16.5" thickBot="1">
      <c r="A104" s="37" t="s">
        <v>190</v>
      </c>
      <c r="B104" s="53" t="s">
        <v>191</v>
      </c>
      <c r="C104" s="54">
        <f>C106+C109+C131+C146+C151+C155+C153</f>
        <v>228480733.39999998</v>
      </c>
      <c r="D104" s="54">
        <f>D106+D109+D131+D146+D151+D155+D153</f>
        <v>151632771.22999999</v>
      </c>
      <c r="E104" s="40">
        <f t="shared" si="8"/>
        <v>66.365670738870278</v>
      </c>
      <c r="F104" s="54">
        <f>F106+F109+F131+F146+F151+F155</f>
        <v>127169990.42</v>
      </c>
    </row>
    <row r="105" spans="1:7" ht="16.5" thickBot="1">
      <c r="A105" s="37" t="s">
        <v>192</v>
      </c>
      <c r="B105" s="53" t="s">
        <v>193</v>
      </c>
      <c r="C105" s="54">
        <f>C106+C109+C131+C146</f>
        <v>228736918.19999999</v>
      </c>
      <c r="D105" s="54">
        <f>D106+D109+D131+D146</f>
        <v>151888956.03</v>
      </c>
      <c r="E105" s="21">
        <f>D105/C105*100</f>
        <v>66.403341107006327</v>
      </c>
      <c r="F105" s="54">
        <f>F106+F109+F131+F146</f>
        <v>127284980.42</v>
      </c>
    </row>
    <row r="106" spans="1:7" ht="16.5" thickBot="1">
      <c r="A106" s="10" t="s">
        <v>194</v>
      </c>
      <c r="B106" s="11" t="s">
        <v>195</v>
      </c>
      <c r="C106" s="3">
        <f>C107+C108</f>
        <v>99288080</v>
      </c>
      <c r="D106" s="3">
        <f>D107+D108</f>
        <v>76646679.700000003</v>
      </c>
      <c r="E106" s="21">
        <f>D106/C106*100</f>
        <v>77.196255280593604</v>
      </c>
      <c r="F106" s="3">
        <f>F107+F108</f>
        <v>75877925</v>
      </c>
      <c r="G106" s="33"/>
    </row>
    <row r="107" spans="1:7" ht="16.5" thickBot="1">
      <c r="A107" s="10" t="s">
        <v>196</v>
      </c>
      <c r="B107" s="11" t="s">
        <v>197</v>
      </c>
      <c r="C107" s="3">
        <v>90565600</v>
      </c>
      <c r="D107" s="4">
        <v>67924199.700000003</v>
      </c>
      <c r="E107" s="21">
        <f>D107/C107*100</f>
        <v>74.999999668748401</v>
      </c>
      <c r="F107" s="4">
        <v>66132225</v>
      </c>
      <c r="G107" s="33"/>
    </row>
    <row r="108" spans="1:7" ht="26.25" thickBot="1">
      <c r="A108" s="10" t="s">
        <v>198</v>
      </c>
      <c r="B108" s="11" t="s">
        <v>199</v>
      </c>
      <c r="C108" s="3">
        <v>8722480</v>
      </c>
      <c r="D108" s="4">
        <v>8722480</v>
      </c>
      <c r="E108" s="21"/>
      <c r="F108" s="4">
        <v>9745700</v>
      </c>
      <c r="G108" s="33"/>
    </row>
    <row r="109" spans="1:7" ht="30.75" thickBot="1">
      <c r="A109" s="41" t="s">
        <v>200</v>
      </c>
      <c r="B109" s="22" t="s">
        <v>201</v>
      </c>
      <c r="C109" s="42">
        <f>C112+C117+C118+C110+C111+C116</f>
        <v>40060529.869999997</v>
      </c>
      <c r="D109" s="42">
        <f>D112+D115+D117+D118+D110+D111+D116</f>
        <v>13660526.170000002</v>
      </c>
      <c r="E109" s="21">
        <f>D109/C109*100</f>
        <v>34.099714143396582</v>
      </c>
      <c r="F109" s="42">
        <f>F112+F115+F117+F118+F110+F111</f>
        <v>2948405</v>
      </c>
    </row>
    <row r="110" spans="1:7" ht="45.75" hidden="1" thickBot="1">
      <c r="A110" s="41" t="s">
        <v>202</v>
      </c>
      <c r="B110" s="22" t="s">
        <v>203</v>
      </c>
      <c r="C110" s="42">
        <v>0</v>
      </c>
      <c r="D110" s="42"/>
      <c r="E110" s="21"/>
      <c r="F110" s="42">
        <v>0</v>
      </c>
    </row>
    <row r="111" spans="1:7" ht="30.75" hidden="1" thickBot="1">
      <c r="A111" s="41" t="s">
        <v>204</v>
      </c>
      <c r="B111" s="22" t="s">
        <v>205</v>
      </c>
      <c r="C111" s="42">
        <v>0</v>
      </c>
      <c r="D111" s="42"/>
      <c r="E111" s="21"/>
      <c r="F111" s="42">
        <v>0</v>
      </c>
    </row>
    <row r="112" spans="1:7" ht="45.75" thickBot="1">
      <c r="A112" s="41" t="s">
        <v>206</v>
      </c>
      <c r="B112" s="22" t="s">
        <v>207</v>
      </c>
      <c r="C112" s="42">
        <f>C113</f>
        <v>26680000</v>
      </c>
      <c r="D112" s="42">
        <f>D113</f>
        <v>8035201.5899999999</v>
      </c>
      <c r="E112" s="21"/>
      <c r="F112" s="42">
        <f>F113+F114</f>
        <v>0</v>
      </c>
    </row>
    <row r="113" spans="1:6" ht="90.75" thickBot="1">
      <c r="A113" s="41"/>
      <c r="B113" s="22" t="s">
        <v>256</v>
      </c>
      <c r="C113" s="42">
        <f>C114+C115</f>
        <v>26680000</v>
      </c>
      <c r="D113" s="42">
        <f>D114+D115</f>
        <v>8035201.5899999999</v>
      </c>
      <c r="E113" s="21"/>
      <c r="F113" s="42">
        <v>0</v>
      </c>
    </row>
    <row r="114" spans="1:6" ht="30.75" thickBot="1">
      <c r="A114" s="10"/>
      <c r="B114" s="23" t="s">
        <v>263</v>
      </c>
      <c r="C114" s="3">
        <v>25650000</v>
      </c>
      <c r="D114" s="4">
        <v>8035201.5899999999</v>
      </c>
      <c r="E114" s="21"/>
      <c r="F114" s="4">
        <v>0</v>
      </c>
    </row>
    <row r="115" spans="1:6" ht="26.25" thickBot="1">
      <c r="A115" s="10"/>
      <c r="B115" s="24" t="s">
        <v>276</v>
      </c>
      <c r="C115" s="3">
        <v>1030000</v>
      </c>
      <c r="D115" s="4"/>
      <c r="E115" s="21"/>
      <c r="F115" s="4">
        <v>0</v>
      </c>
    </row>
    <row r="116" spans="1:6" ht="26.25" thickBot="1">
      <c r="A116" s="10" t="s">
        <v>257</v>
      </c>
      <c r="B116" s="11" t="s">
        <v>258</v>
      </c>
      <c r="C116" s="3">
        <v>363705.3</v>
      </c>
      <c r="D116" s="4">
        <v>363705.3</v>
      </c>
      <c r="E116" s="21"/>
      <c r="F116" s="4"/>
    </row>
    <row r="117" spans="1:6" ht="39" thickBot="1">
      <c r="A117" s="10" t="s">
        <v>208</v>
      </c>
      <c r="B117" s="11" t="s">
        <v>209</v>
      </c>
      <c r="C117" s="3">
        <v>1910</v>
      </c>
      <c r="D117" s="4"/>
      <c r="E117" s="21"/>
      <c r="F117" s="4">
        <v>2003</v>
      </c>
    </row>
    <row r="118" spans="1:6" ht="16.5" thickBot="1">
      <c r="A118" s="10" t="s">
        <v>210</v>
      </c>
      <c r="B118" s="25" t="s">
        <v>211</v>
      </c>
      <c r="C118" s="3">
        <f>C120+C121+C122+C123+C124+C125+C127+C130+C126+C129+C119</f>
        <v>13014914.57</v>
      </c>
      <c r="D118" s="3">
        <f>D120+D121+D122+D123+D124+D125+D127+D130+D126+D129</f>
        <v>5261619.28</v>
      </c>
      <c r="E118" s="21">
        <f>D118/C118*100</f>
        <v>40.427612887512026</v>
      </c>
      <c r="F118" s="3">
        <f>F120+F121+F122+F123+F124+F125+F127+F130+F129</f>
        <v>2946402</v>
      </c>
    </row>
    <row r="119" spans="1:6" ht="26.25" thickBot="1">
      <c r="A119" s="10"/>
      <c r="B119" s="25" t="s">
        <v>274</v>
      </c>
      <c r="C119" s="3">
        <v>6641967.75</v>
      </c>
      <c r="D119" s="3"/>
      <c r="E119" s="21"/>
      <c r="F119" s="3"/>
    </row>
    <row r="120" spans="1:6" ht="51.75" thickBot="1">
      <c r="A120" s="10"/>
      <c r="B120" s="25" t="s">
        <v>268</v>
      </c>
      <c r="C120" s="3">
        <v>328414.26</v>
      </c>
      <c r="D120" s="3">
        <v>237600</v>
      </c>
      <c r="E120" s="21"/>
      <c r="F120" s="3">
        <v>0</v>
      </c>
    </row>
    <row r="121" spans="1:6" ht="54.75" customHeight="1" thickBot="1">
      <c r="A121" s="10"/>
      <c r="B121" s="25" t="s">
        <v>269</v>
      </c>
      <c r="C121" s="3">
        <v>172961.56</v>
      </c>
      <c r="D121" s="3">
        <v>128810.78</v>
      </c>
      <c r="E121" s="21"/>
      <c r="F121" s="3">
        <v>0</v>
      </c>
    </row>
    <row r="122" spans="1:6" ht="36" customHeight="1" thickBot="1">
      <c r="A122" s="10"/>
      <c r="B122" s="25" t="s">
        <v>273</v>
      </c>
      <c r="C122" s="3">
        <v>369600</v>
      </c>
      <c r="D122" s="3">
        <v>369600</v>
      </c>
      <c r="E122" s="21">
        <f t="shared" ref="E122:E129" si="9">D122/C122*100</f>
        <v>100</v>
      </c>
      <c r="F122" s="3">
        <v>369600</v>
      </c>
    </row>
    <row r="123" spans="1:6" ht="64.5" thickBot="1">
      <c r="A123" s="10"/>
      <c r="B123" s="25" t="s">
        <v>270</v>
      </c>
      <c r="C123" s="3">
        <v>1826525</v>
      </c>
      <c r="D123" s="3">
        <v>1392767</v>
      </c>
      <c r="E123" s="21">
        <f t="shared" si="9"/>
        <v>76.252282339415018</v>
      </c>
      <c r="F123" s="3">
        <v>333682</v>
      </c>
    </row>
    <row r="124" spans="1:6" ht="39" thickBot="1">
      <c r="A124" s="10"/>
      <c r="B124" s="25" t="s">
        <v>275</v>
      </c>
      <c r="C124" s="3">
        <v>780000</v>
      </c>
      <c r="D124" s="3">
        <v>780000</v>
      </c>
      <c r="E124" s="21"/>
      <c r="F124" s="3">
        <v>100000</v>
      </c>
    </row>
    <row r="125" spans="1:6" ht="51.75" thickBot="1">
      <c r="A125" s="10"/>
      <c r="B125" s="25" t="s">
        <v>244</v>
      </c>
      <c r="C125" s="3">
        <v>650000</v>
      </c>
      <c r="D125" s="3">
        <v>650000</v>
      </c>
      <c r="E125" s="21">
        <f t="shared" si="9"/>
        <v>100</v>
      </c>
      <c r="F125" s="3">
        <v>930000</v>
      </c>
    </row>
    <row r="126" spans="1:6" ht="39" thickBot="1">
      <c r="A126" s="10"/>
      <c r="B126" s="25" t="s">
        <v>245</v>
      </c>
      <c r="C126" s="3">
        <v>0</v>
      </c>
      <c r="D126" s="3"/>
      <c r="E126" s="21"/>
      <c r="F126" s="3"/>
    </row>
    <row r="127" spans="1:6" ht="16.5" hidden="1" thickBot="1">
      <c r="A127" s="10"/>
      <c r="B127" s="25"/>
      <c r="C127" s="3">
        <f>C128</f>
        <v>0</v>
      </c>
      <c r="D127" s="3"/>
      <c r="E127" s="21" t="e">
        <f t="shared" si="9"/>
        <v>#DIV/0!</v>
      </c>
      <c r="F127" s="3">
        <v>0</v>
      </c>
    </row>
    <row r="128" spans="1:6" ht="16.5" hidden="1" thickBot="1">
      <c r="A128" s="10"/>
      <c r="B128" s="24"/>
      <c r="C128" s="3">
        <v>0</v>
      </c>
      <c r="D128" s="3"/>
      <c r="E128" s="21" t="e">
        <f t="shared" si="9"/>
        <v>#DIV/0!</v>
      </c>
      <c r="F128" s="3">
        <v>0</v>
      </c>
    </row>
    <row r="129" spans="1:6" ht="41.25" customHeight="1" thickBot="1">
      <c r="A129" s="10"/>
      <c r="B129" s="25" t="s">
        <v>271</v>
      </c>
      <c r="C129" s="3">
        <v>1396140</v>
      </c>
      <c r="D129" s="3">
        <v>1065862</v>
      </c>
      <c r="E129" s="21">
        <f t="shared" si="9"/>
        <v>76.343489907888895</v>
      </c>
      <c r="F129" s="3">
        <v>652591</v>
      </c>
    </row>
    <row r="130" spans="1:6" ht="39" thickBot="1">
      <c r="A130" s="10"/>
      <c r="B130" s="25" t="s">
        <v>272</v>
      </c>
      <c r="C130" s="3">
        <v>849306</v>
      </c>
      <c r="D130" s="3">
        <v>636979.5</v>
      </c>
      <c r="E130" s="21"/>
      <c r="F130" s="3">
        <v>560529</v>
      </c>
    </row>
    <row r="131" spans="1:6" ht="16.5" thickBot="1">
      <c r="A131" s="41" t="s">
        <v>212</v>
      </c>
      <c r="B131" s="22" t="s">
        <v>213</v>
      </c>
      <c r="C131" s="42">
        <f>C132+C133+C143+C142+C141</f>
        <v>89248308.329999998</v>
      </c>
      <c r="D131" s="42">
        <f>D132+D133+D143+D142+D141</f>
        <v>61581750.159999996</v>
      </c>
      <c r="E131" s="21">
        <f>D131/C131*100</f>
        <v>69.000467697716417</v>
      </c>
      <c r="F131" s="42">
        <f>F132+F133+F143+F142</f>
        <v>48458650.420000002</v>
      </c>
    </row>
    <row r="132" spans="1:6" ht="26.25" thickBot="1">
      <c r="A132" s="41" t="s">
        <v>214</v>
      </c>
      <c r="B132" s="11" t="s">
        <v>215</v>
      </c>
      <c r="C132" s="42"/>
      <c r="D132" s="42"/>
      <c r="E132" s="21"/>
      <c r="F132" s="42">
        <v>0</v>
      </c>
    </row>
    <row r="133" spans="1:6" ht="26.25" thickBot="1">
      <c r="A133" s="10" t="s">
        <v>216</v>
      </c>
      <c r="B133" s="11" t="s">
        <v>217</v>
      </c>
      <c r="C133" s="3">
        <f>C134+C135+C136+C137+C138+C140+C139</f>
        <v>2095945.33</v>
      </c>
      <c r="D133" s="3">
        <f>D134+D135+D136+D137+D138+D140</f>
        <v>1255633.1599999999</v>
      </c>
      <c r="E133" s="21">
        <f>D133/C133*100</f>
        <v>59.907724787840714</v>
      </c>
      <c r="F133" s="3">
        <f>F134+F135+F136+F137+F138+F140</f>
        <v>1208650.42</v>
      </c>
    </row>
    <row r="134" spans="1:6" ht="39" thickBot="1">
      <c r="A134" s="10"/>
      <c r="B134" s="11" t="s">
        <v>246</v>
      </c>
      <c r="C134" s="3">
        <v>9289.2000000000007</v>
      </c>
      <c r="D134" s="3">
        <v>9289.2000000000007</v>
      </c>
      <c r="E134" s="21">
        <f t="shared" ref="E134:E145" si="10">D134/C134*100</f>
        <v>100</v>
      </c>
      <c r="F134" s="3">
        <v>9577.7999999999993</v>
      </c>
    </row>
    <row r="135" spans="1:6" ht="39" thickBot="1">
      <c r="A135" s="10"/>
      <c r="B135" s="11" t="s">
        <v>247</v>
      </c>
      <c r="C135" s="3">
        <v>389957</v>
      </c>
      <c r="D135" s="3">
        <v>291600</v>
      </c>
      <c r="E135" s="21">
        <f t="shared" si="10"/>
        <v>74.777475465243597</v>
      </c>
      <c r="F135" s="3">
        <v>293180</v>
      </c>
    </row>
    <row r="136" spans="1:6" ht="77.25" thickBot="1">
      <c r="A136" s="10"/>
      <c r="B136" s="11" t="s">
        <v>248</v>
      </c>
      <c r="C136" s="3">
        <v>605375</v>
      </c>
      <c r="D136" s="3">
        <v>375000</v>
      </c>
      <c r="E136" s="21">
        <f t="shared" si="10"/>
        <v>61.945075366508362</v>
      </c>
      <c r="F136" s="3">
        <v>270000</v>
      </c>
    </row>
    <row r="137" spans="1:6" ht="64.5" thickBot="1">
      <c r="A137" s="10"/>
      <c r="B137" s="11" t="s">
        <v>249</v>
      </c>
      <c r="C137" s="3">
        <v>890332.13</v>
      </c>
      <c r="D137" s="3">
        <v>556643.96</v>
      </c>
      <c r="E137" s="21">
        <f t="shared" si="10"/>
        <v>62.520933620580443</v>
      </c>
      <c r="F137" s="3">
        <v>612792.62</v>
      </c>
    </row>
    <row r="138" spans="1:6" ht="51.75" thickBot="1">
      <c r="A138" s="10"/>
      <c r="B138" s="11" t="s">
        <v>250</v>
      </c>
      <c r="C138" s="3">
        <v>23100</v>
      </c>
      <c r="D138" s="3">
        <v>23100</v>
      </c>
      <c r="E138" s="21">
        <f t="shared" si="10"/>
        <v>100</v>
      </c>
      <c r="F138" s="3">
        <v>23100</v>
      </c>
    </row>
    <row r="139" spans="1:6" ht="77.25" thickBot="1">
      <c r="A139" s="10"/>
      <c r="B139" s="11" t="s">
        <v>251</v>
      </c>
      <c r="C139" s="3">
        <v>140392</v>
      </c>
      <c r="D139" s="3"/>
      <c r="E139" s="21">
        <f t="shared" si="10"/>
        <v>0</v>
      </c>
      <c r="F139" s="3"/>
    </row>
    <row r="140" spans="1:6" ht="77.25" thickBot="1">
      <c r="A140" s="10"/>
      <c r="B140" s="11" t="s">
        <v>218</v>
      </c>
      <c r="C140" s="3">
        <v>37500</v>
      </c>
      <c r="D140" s="3"/>
      <c r="E140" s="21">
        <f t="shared" si="10"/>
        <v>0</v>
      </c>
      <c r="F140" s="3">
        <v>0</v>
      </c>
    </row>
    <row r="141" spans="1:6" ht="39" thickBot="1">
      <c r="A141" s="10" t="s">
        <v>264</v>
      </c>
      <c r="B141" s="11" t="s">
        <v>265</v>
      </c>
      <c r="C141" s="3">
        <v>1012704</v>
      </c>
      <c r="D141" s="3">
        <v>392000</v>
      </c>
      <c r="E141" s="21">
        <f t="shared" si="10"/>
        <v>38.708250387082508</v>
      </c>
      <c r="F141" s="3"/>
    </row>
    <row r="142" spans="1:6" ht="39" thickBot="1">
      <c r="A142" s="10" t="s">
        <v>252</v>
      </c>
      <c r="B142" s="11" t="s">
        <v>253</v>
      </c>
      <c r="C142" s="3">
        <v>42817</v>
      </c>
      <c r="D142" s="3">
        <v>42817</v>
      </c>
      <c r="E142" s="21">
        <f t="shared" si="10"/>
        <v>100</v>
      </c>
      <c r="F142" s="3">
        <v>0</v>
      </c>
    </row>
    <row r="143" spans="1:6" ht="16.5" thickBot="1">
      <c r="A143" s="10" t="s">
        <v>219</v>
      </c>
      <c r="B143" s="55" t="s">
        <v>220</v>
      </c>
      <c r="C143" s="3">
        <f>C144+C145</f>
        <v>86096842</v>
      </c>
      <c r="D143" s="3">
        <f>D144+D145</f>
        <v>59891300</v>
      </c>
      <c r="E143" s="21">
        <f t="shared" si="10"/>
        <v>69.562714042403556</v>
      </c>
      <c r="F143" s="3">
        <f>F144+F145</f>
        <v>47250000</v>
      </c>
    </row>
    <row r="144" spans="1:6" ht="80.25" customHeight="1" thickBot="1">
      <c r="A144" s="20"/>
      <c r="B144" s="11" t="s">
        <v>221</v>
      </c>
      <c r="C144" s="3">
        <v>52958600</v>
      </c>
      <c r="D144" s="3">
        <v>37116000</v>
      </c>
      <c r="E144" s="21">
        <f t="shared" si="10"/>
        <v>70.084934269410454</v>
      </c>
      <c r="F144" s="3">
        <v>30400000</v>
      </c>
    </row>
    <row r="145" spans="1:9" ht="98.25" customHeight="1" thickBot="1">
      <c r="A145" s="34"/>
      <c r="B145" s="26" t="s">
        <v>222</v>
      </c>
      <c r="C145" s="3">
        <v>33138242</v>
      </c>
      <c r="D145" s="3">
        <v>22775300</v>
      </c>
      <c r="E145" s="21">
        <f t="shared" si="10"/>
        <v>68.728147980813219</v>
      </c>
      <c r="F145" s="3">
        <v>16850000</v>
      </c>
    </row>
    <row r="146" spans="1:9" ht="16.5" thickBot="1">
      <c r="A146" s="28" t="s">
        <v>223</v>
      </c>
      <c r="B146" s="39" t="s">
        <v>224</v>
      </c>
      <c r="C146" s="17">
        <f>C147+C148+C149</f>
        <v>140000</v>
      </c>
      <c r="D146" s="17">
        <f t="shared" ref="D146" si="11">D147+D148+D149</f>
        <v>0</v>
      </c>
      <c r="E146" s="17"/>
      <c r="F146" s="56">
        <v>0</v>
      </c>
    </row>
    <row r="147" spans="1:9" ht="39" thickBot="1">
      <c r="A147" s="10" t="s">
        <v>225</v>
      </c>
      <c r="B147" s="55" t="s">
        <v>226</v>
      </c>
      <c r="C147" s="3">
        <v>140000</v>
      </c>
      <c r="D147" s="3"/>
      <c r="E147" s="27">
        <f>D147/C147*100</f>
        <v>0</v>
      </c>
      <c r="F147" s="57" t="s">
        <v>261</v>
      </c>
    </row>
    <row r="148" spans="1:9" ht="16.5" hidden="1" thickBot="1">
      <c r="A148" s="10"/>
      <c r="B148" s="55"/>
      <c r="C148" s="3">
        <v>0</v>
      </c>
      <c r="D148" s="3"/>
      <c r="E148" s="21"/>
      <c r="F148" s="3">
        <v>0</v>
      </c>
    </row>
    <row r="149" spans="1:9" ht="16.5" hidden="1" thickBot="1">
      <c r="A149" s="10" t="s">
        <v>227</v>
      </c>
      <c r="B149" s="55" t="s">
        <v>228</v>
      </c>
      <c r="C149" s="3">
        <f>C150</f>
        <v>0</v>
      </c>
      <c r="D149" s="3"/>
      <c r="E149" s="27" t="e">
        <f t="shared" ref="E149:E150" si="12">D149/C149*100</f>
        <v>#DIV/0!</v>
      </c>
      <c r="F149" s="3">
        <f>F150</f>
        <v>0</v>
      </c>
    </row>
    <row r="150" spans="1:9" ht="16.5" hidden="1" thickBot="1">
      <c r="A150" s="10"/>
      <c r="B150" s="55"/>
      <c r="C150" s="3">
        <v>0</v>
      </c>
      <c r="D150" s="3"/>
      <c r="E150" s="27" t="e">
        <f t="shared" si="12"/>
        <v>#DIV/0!</v>
      </c>
      <c r="F150" s="3">
        <v>0</v>
      </c>
    </row>
    <row r="151" spans="1:9" ht="16.5" thickBot="1">
      <c r="A151" s="10" t="s">
        <v>229</v>
      </c>
      <c r="B151" s="55" t="s">
        <v>230</v>
      </c>
      <c r="C151" s="3">
        <f>C152</f>
        <v>89000</v>
      </c>
      <c r="D151" s="3">
        <f>D152</f>
        <v>89000</v>
      </c>
      <c r="E151" s="21">
        <f>D151/C151*100</f>
        <v>100</v>
      </c>
      <c r="F151" s="3">
        <f>F152</f>
        <v>110000</v>
      </c>
      <c r="H151" s="31" t="s">
        <v>231</v>
      </c>
    </row>
    <row r="152" spans="1:9" ht="16.5" thickBot="1">
      <c r="A152" s="10" t="s">
        <v>232</v>
      </c>
      <c r="B152" s="55" t="s">
        <v>233</v>
      </c>
      <c r="C152" s="3">
        <v>89000</v>
      </c>
      <c r="D152" s="3">
        <v>89000</v>
      </c>
      <c r="E152" s="21">
        <f>D152/C152*100</f>
        <v>100</v>
      </c>
      <c r="F152" s="3">
        <v>110000</v>
      </c>
      <c r="I152" s="31" t="s">
        <v>262</v>
      </c>
    </row>
    <row r="153" spans="1:9" ht="39" thickBot="1">
      <c r="A153" s="10" t="s">
        <v>242</v>
      </c>
      <c r="B153" s="55" t="s">
        <v>259</v>
      </c>
      <c r="C153" s="3">
        <f>C154</f>
        <v>12000</v>
      </c>
      <c r="D153" s="3">
        <f>D154</f>
        <v>12000</v>
      </c>
      <c r="E153" s="21">
        <f t="shared" ref="E153:E154" si="13">D153/C153*100</f>
        <v>100</v>
      </c>
      <c r="F153" s="3"/>
    </row>
    <row r="154" spans="1:9" ht="29.25" customHeight="1" thickBot="1">
      <c r="A154" s="10" t="s">
        <v>243</v>
      </c>
      <c r="B154" s="55" t="s">
        <v>260</v>
      </c>
      <c r="C154" s="3">
        <v>12000</v>
      </c>
      <c r="D154" s="3">
        <v>12000</v>
      </c>
      <c r="E154" s="21">
        <f t="shared" si="13"/>
        <v>100</v>
      </c>
      <c r="F154" s="3"/>
    </row>
    <row r="155" spans="1:9" ht="30.75" thickBot="1">
      <c r="A155" s="41" t="s">
        <v>234</v>
      </c>
      <c r="B155" s="58" t="s">
        <v>235</v>
      </c>
      <c r="C155" s="59">
        <f>C156</f>
        <v>-357184.8</v>
      </c>
      <c r="D155" s="60">
        <f>D156</f>
        <v>-357184.8</v>
      </c>
      <c r="E155" s="21">
        <f>D155/C155*100</f>
        <v>100</v>
      </c>
      <c r="F155" s="60">
        <f>F156</f>
        <v>-224990</v>
      </c>
      <c r="H155" s="2"/>
    </row>
    <row r="156" spans="1:9" ht="26.25" thickBot="1">
      <c r="A156" s="10" t="s">
        <v>236</v>
      </c>
      <c r="B156" s="55" t="s">
        <v>237</v>
      </c>
      <c r="C156" s="3">
        <v>-357184.8</v>
      </c>
      <c r="D156" s="3">
        <v>-357184.8</v>
      </c>
      <c r="E156" s="21">
        <f>D156/C156*100</f>
        <v>100</v>
      </c>
      <c r="F156" s="3">
        <v>-224990</v>
      </c>
    </row>
    <row r="157" spans="1:9" ht="16.5" thickBot="1">
      <c r="A157" s="28"/>
      <c r="B157" s="38" t="s">
        <v>238</v>
      </c>
      <c r="C157" s="54">
        <f>C103+C104</f>
        <v>307496414.08999997</v>
      </c>
      <c r="D157" s="54">
        <f>D103+D104</f>
        <v>195332189.69999999</v>
      </c>
      <c r="E157" s="21">
        <f>D157/C157*100</f>
        <v>63.523404094991797</v>
      </c>
      <c r="F157" s="54">
        <f>F103+F104</f>
        <v>167275641.24000001</v>
      </c>
    </row>
    <row r="158" spans="1:9" ht="16.5" hidden="1" thickBot="1">
      <c r="A158" s="61"/>
      <c r="B158" s="62" t="s">
        <v>239</v>
      </c>
      <c r="C158" s="63">
        <f>C157-C155</f>
        <v>307853598.88999999</v>
      </c>
      <c r="D158" s="63">
        <f>D157-D155</f>
        <v>195689374.5</v>
      </c>
      <c r="E158" s="63">
        <f>E157-E155</f>
        <v>-36.476595905008203</v>
      </c>
      <c r="F158" s="63">
        <f>F157-F155</f>
        <v>167500631.24000001</v>
      </c>
    </row>
    <row r="159" spans="1:9">
      <c r="A159" s="35"/>
    </row>
    <row r="160" spans="1:9">
      <c r="A160" s="35"/>
      <c r="C160" s="36"/>
      <c r="D160" s="36"/>
    </row>
    <row r="161" spans="1:6">
      <c r="E161" s="30"/>
      <c r="F161" s="30"/>
    </row>
    <row r="164" spans="1:6">
      <c r="A164" s="31" t="s">
        <v>240</v>
      </c>
    </row>
    <row r="169" spans="1:6">
      <c r="B169" s="31" t="s">
        <v>241</v>
      </c>
    </row>
  </sheetData>
  <mergeCells count="7">
    <mergeCell ref="B1:F1"/>
    <mergeCell ref="A2:A4"/>
    <mergeCell ref="B2:B4"/>
    <mergeCell ref="C2:C5"/>
    <mergeCell ref="D2:D5"/>
    <mergeCell ref="E2:E5"/>
    <mergeCell ref="F2:F5"/>
  </mergeCells>
  <pageMargins left="0.70866141732283472" right="0.70866141732283472" top="0.74803149606299213" bottom="0.74803149606299213" header="0.31496062992125984" footer="0.31496062992125984"/>
  <pageSetup paperSize="9" scale="40" orientation="portrait" horizontalDpi="180" verticalDpi="180" r:id="rId1"/>
  <colBreaks count="1" manualBreakCount="1">
    <brk id="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2018-10-24T06:59:11Z</dcterms:modified>
</cp:coreProperties>
</file>