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Лист1!$A$1:$F$170</definedName>
  </definedNames>
  <calcPr calcId="125725"/>
</workbook>
</file>

<file path=xl/calcChain.xml><?xml version="1.0" encoding="utf-8"?>
<calcChain xmlns="http://schemas.openxmlformats.org/spreadsheetml/2006/main">
  <c r="E22" i="1"/>
  <c r="C8"/>
  <c r="C7" s="1"/>
  <c r="D8"/>
  <c r="D7" s="1"/>
  <c r="E7" s="1"/>
  <c r="F8"/>
  <c r="F7" s="1"/>
  <c r="E9"/>
  <c r="E10"/>
  <c r="E11"/>
  <c r="E12"/>
  <c r="C14"/>
  <c r="C13" s="1"/>
  <c r="D14"/>
  <c r="D13" s="1"/>
  <c r="F14"/>
  <c r="F13" s="1"/>
  <c r="E15"/>
  <c r="E16"/>
  <c r="E17"/>
  <c r="E18"/>
  <c r="C19"/>
  <c r="E20"/>
  <c r="E21"/>
  <c r="C24"/>
  <c r="D24"/>
  <c r="D19" s="1"/>
  <c r="F24"/>
  <c r="F19" s="1"/>
  <c r="E25"/>
  <c r="D26"/>
  <c r="C27"/>
  <c r="C26" s="1"/>
  <c r="F27"/>
  <c r="F26" s="1"/>
  <c r="E28"/>
  <c r="C29"/>
  <c r="D29"/>
  <c r="F29"/>
  <c r="E30"/>
  <c r="C32"/>
  <c r="C31" s="1"/>
  <c r="D32"/>
  <c r="D31" s="1"/>
  <c r="F32"/>
  <c r="F31" s="1"/>
  <c r="E33"/>
  <c r="E34"/>
  <c r="E36"/>
  <c r="C37"/>
  <c r="D37"/>
  <c r="F37"/>
  <c r="E38"/>
  <c r="E39"/>
  <c r="C40"/>
  <c r="C35" s="1"/>
  <c r="D40"/>
  <c r="E40"/>
  <c r="F40"/>
  <c r="E41"/>
  <c r="C42"/>
  <c r="D42"/>
  <c r="E42" s="1"/>
  <c r="F42"/>
  <c r="E43"/>
  <c r="E44"/>
  <c r="C47"/>
  <c r="E47" s="1"/>
  <c r="F47"/>
  <c r="E48"/>
  <c r="C50"/>
  <c r="D50"/>
  <c r="E50" s="1"/>
  <c r="F50"/>
  <c r="E51"/>
  <c r="E52"/>
  <c r="E53"/>
  <c r="C55"/>
  <c r="C54" s="1"/>
  <c r="D55"/>
  <c r="D54" s="1"/>
  <c r="E55"/>
  <c r="E54" s="1"/>
  <c r="F55"/>
  <c r="F54" s="1"/>
  <c r="C57"/>
  <c r="D57"/>
  <c r="D49" s="1"/>
  <c r="E57"/>
  <c r="F57"/>
  <c r="F49" s="1"/>
  <c r="F46" s="1"/>
  <c r="E58"/>
  <c r="E59"/>
  <c r="C60"/>
  <c r="D60"/>
  <c r="F60"/>
  <c r="E61"/>
  <c r="E62"/>
  <c r="E64"/>
  <c r="C66"/>
  <c r="D66"/>
  <c r="E66"/>
  <c r="F66"/>
  <c r="E67"/>
  <c r="E68"/>
  <c r="E69"/>
  <c r="E70"/>
  <c r="C73"/>
  <c r="C72" s="1"/>
  <c r="D73"/>
  <c r="E73"/>
  <c r="F73"/>
  <c r="E74"/>
  <c r="C76"/>
  <c r="D76"/>
  <c r="E76" s="1"/>
  <c r="F76"/>
  <c r="F72" s="1"/>
  <c r="E77"/>
  <c r="C78"/>
  <c r="D78"/>
  <c r="E78" s="1"/>
  <c r="F78"/>
  <c r="E79"/>
  <c r="E81"/>
  <c r="C82"/>
  <c r="D82"/>
  <c r="E82" s="1"/>
  <c r="F82"/>
  <c r="E83"/>
  <c r="C84"/>
  <c r="D84"/>
  <c r="E84" s="1"/>
  <c r="F84"/>
  <c r="E87"/>
  <c r="E88"/>
  <c r="E89"/>
  <c r="E90"/>
  <c r="E93"/>
  <c r="E94"/>
  <c r="E95"/>
  <c r="E96"/>
  <c r="E97"/>
  <c r="E98"/>
  <c r="E99"/>
  <c r="C100"/>
  <c r="D100"/>
  <c r="E100"/>
  <c r="F100"/>
  <c r="E102"/>
  <c r="C107"/>
  <c r="D107"/>
  <c r="E107" s="1"/>
  <c r="F107"/>
  <c r="E108"/>
  <c r="E109"/>
  <c r="E111"/>
  <c r="E112"/>
  <c r="C113"/>
  <c r="D113"/>
  <c r="F113"/>
  <c r="E114"/>
  <c r="E115"/>
  <c r="E116"/>
  <c r="E117"/>
  <c r="E118"/>
  <c r="F119"/>
  <c r="E120"/>
  <c r="E121"/>
  <c r="E122"/>
  <c r="E123"/>
  <c r="E124"/>
  <c r="C125"/>
  <c r="C119" s="1"/>
  <c r="D125"/>
  <c r="D119" s="1"/>
  <c r="E126"/>
  <c r="E127"/>
  <c r="E128"/>
  <c r="E129"/>
  <c r="E130"/>
  <c r="C133"/>
  <c r="D133"/>
  <c r="E133"/>
  <c r="F133"/>
  <c r="E134"/>
  <c r="E135"/>
  <c r="E136"/>
  <c r="E137"/>
  <c r="E138"/>
  <c r="E139"/>
  <c r="E140"/>
  <c r="E141"/>
  <c r="E142"/>
  <c r="E143"/>
  <c r="C144"/>
  <c r="D144"/>
  <c r="E144" s="1"/>
  <c r="F144"/>
  <c r="E145"/>
  <c r="E146"/>
  <c r="D147"/>
  <c r="E148"/>
  <c r="E149"/>
  <c r="C150"/>
  <c r="C147" s="1"/>
  <c r="F150"/>
  <c r="F147" s="1"/>
  <c r="E151"/>
  <c r="C152"/>
  <c r="D152"/>
  <c r="E152" s="1"/>
  <c r="F152"/>
  <c r="E153"/>
  <c r="D154"/>
  <c r="F154"/>
  <c r="C156"/>
  <c r="D156"/>
  <c r="E156" s="1"/>
  <c r="F156"/>
  <c r="E157"/>
  <c r="E26" l="1"/>
  <c r="F131"/>
  <c r="D131"/>
  <c r="F110"/>
  <c r="C110"/>
  <c r="F71"/>
  <c r="E60"/>
  <c r="C49"/>
  <c r="C46" s="1"/>
  <c r="F35"/>
  <c r="E29"/>
  <c r="E27"/>
  <c r="E147"/>
  <c r="C131"/>
  <c r="C105" s="1"/>
  <c r="E119"/>
  <c r="C71"/>
  <c r="C45"/>
  <c r="D35"/>
  <c r="D45" s="1"/>
  <c r="E31"/>
  <c r="E13"/>
  <c r="E19"/>
  <c r="E49"/>
  <c r="D46"/>
  <c r="F106"/>
  <c r="C103"/>
  <c r="C104" s="1"/>
  <c r="D110"/>
  <c r="E110" s="1"/>
  <c r="F103"/>
  <c r="F45"/>
  <c r="E150"/>
  <c r="E125"/>
  <c r="E113"/>
  <c r="C106"/>
  <c r="F105"/>
  <c r="D72"/>
  <c r="E37"/>
  <c r="E32"/>
  <c r="E24"/>
  <c r="E14"/>
  <c r="E8"/>
  <c r="C158" l="1"/>
  <c r="C159" s="1"/>
  <c r="E131"/>
  <c r="D105"/>
  <c r="E105" s="1"/>
  <c r="E35"/>
  <c r="E45"/>
  <c r="D106"/>
  <c r="E106" s="1"/>
  <c r="D71"/>
  <c r="E71" s="1"/>
  <c r="E72"/>
  <c r="E46"/>
  <c r="D103"/>
  <c r="E103" s="1"/>
  <c r="F104"/>
  <c r="F158" s="1"/>
  <c r="F159" s="1"/>
  <c r="D104" l="1"/>
  <c r="E104" l="1"/>
  <c r="D158"/>
  <c r="E158" l="1"/>
  <c r="E159" s="1"/>
  <c r="D159"/>
</calcChain>
</file>

<file path=xl/sharedStrings.xml><?xml version="1.0" encoding="utf-8"?>
<sst xmlns="http://schemas.openxmlformats.org/spreadsheetml/2006/main" count="285" uniqueCount="283">
  <si>
    <t>Коды бюджетной  классификации  Российской  Федерации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</si>
  <si>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</si>
  <si>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% исполнения (гр.3/гр.2*100)</t>
  </si>
  <si>
    <t>ДОХОДЫ</t>
  </si>
  <si>
    <t>Налоги на прибыль, доходы</t>
  </si>
  <si>
    <t>Налог на доходы физических лиц</t>
  </si>
  <si>
    <t>Налог на доходы физических лиц сс доходов, источником которых является налоговый агент, за исключением доходов, в отношении которых исчисление и уплата осуществляются в соответствии со статьями 227,227.1, 228 Налогового кодекса РФ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</si>
  <si>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 занимающихся частной практикой в соответствии со статьей 227 Налогового кодекса РФ</t>
  </si>
  <si>
    <t>Налог на доходы физических лиц с доходов, полученных физическими лицами в соответствии со статьей 228 Налогового кодекса РФ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</si>
  <si>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РФ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</si>
  <si>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</si>
  <si>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(продукции),производимые на территории Российской Федерации</t>
  </si>
  <si>
    <t xml:space="preserve">Налоги на совокупный доход  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</si>
  <si>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</si>
  <si>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деятельности(за налоговые периоды, истекшие до 01 января 2011 года)</t>
  </si>
  <si>
    <t>Единый сельскохозяйственный налог</t>
  </si>
  <si>
    <t>Единый сельскохозяйственный налог( за налоговые периоды, истекшие до 01 января 2011 года)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</si>
  <si>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</si>
  <si>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</si>
  <si>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1 06 00000 00 0000 000</t>
  </si>
  <si>
    <t>Налоги на имущество</t>
  </si>
  <si>
    <t>1 06  01000 00 0000 110</t>
  </si>
  <si>
    <t>Налог на имущество физических лиц</t>
  </si>
  <si>
    <t>1 06  01030 05 0000 110</t>
  </si>
  <si>
    <t>Налог на имущество физических лиц, взимаемый по ставкам , применяемым к объектам налогообложения, расположенным в границах межселенных территорий</t>
  </si>
  <si>
    <t xml:space="preserve">Налоги, сборы и регулярные платежи за пользование природными  ресурсами </t>
  </si>
  <si>
    <t>Налог на добычу общераспространенных полезных ископаемых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</si>
  <si>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</si>
  <si>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</si>
  <si>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</si>
  <si>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1 08 07150 01 0000 110</t>
  </si>
  <si>
    <t>Государственная пошлина за выдачу разрешения на распространение наружной рекламы</t>
  </si>
  <si>
    <t>Задолженность и перерасчеты по отмененным налогам, сборам и иным обязательным платежам</t>
  </si>
  <si>
    <t>Налог на прибыль организаций, зачислявшийся до 1 января 2005 года  в  местные  бюджет, мобилизуемый  на  территориях муниципальных районов</t>
  </si>
  <si>
    <t xml:space="preserve">Налоги  на имущество </t>
  </si>
  <si>
    <t>Налог на имущество предприятий</t>
  </si>
  <si>
    <t>Земельный налог( по обязат.до 01.01.06)</t>
  </si>
  <si>
    <t>1 09  06000 02 0000 110</t>
  </si>
  <si>
    <t>Прочие налоги и сборы ( по отмененным налогам и сборам  субъектов Российской Федерации)</t>
  </si>
  <si>
    <t>1 09  06010 02 0000 110</t>
  </si>
  <si>
    <t>Налог с продаж</t>
  </si>
  <si>
    <t>1 09 07000 00 0000 110</t>
  </si>
  <si>
    <t>Прочие  налоги  и  сборы (по  отмененным  местным  налогам  и  сборам)</t>
  </si>
  <si>
    <t>1 09 07033 05 0000 110</t>
  </si>
  <si>
    <t>Целевые сборы с граждан и предприятий, учреждений, организаций  на содержание милиции, на благоустройство  территорий, на нужды образования и другие цели, мобилизуемые на территориях муниципальнгых районов</t>
  </si>
  <si>
    <t>1 09 07053 05 0000 110</t>
  </si>
  <si>
    <t>Прочие  местные  налоги  и  сборы, мобилизуемые  на  территориях  муниципальных  районов</t>
  </si>
  <si>
    <t>Итого  налоговые доходы</t>
  </si>
  <si>
    <t>Доходы от использования имущества, находящегося в государственной и муниципальной собственности</t>
  </si>
  <si>
    <t>1 11  03000 00 0000 120</t>
  </si>
  <si>
    <t>Проценты, полученные от предоставления бюджетных  кредитов внутри страны</t>
  </si>
  <si>
    <t>1 11  03050 05 0000 120</t>
  </si>
  <si>
    <t>Проценты, полученные от предоставления бюджетных  кредитов внутри страны за счет средств бюджетов муниципальных районов</t>
  </si>
  <si>
    <t>Доходы от сдачи в аренду имущества, находящегося в государственной и муниципальной собственности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</si>
  <si>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 поселений, а  также  средства  от  продажи  права  на  заключение  договоров  аренды  указанных  земельных  участков</t>
  </si>
  <si>
    <t>1 11  05013 10 0000 120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</si>
  <si>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поселений, а  также  средства  от  продажи  права  на  заключение  договоров  аренды  указанных  земельных  участков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</si>
  <si>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городских  поселений, а  также  средства  от  продажи  права  на  заключение  договоров  аренды  указанных  земельных  участков</t>
  </si>
  <si>
    <t>1 11 07000 00 0000 120</t>
  </si>
  <si>
    <t>Платежи от государтвенных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</si>
  <si>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</si>
  <si>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муниципалных унитарных предприятий,остающейся после уплаты налогов и обязательных латежей</t>
  </si>
  <si>
    <t>1 11 07015 05 0000 120</t>
  </si>
  <si>
    <t>Доходы от перечисления части прибыли,остающейся после уплаты налогов и иных обязательных платежей муниципалных унитарных предприятий, созданных муниципальными районами</t>
  </si>
  <si>
    <t>Доходы  от  сдачи  в  аренду  имущества, находящегося  в  оперативном  управлении  органов  государственной  власти, органов  местного  самоуправления, государственных  внебюджетных  фондов  и  созданных  ими  учреждений ( за  исключением  имущества  автономных  учреждений)</t>
  </si>
  <si>
    <t>Доходы  от  сдачи  в  аренду  имущества, находящегося  в  оперативном  управлении  органов  управления  муниципальных  районов  и  созданных  ими  учреждений ( за  исключением  муниципальных  автономных  учреждений)</t>
  </si>
  <si>
    <t>Прочие  поступления  от  использования  имущества, находящегося  в  собственности  муниципальных  районов (за  исключением  имущества  муниципальных  автономных  учреждений, а  также  имущества  муниципальных  унитарных  предприятий, в  том  числе  казенных)</t>
  </si>
  <si>
    <t>Платежи при пользовании природными ресурсами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</si>
  <si>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</si>
  <si>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 объектами</t>
  </si>
  <si>
    <t>1 12 01030 01 0000 120</t>
  </si>
  <si>
    <t>Плата за выбросы загрязняющих веществ в водные объекты</t>
  </si>
  <si>
    <t>Доходы  от  оказания  платных  услуг  и  компенсации  затрат  государства</t>
  </si>
  <si>
    <t>Прочие доходы от оказания платных услуг (работ)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</si>
  <si>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</si>
  <si>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 доходы  от  компенсации  затрат  бюджетов  муниципальных 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</si>
  <si>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</si>
  <si>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    ( за  исключением  имущества  автономных  учреждений, а  также  имущества  государственных  и  муниципальных  унитарных  предприятий, в  том  числе  казенных)</t>
  </si>
  <si>
    <t>Доходы от реализации  имущества, находящегося в  собственности  муниципальных районов(за  исключением  имущества  муниципальных  автономных  учреждений, а  также  имущества  муниципальных  унитарных  предприятий, в  том  числе  казенных), в  части  реализации  основных  средств  по  указанному  имуществу</t>
  </si>
  <si>
    <t>Доходы  от  реализации  иного  имущества, находящегося  в  собственности  муниципальных  районов( в  части  реализации  основных  средств  по  указанному  имуществу)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</si>
  <si>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</si>
  <si>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</si>
  <si>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114 02050 05 0000 440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</si>
  <si>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</si>
  <si>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</si>
  <si>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местного самоуправления муниципальных районов ( 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</si>
  <si>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Доходы от продажи земельных участков , государственная собственность на которые неразграничена и которые расположены в границах  поселений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</si>
  <si>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 и межселенных территорий муниципалных районов</t>
  </si>
  <si>
    <t>1 14 06013 10 0000 430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</si>
  <si>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</t>
  </si>
  <si>
    <t>Доходы от продажи земельных участков , государственная собственность на которые неразграничена и которые расположены в границах городских поселений</t>
  </si>
  <si>
    <t xml:space="preserve"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</t>
  </si>
  <si>
    <t>Штрафы, санкции, возмещение ущерба</t>
  </si>
  <si>
    <t>Денежные взыскания (штрафы)за нарушения законодательства о налогах и сборах</t>
  </si>
  <si>
    <t>Денежные взыскания (штрафы) за административные правонарушения в области государственного регулирования производства этилового спирта, алкогольной, спиртосодержащей   продукции</t>
  </si>
  <si>
    <t>Денежные взыскания (штрафы) за административные правонарушения в области государственного регулирования производства табачной продукции</t>
  </si>
  <si>
    <t>1 16 25030 01 0000 140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</si>
  <si>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</si>
  <si>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Денежные взыскания (штрафы) и иные суммы, взыскиваемые с лиц, виновных в совершении преступлений, и в возмещение ущерба имущества, зачисляемые в бюджеты муницииальных районов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</si>
  <si>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</si>
  <si>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Денежные взыскания (штрафы) за нарушение законодательства в области охраны окружающей среды</t>
  </si>
  <si>
    <t>Денежные взыскания(штрафы)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</si>
  <si>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Денежные взыскания (штрафы) за нарушение законодательства в области  обеспечения санитарно-эпидемиологического благополучия  человека и законодательства в сфере защиты прав потребителей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</si>
  <si>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</si>
  <si>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Прочие поступления от денежных взысканий (штрафов) и иных сумм в возмещение ущерба, зачисляемые в  бюджеты муниципальных районов</t>
  </si>
  <si>
    <t>Прочие неналоговые доходы</t>
  </si>
  <si>
    <t>Невыясненные поступления,зачисляемые в бюджеты муниципальных районов</t>
  </si>
  <si>
    <t>Прочие неналоговые доходы бюджетов муниципальных районов</t>
  </si>
  <si>
    <t>Итого  неналоговые  доходы</t>
  </si>
  <si>
    <t>ИТОГО  НАЛОГОВЫЕ И НЕНАЛОГОВЫЕ ДОХОДЫ</t>
  </si>
  <si>
    <t>Безвозмездные поступления</t>
  </si>
  <si>
    <t>Дотации бюджетам  бюджетной системы Российской Федерации</t>
  </si>
  <si>
    <t>Дотации бюджетам муниципальных районов на выравнивание бюджетной обеспеченноти</t>
  </si>
  <si>
    <t>Дотации бюджетам муниципальных районов на подержку мер по обеспенчению сбалансированности бюджетов</t>
  </si>
  <si>
    <t>202 02215 05 0000 151</t>
  </si>
  <si>
    <t>Субсидии бюджетам муниципального района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</si>
  <si>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202 20051 05 0000 151</t>
  </si>
  <si>
    <t>Субсидии бюджетам мунициальных районов на реализацию федеральных целевых программ</t>
  </si>
  <si>
    <t>Субсидия бюджетам муниципальных районов на поддержку отрасли культуры (субсидии бюджетам муниципальных районов на комплектование книжных фондов библиотек муниципальных образований)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</si>
  <si>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</t>
  </si>
  <si>
    <t>Субсидии бюджетам муниципальных образований на софинансирование расходов, связанных с поэтапным доведением средней заработной платы работникам культуры муниципальных учреждений культуры Иванвской области до средней заработной платы в Ивановской области</t>
  </si>
  <si>
    <t>202 03007 05 0000 151</t>
  </si>
  <si>
    <t>Субвенции бюджетам муниципальных районов на составление(изменение)списков кандидатов в присяжные заседатели федеральных судов общей юрисдикции в Российской Федерации</t>
  </si>
  <si>
    <t>Прочие субвенции бюджетам муниципальных районов-всего, из них:</t>
  </si>
  <si>
    <t>Иные межбюджетные трансферты</t>
  </si>
  <si>
    <t>Межбюджетные трансферты, передаваемые  бюджетам муниципальных районов  из бюджетов поселений на осуществление части полномочий по решению вопросов  местного значения в соответствии с заключенными соглашениями</t>
  </si>
  <si>
    <t>2 02 49999 05 0000 151</t>
  </si>
  <si>
    <t>Иные межбюджетные трансферты бюджетов муниципальных районов-всего, в т.ч.</t>
  </si>
  <si>
    <t>Прочие безвозмездные оступления</t>
  </si>
  <si>
    <t xml:space="preserve">                                                                                               </t>
  </si>
  <si>
    <t>Прочие безвозмезмездные поступления в бюджеты муниципальных районов</t>
  </si>
  <si>
    <t>Возврат остатков субсидий, субвенций и иных межбюджетных трансфертов, имеющих целевое назначение, прошлых лет</t>
  </si>
  <si>
    <t>Взврат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</si>
  <si>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</si>
  <si>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Всего доходов без учета возврата остатков субсидий</t>
  </si>
  <si>
    <t>исп. Ж.Яркина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</si>
  <si>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</si>
  <si>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</si>
  <si>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тел.6-00-44 (144)</t>
  </si>
  <si>
    <t xml:space="preserve"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</si>
  <si>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Субсидии бюджетам муниципальных районов и городских округов Ивановской области на софинансирование расходов,связанных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</t>
  </si>
  <si>
    <t>Субвенции бюджетам муниципальных районов на осуществление полномочий по сотавлению (изменению) списков кандидатов в присяжные заседатели федеральных судов общей юрисдикции в Российской Федерации</t>
  </si>
  <si>
    <t xml:space="preserve">Субвенции бюджетам муниципльных районов и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на учебники и учебные, учебно-наглядные пособия, технические средства обучения, игры,игрушки (за исключением расходов на содержание зданий и оплату коммунальных услуг) </t>
  </si>
  <si>
    <t xml:space="preserve">Субвенции бюджетам муниципальных районов и городских округов на обеспечение государственных гарантий прав праждан на получение общедоступного и бесплатного дошкольного, начального общего, основного общего, среднего (полного) общего образования в муниципальных общеобразовательныз организациях, включая расходы на оплату труда, на учебники и учебные, учебно-наглядные пособия,технические средства обучения, игры, игрушки (за исключением расходов на содержание зданий и оплату коммунальных услуг) </t>
  </si>
  <si>
    <t xml:space="preserve"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отлову и содержанию безнадзорных животных </t>
  </si>
  <si>
    <t xml:space="preserve"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содержанию сибиреязвенных скотомогильников </t>
  </si>
  <si>
    <t xml:space="preserve">субвенции бюджетам муниципальных районов и городских округов на осуществление переданных государственных полномочий на организацию двукхразового питания детей-сирот и детей, находящихся в трудной жизненной ситуации, в лагерях дневного пребывания </t>
  </si>
  <si>
    <t xml:space="preserve">Субвенции бюджетам муниципальных районов и городских округов на осуществление полномочий по созданию и организации деятельности комиссий по делам несовершеннолетних и защите их прав </t>
  </si>
  <si>
    <t>Субвенции бюджетам муниципальных районов и городский округов на осуществление переданных органам местного самоуправления 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детьми. нуждающимися в длительном лечении, в муниципальных дошкольных образовательных организациях. осуществляющих оздоровление</t>
  </si>
  <si>
    <t>Субсидии бюджетам муниципальных районов и городских округов Ивановской 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</si>
  <si>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</si>
  <si>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</si>
  <si>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Субвенции бюджетам муниципальных районов и городских округов Ивановской области на осуществление отдельных государственных полномочий в сфере административных правонарушений 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</si>
  <si>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 -сиротами и детьми, оставшимися без попечения родителей,детьми-инвалидами в дошкольных группах муниципальных образовательных организаций</t>
  </si>
  <si>
    <t>2 02 40014 05 0000 150</t>
  </si>
  <si>
    <t xml:space="preserve">Субсидии бюджетам муниципальных районов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</t>
  </si>
  <si>
    <t xml:space="preserve">Плата за размещение отходов производства </t>
  </si>
  <si>
    <t>Доходы бюджетов муниципальныхрайонов от возврата прочих остатков субсидий,субвенций и иныхмежбюджетных трансфертов, имеющих целевое назначение, прошлых лет избюджетов поселений</t>
  </si>
  <si>
    <t>Прочие денежные взыскания (штрафы) за правонарушения в области дорожного движения</t>
  </si>
  <si>
    <t>Плата за размещение отходов потребления</t>
  </si>
  <si>
    <t>Прочие  доходы  от  компенсации  затрат  бюджетов  муниципальных  районов(доходы о возврата дебиторской задолженности прошлых лет)</t>
  </si>
  <si>
    <t>Строительство распределительных газопроводов по с. Заречный, д. Мартыниха, д. Шерониха, д. Чеганово в Заволжском районе Ивановской области (2 этап - газификация д. Мартыниха, д. Шерониха, д. Чеганово)</t>
  </si>
  <si>
    <t>Разработка проектной документации на строительство газовой блочно-модульной котельной в с. Заречный Заволжского района Ивановской области</t>
  </si>
  <si>
    <t>Муниципальное казенное общеобразовательное учреждение средняя общеобразовательная школа N 3, приобретение спортивного инвентаря для занятий физической культурой</t>
  </si>
  <si>
    <t>Муниципальное казенное общеобразовательное учреждение Заречная средняя общеобразовательная школа, замена оконных блоков</t>
  </si>
  <si>
    <t>Корректировка проектной документации "Строительство распределительных газопроводов с.Заречный, д.Мартыниха, д.Шерониха, д.Чеганово в Заволжском рйоне Ивановской области"</t>
  </si>
  <si>
    <t>Субсидии бюджетам муниципальных образований Ивановской области на разработку проектов работ по ликвидации накопленного вреда окружающей среде в 2019 году (разработка проектно-сметной документации по ликвидации 4 объектов размещения химических отходов, расположенных на территории г.Заволжск Ивановской области)</t>
  </si>
  <si>
    <t>Годовой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 состоянию  на  01.07.2019)                   (руб.)</t>
  </si>
  <si>
    <t>Исполнено на 01.07.2019 (руб)</t>
  </si>
  <si>
    <t>Исполнено  на 01.07.2018(руб.)</t>
  </si>
  <si>
    <t>Субсидии бюджетам муниципальных районов и городскихокругов Иановской области на укрепление материально-технической базы муниципальных образовательных организаций Ивановской области на 2019 год (Заволжский муниципальный район)</t>
  </si>
  <si>
    <t>суммы по искам о возмещении вреда причиненного окружающей среде подлежащие зачислению в бюджеты муниципальных районов</t>
  </si>
  <si>
    <t xml:space="preserve">Исполнение  доходной  части бюджета  ЗМР на 01.07.2019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</si>
  <si>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000 1 01 02000 01 0000 110</t>
  </si>
  <si>
    <t>000 1 01 02010 01 1000 110</t>
  </si>
  <si>
    <t>000 1 01 02020 01 1000 110</t>
  </si>
  <si>
    <t>000 1 01 02030 01 1000 110</t>
  </si>
  <si>
    <t>000 1 01 02040 01 0000 110</t>
  </si>
  <si>
    <t>000 1 03 00000 00 0000 000</t>
  </si>
  <si>
    <t>000 1 03 02000 00 0000 110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</si>
  <si>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</si>
  <si>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</si>
  <si>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</si>
  <si>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</si>
  <si>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</si>
  <si>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000 1 03 02241 01 0000 110</t>
  </si>
  <si>
    <t>000 1 03 02251 01 0000 110</t>
  </si>
  <si>
    <t>000 1 03 02261 01 0000 110</t>
  </si>
  <si>
    <t>000 1 01 00000 00 0000 110</t>
  </si>
  <si>
    <t>000 1 05 00000 00 0000 000</t>
  </si>
  <si>
    <t>000 1 05 02010 02 0000 110</t>
  </si>
  <si>
    <t>000 1 05 02020 02 0000 110</t>
  </si>
  <si>
    <t>000 1 05 03010 01 0000 110</t>
  </si>
  <si>
    <t>000 1 05 03020 01 0000 110</t>
  </si>
  <si>
    <t>000 1 05 04000 00 0000 110</t>
  </si>
  <si>
    <t>000 1 05 04020 02 0000 110</t>
  </si>
  <si>
    <t>000 1 07 00000 00 0000 110</t>
  </si>
  <si>
    <t>00 1 07 01020 01 0000 110</t>
  </si>
  <si>
    <t>000 1 08 00000 00 0000 000</t>
  </si>
  <si>
    <t>000 1 08  03000 01  0000 110</t>
  </si>
  <si>
    <t>000 1 08  03010 01 0000 110</t>
  </si>
  <si>
    <t>000 1 09 00000 00 0000 000</t>
  </si>
  <si>
    <t>000 1 09 01030 05 0000 110</t>
  </si>
  <si>
    <t>000 1 09  04000 00 0000 110</t>
  </si>
  <si>
    <t>000 1 09  04010 02 0000 110</t>
  </si>
  <si>
    <t>000 1 09 04053 05 0000 110</t>
  </si>
  <si>
    <t>000 1 11 00000 00 0000 000</t>
  </si>
  <si>
    <t>000 1 11  05000 00 0000 120</t>
  </si>
  <si>
    <t>000 1 11  05010 00 0000 120</t>
  </si>
  <si>
    <t>000 1 11 05013 05 0000 120</t>
  </si>
  <si>
    <t>000 1 11 05013 13 0000 120</t>
  </si>
  <si>
    <t>000 1 11  05030 00 0000 120</t>
  </si>
  <si>
    <t>000 1 11  05035 05 0000 120</t>
  </si>
  <si>
    <t>000 1 11 09045 05 0000 120</t>
  </si>
  <si>
    <t>000 1 12 00000 00 0000 000</t>
  </si>
  <si>
    <t>000 1 12  010 10  01 0000 120</t>
  </si>
  <si>
    <t>000 1 12 01020 01 0000 120</t>
  </si>
  <si>
    <t>000 1 12 01041 01 0000 120</t>
  </si>
  <si>
    <t>000 1 12 01042 01 0000 120</t>
  </si>
  <si>
    <t>000 1 13 00000 00 0000 000</t>
  </si>
  <si>
    <t>000 1 13 01995 05 0000 130</t>
  </si>
  <si>
    <t>000 1 13 02065 05 0000 130</t>
  </si>
  <si>
    <t>000 1 13 02995 05 0000 130</t>
  </si>
  <si>
    <t>000 1 13 02995 05 0136 130</t>
  </si>
  <si>
    <t>000 1 14 00000 00 0000 000</t>
  </si>
  <si>
    <t>000 1 14 02000 00  0000 000</t>
  </si>
  <si>
    <t>000 1 14 02050 05 0000 410</t>
  </si>
  <si>
    <t>000 1 14 02053 05 0000 410</t>
  </si>
  <si>
    <t>000 1 14 06013 00 0000 430</t>
  </si>
  <si>
    <t>000 1 14 06013 05 0000 430</t>
  </si>
  <si>
    <t>000 1 14 06013 13 0000 430</t>
  </si>
  <si>
    <t>000 1 14 06313 00 0000 430</t>
  </si>
  <si>
    <t>000 1 14 06313 05 0000 430</t>
  </si>
  <si>
    <t>000 1 16 00000 00 0000 000</t>
  </si>
  <si>
    <t>000 1 16 03010010000140</t>
  </si>
  <si>
    <t>000 1 16 03030 01 0000 140</t>
  </si>
  <si>
    <t>000 1 16 08010 01 0000 140</t>
  </si>
  <si>
    <t>000 1 16 08020 01 0000 140</t>
  </si>
  <si>
    <t>000 1 16 21050 05 0000 140</t>
  </si>
  <si>
    <t>000 1 16 23051 05 0000 140</t>
  </si>
  <si>
    <t>000 1 16 25030 01 0000 140</t>
  </si>
  <si>
    <t>000 1 16 25050 01 0000 140</t>
  </si>
  <si>
    <t>000 116 33050 05 0000 140</t>
  </si>
  <si>
    <t>000 1  16 28000 01 0000 140</t>
  </si>
  <si>
    <t>000 1 16 30030 01 0000 140</t>
  </si>
  <si>
    <t>000 1 16 43000 01 0000 140</t>
  </si>
  <si>
    <t>000 116 90050 05 0000 140</t>
  </si>
  <si>
    <t>000 1 17 00000 00 0000 000</t>
  </si>
  <si>
    <t>000 1 17 01050 05 0000 180</t>
  </si>
  <si>
    <t>000 1 17 05050 05 0000 180</t>
  </si>
  <si>
    <t>000 2 00 00000 00 0000 000</t>
  </si>
  <si>
    <t>000 2 02 00000 00 0000 000</t>
  </si>
  <si>
    <t>000 2 02 10000 00 0000 150</t>
  </si>
  <si>
    <t>000 2 02 15001 05 0000 150</t>
  </si>
  <si>
    <t>000 2 02 15002 05 000 150</t>
  </si>
  <si>
    <t>000 2 02 20000 00 0000 150</t>
  </si>
  <si>
    <t>000 202 20077 05 0000 151</t>
  </si>
  <si>
    <t>000 202 25097 05 0000 150</t>
  </si>
  <si>
    <t>000 202 25519 05 0000 150</t>
  </si>
  <si>
    <t>000 2 02 29999 05 0000 150</t>
  </si>
  <si>
    <t>000 2 02 30000 00 0000 150</t>
  </si>
  <si>
    <t>000 2 02 30024 05 0000 150</t>
  </si>
  <si>
    <t>000 202 35082 05 0000 150</t>
  </si>
  <si>
    <t>000 202 35120 05 0000 150</t>
  </si>
  <si>
    <t>000 2 02 39999 05 0000 151</t>
  </si>
  <si>
    <t>000 2 02 40000 00 0000 150</t>
  </si>
  <si>
    <t>000 2 07 00000 00 0000 000</t>
  </si>
  <si>
    <t>000 2 07 05030 05 0000 150</t>
  </si>
  <si>
    <t>000 2 18 00000 00 0000 000</t>
  </si>
  <si>
    <t>000 2 18 60010 05 0000 150</t>
  </si>
  <si>
    <t>000 2 19 00000 00 0000 000</t>
  </si>
  <si>
    <t>000 2 19 60010 05 0000 150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</si>
  <si>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 и межселенных территорий муниципальных районов, а  также  средства  от  продажи  права  на  заключение  договоров  аренды  указанных  земельных  участков</t>
  </si>
  <si>
    <t>Безвозмездные поступления от бюджетов бюджетной системы Российской Федерации</t>
  </si>
  <si>
    <t>Субсидии бюджетам бюджетной системы Российской Федерации (межбюджетные субсидии) - всего,                                                                                             в  том  числе:</t>
  </si>
  <si>
    <t>Субсидии бюджетам муницпальных районов на софинансирование капитальных вложений в объекты муниципальной собственности - всего,                                                                                                                                             в том числе:</t>
  </si>
  <si>
    <t xml:space="preserve">Прочие субсидии бюджетам муниципальных районов -всего,                                                                                                                                                                                                                         в том числе: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</si>
  <si>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Субсидии бюджетам муниципальных районов и городскихокругов Иановской области на укрепление материально-технической базы муниципальных образовательных организаций Ивановской области -всего,                                                   в том числе:</t>
  </si>
  <si>
    <t>Субвенции бджетам бюджетной системы Российской Федерации - всего,                                                                                          в том числе:</t>
  </si>
  <si>
    <t xml:space="preserve">Субвенции бюджетам муниципальных районов на  выполнение передаваемых полномочий субъектов Российской Федерации -всего, из них:                                                                                                  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</si>
  <si>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</si>
  <si>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Субвенции бюджетам муниципальныхрайонов на предоставление жилых помещений детям-сиротам и детям,оставшимся безпопечения родителей,лицам из их числа по договорам найма специализированных жилых помещений</t>
  </si>
  <si>
    <t>Доходы бюджетов бюджетной системы Российской Федерации от возвратат бюджетами бюджетной системы Российской Федерации и организациями остатков субсидий,субвенций и иных межбюджетныхтрансфертов,имеющих целевое назначение, прошлых лет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</si>
</sst>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0.0"/>
    <numFmt numFmtId="167" formatCode="_(* #,##0.0_);_(* \(#,##0.0\);_(* &quot;-&quot;??_);_(@_)"/>
    <numFmt numFmtId="168" formatCode="#,##0.00\ _₽"/>
    <numFmt numFmtId="169" formatCode="#,##0.00_ ;\-#,##0.00\ 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5" fillId="2" borderId="1" xfId="0" applyFont="1" applyFill="1" applyBorder="1" applyAlignment="1">
      <alignment horizontal="justify" vertical="top" wrapText="1"/>
    </xf>
    <xf numFmtId="165" fontId="2" fillId="2" borderId="0" xfId="1" applyNumberFormat="1" applyFont="1" applyFill="1"/>
    <xf numFmtId="0" fontId="6" fillId="2" borderId="0" xfId="0" applyFont="1" applyFill="1"/>
    <xf numFmtId="0" fontId="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5" fillId="2" borderId="0" xfId="0" applyFont="1" applyFill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3" fillId="2" borderId="0" xfId="0" applyFont="1" applyFill="1"/>
    <xf numFmtId="0" fontId="5" fillId="2" borderId="2" xfId="0" applyFont="1" applyFill="1" applyBorder="1" applyAlignment="1">
      <alignment horizontal="justify"/>
    </xf>
    <xf numFmtId="0" fontId="5" fillId="2" borderId="2" xfId="0" applyFont="1" applyFill="1" applyBorder="1" applyAlignment="1">
      <alignment wrapText="1"/>
    </xf>
    <xf numFmtId="165" fontId="5" fillId="2" borderId="3" xfId="1" applyNumberFormat="1" applyFont="1" applyFill="1" applyBorder="1"/>
    <xf numFmtId="0" fontId="5" fillId="2" borderId="0" xfId="0" applyFont="1" applyFill="1" applyAlignment="1">
      <alignment horizontal="center" vertical="justify"/>
    </xf>
    <xf numFmtId="164" fontId="5" fillId="2" borderId="0" xfId="0" applyNumberFormat="1" applyFont="1" applyFill="1" applyAlignment="1">
      <alignment horizontal="center" vertical="justify"/>
    </xf>
    <xf numFmtId="0" fontId="2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/>
    <xf numFmtId="49" fontId="5" fillId="2" borderId="1" xfId="0" applyNumberFormat="1" applyFont="1" applyFill="1" applyBorder="1" applyAlignment="1">
      <alignment vertical="top" wrapText="1"/>
    </xf>
    <xf numFmtId="165" fontId="5" fillId="2" borderId="1" xfId="1" applyNumberFormat="1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vertical="top" wrapText="1"/>
    </xf>
    <xf numFmtId="164" fontId="5" fillId="2" borderId="1" xfId="1" applyFont="1" applyFill="1" applyBorder="1" applyAlignment="1">
      <alignment vertical="top" wrapText="1"/>
    </xf>
    <xf numFmtId="169" fontId="5" fillId="2" borderId="1" xfId="1" applyNumberFormat="1" applyFont="1" applyFill="1" applyBorder="1" applyAlignment="1">
      <alignment vertical="top" wrapText="1"/>
    </xf>
    <xf numFmtId="164" fontId="5" fillId="2" borderId="1" xfId="1" applyFont="1" applyFill="1" applyBorder="1" applyAlignment="1">
      <alignment vertical="justify"/>
    </xf>
    <xf numFmtId="165" fontId="5" fillId="2" borderId="1" xfId="1" applyNumberFormat="1" applyFont="1" applyFill="1" applyBorder="1" applyAlignment="1"/>
    <xf numFmtId="165" fontId="5" fillId="2" borderId="1" xfId="1" applyNumberFormat="1" applyFont="1" applyFill="1" applyBorder="1" applyAlignment="1">
      <alignment vertical="top"/>
    </xf>
    <xf numFmtId="164" fontId="5" fillId="2" borderId="1" xfId="1" applyFont="1" applyFill="1" applyBorder="1" applyAlignment="1"/>
    <xf numFmtId="165" fontId="5" fillId="2" borderId="1" xfId="1" applyNumberFormat="1" applyFont="1" applyFill="1" applyBorder="1" applyAlignment="1">
      <alignment vertical="justify"/>
    </xf>
    <xf numFmtId="2" fontId="5" fillId="2" borderId="1" xfId="1" applyNumberFormat="1" applyFont="1" applyFill="1" applyBorder="1" applyAlignment="1">
      <alignment vertical="top" wrapText="1"/>
    </xf>
    <xf numFmtId="4" fontId="5" fillId="2" borderId="1" xfId="1" applyNumberFormat="1" applyFont="1" applyFill="1" applyBorder="1" applyAlignment="1">
      <alignment vertical="top" wrapText="1"/>
    </xf>
    <xf numFmtId="165" fontId="8" fillId="2" borderId="1" xfId="1" applyNumberFormat="1" applyFont="1" applyFill="1" applyBorder="1" applyAlignment="1">
      <alignment vertical="top" wrapText="1"/>
    </xf>
    <xf numFmtId="164" fontId="2" fillId="2" borderId="1" xfId="1" applyFont="1" applyFill="1" applyBorder="1" applyAlignment="1"/>
    <xf numFmtId="2" fontId="5" fillId="2" borderId="1" xfId="0" applyNumberFormat="1" applyFont="1" applyFill="1" applyBorder="1" applyAlignment="1">
      <alignment vertical="justify"/>
    </xf>
    <xf numFmtId="2" fontId="5" fillId="2" borderId="1" xfId="0" applyNumberFormat="1" applyFont="1" applyFill="1" applyBorder="1" applyAlignment="1">
      <alignment vertical="top" wrapText="1"/>
    </xf>
    <xf numFmtId="4" fontId="5" fillId="2" borderId="1" xfId="1" applyNumberFormat="1" applyFont="1" applyFill="1" applyBorder="1" applyAlignment="1">
      <alignment vertical="justify"/>
    </xf>
    <xf numFmtId="2" fontId="5" fillId="2" borderId="1" xfId="1" applyNumberFormat="1" applyFont="1" applyFill="1" applyBorder="1" applyAlignment="1">
      <alignment vertical="justify"/>
    </xf>
    <xf numFmtId="166" fontId="5" fillId="2" borderId="1" xfId="0" applyNumberFormat="1" applyFont="1" applyFill="1" applyBorder="1" applyAlignment="1">
      <alignment vertical="justify"/>
    </xf>
    <xf numFmtId="2" fontId="9" fillId="2" borderId="1" xfId="1" applyNumberFormat="1" applyFont="1" applyFill="1" applyBorder="1" applyAlignment="1">
      <alignment vertical="top" wrapText="1"/>
    </xf>
    <xf numFmtId="2" fontId="5" fillId="2" borderId="1" xfId="1" applyNumberFormat="1" applyFont="1" applyFill="1" applyBorder="1" applyAlignment="1">
      <alignment vertical="justify" wrapText="1"/>
    </xf>
    <xf numFmtId="168" fontId="5" fillId="2" borderId="1" xfId="1" applyNumberFormat="1" applyFont="1" applyFill="1" applyBorder="1" applyAlignment="1">
      <alignment vertical="top" wrapText="1"/>
    </xf>
    <xf numFmtId="167" fontId="5" fillId="2" borderId="1" xfId="1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justify" wrapText="1"/>
    </xf>
    <xf numFmtId="0" fontId="5" fillId="2" borderId="5" xfId="0" applyFont="1" applyFill="1" applyBorder="1" applyAlignment="1">
      <alignment horizontal="center" vertical="justify" wrapText="1"/>
    </xf>
    <xf numFmtId="0" fontId="5" fillId="2" borderId="3" xfId="0" applyFont="1" applyFill="1" applyBorder="1" applyAlignment="1">
      <alignment horizontal="center" vertical="justify" wrapText="1"/>
    </xf>
    <xf numFmtId="0" fontId="2" fillId="2" borderId="4" xfId="0" applyFont="1" applyFill="1" applyBorder="1" applyAlignment="1">
      <alignment horizontal="center" vertical="justify" wrapText="1"/>
    </xf>
    <xf numFmtId="0" fontId="2" fillId="2" borderId="5" xfId="0" applyFont="1" applyFill="1" applyBorder="1" applyAlignment="1">
      <alignment horizontal="center" vertical="justify" wrapText="1"/>
    </xf>
    <xf numFmtId="0" fontId="2" fillId="2" borderId="3" xfId="0" applyFont="1" applyFill="1" applyBorder="1" applyAlignment="1">
      <alignment horizontal="center" vertical="justify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0"/>
  <sheetViews>
    <sheetView tabSelected="1" view="pageBreakPreview" topLeftCell="B1" zoomScale="60" zoomScaleNormal="100" workbookViewId="0">
      <selection activeCell="I209" sqref="I209"/>
    </sheetView>
  </sheetViews>
  <sheetFormatPr defaultRowHeight="15"/>
  <cols>
    <col min="1" max="1" width="28.42578125" style="1" customWidth="1"/>
    <col min="2" max="2" width="70" style="1" customWidth="1"/>
    <col min="3" max="4" width="21.5703125" style="1" customWidth="1"/>
    <col min="5" max="5" width="14.42578125" style="24" customWidth="1"/>
    <col min="6" max="6" width="23.28515625" style="24" customWidth="1"/>
    <col min="7" max="16384" width="9.140625" style="1"/>
  </cols>
  <sheetData>
    <row r="1" spans="1:11" ht="29.25" customHeight="1">
      <c r="B1" s="55" t="s">
        <v>172</v>
      </c>
      <c r="C1" s="55"/>
      <c r="D1" s="55"/>
      <c r="E1" s="55"/>
      <c r="F1" s="55"/>
    </row>
    <row r="2" spans="1:11" ht="15" customHeight="1">
      <c r="A2" s="56" t="s">
        <v>0</v>
      </c>
      <c r="B2" s="58" t="s">
        <v>1</v>
      </c>
      <c r="C2" s="61" t="s">
        <v>167</v>
      </c>
      <c r="D2" s="64" t="s">
        <v>168</v>
      </c>
      <c r="E2" s="64" t="s">
        <v>2</v>
      </c>
      <c r="F2" s="64" t="s">
        <v>169</v>
      </c>
    </row>
    <row r="3" spans="1:11">
      <c r="A3" s="57"/>
      <c r="B3" s="59"/>
      <c r="C3" s="62"/>
      <c r="D3" s="65"/>
      <c r="E3" s="65"/>
      <c r="F3" s="65"/>
    </row>
    <row r="4" spans="1:11">
      <c r="A4" s="57"/>
      <c r="B4" s="60"/>
      <c r="C4" s="62"/>
      <c r="D4" s="65"/>
      <c r="E4" s="65"/>
      <c r="F4" s="65"/>
    </row>
    <row r="5" spans="1:11">
      <c r="A5" s="12"/>
      <c r="B5" s="12" t="s">
        <v>3</v>
      </c>
      <c r="C5" s="63"/>
      <c r="D5" s="66"/>
      <c r="E5" s="66"/>
      <c r="F5" s="66"/>
    </row>
    <row r="6" spans="1:11">
      <c r="A6" s="12"/>
      <c r="B6" s="12">
        <v>1</v>
      </c>
      <c r="C6" s="7">
        <v>2</v>
      </c>
      <c r="D6" s="7">
        <v>3</v>
      </c>
      <c r="E6" s="9">
        <v>4</v>
      </c>
      <c r="F6" s="7">
        <v>5</v>
      </c>
    </row>
    <row r="7" spans="1:11">
      <c r="A7" s="18" t="s">
        <v>188</v>
      </c>
      <c r="B7" s="3" t="s">
        <v>4</v>
      </c>
      <c r="C7" s="33">
        <f>C8</f>
        <v>27889500</v>
      </c>
      <c r="D7" s="33">
        <f>D8</f>
        <v>12668968.289999999</v>
      </c>
      <c r="E7" s="42">
        <f>D7/C7*100</f>
        <v>45.425584144570536</v>
      </c>
      <c r="F7" s="33">
        <f>F8</f>
        <v>13048425.91</v>
      </c>
    </row>
    <row r="8" spans="1:11" s="5" customFormat="1" ht="18" customHeight="1">
      <c r="A8" s="18" t="s">
        <v>173</v>
      </c>
      <c r="B8" s="3" t="s">
        <v>5</v>
      </c>
      <c r="C8" s="33">
        <f>C9+C10+C11+C12</f>
        <v>27889500</v>
      </c>
      <c r="D8" s="33">
        <f>D9+D10+D11+D12</f>
        <v>12668968.289999999</v>
      </c>
      <c r="E8" s="42">
        <f>D8/C8*100</f>
        <v>45.425584144570536</v>
      </c>
      <c r="F8" s="33">
        <f>F9+F10+F11+F12</f>
        <v>13048425.91</v>
      </c>
    </row>
    <row r="9" spans="1:11" ht="62.25" customHeight="1">
      <c r="A9" s="18" t="s">
        <v>174</v>
      </c>
      <c r="B9" s="3" t="s">
        <v>6</v>
      </c>
      <c r="C9" s="33">
        <v>27710000</v>
      </c>
      <c r="D9" s="41">
        <v>12587341.49</v>
      </c>
      <c r="E9" s="42">
        <f t="shared" ref="E9:E12" si="0">D9/C9*100</f>
        <v>45.425267015517861</v>
      </c>
      <c r="F9" s="41">
        <v>12928743.24</v>
      </c>
    </row>
    <row r="10" spans="1:11" ht="93" customHeight="1">
      <c r="A10" s="18" t="s">
        <v>175</v>
      </c>
      <c r="B10" s="3" t="s">
        <v>7</v>
      </c>
      <c r="C10" s="33">
        <v>35500</v>
      </c>
      <c r="D10" s="33">
        <v>40757.019999999997</v>
      </c>
      <c r="E10" s="42">
        <f t="shared" si="0"/>
        <v>114.80850704225351</v>
      </c>
      <c r="F10" s="33">
        <v>10769.22</v>
      </c>
    </row>
    <row r="11" spans="1:11" ht="33.75" customHeight="1">
      <c r="A11" s="18" t="s">
        <v>176</v>
      </c>
      <c r="B11" s="3" t="s">
        <v>8</v>
      </c>
      <c r="C11" s="33">
        <v>104000</v>
      </c>
      <c r="D11" s="41">
        <v>10982.28</v>
      </c>
      <c r="E11" s="42">
        <f t="shared" si="0"/>
        <v>10.559884615384615</v>
      </c>
      <c r="F11" s="41">
        <v>56224.95</v>
      </c>
      <c r="K11" s="13"/>
    </row>
    <row r="12" spans="1:11" ht="78.75" customHeight="1">
      <c r="A12" s="18" t="s">
        <v>177</v>
      </c>
      <c r="B12" s="3" t="s">
        <v>9</v>
      </c>
      <c r="C12" s="33">
        <v>40000</v>
      </c>
      <c r="D12" s="41">
        <v>29887.5</v>
      </c>
      <c r="E12" s="42">
        <f t="shared" si="0"/>
        <v>74.71875</v>
      </c>
      <c r="F12" s="41">
        <v>52688.5</v>
      </c>
    </row>
    <row r="13" spans="1:11" s="5" customFormat="1" ht="30">
      <c r="A13" s="18" t="s">
        <v>178</v>
      </c>
      <c r="B13" s="3" t="s">
        <v>10</v>
      </c>
      <c r="C13" s="33">
        <f>C14</f>
        <v>7933793.6300000008</v>
      </c>
      <c r="D13" s="33">
        <f>D14</f>
        <v>3731818.96</v>
      </c>
      <c r="E13" s="42">
        <f>D13/C13*100</f>
        <v>47.037005675177859</v>
      </c>
      <c r="F13" s="33">
        <f>F14</f>
        <v>3109579.3899999997</v>
      </c>
    </row>
    <row r="14" spans="1:11" ht="30">
      <c r="A14" s="18" t="s">
        <v>179</v>
      </c>
      <c r="B14" s="3" t="s">
        <v>11</v>
      </c>
      <c r="C14" s="33">
        <f t="shared" ref="C14:D14" si="1">C15+C16+C17+C18</f>
        <v>7933793.6300000008</v>
      </c>
      <c r="D14" s="33">
        <f t="shared" si="1"/>
        <v>3731818.96</v>
      </c>
      <c r="E14" s="42">
        <f>D14/C14*100</f>
        <v>47.037005675177859</v>
      </c>
      <c r="F14" s="33">
        <f>F15+F16+F17+F18</f>
        <v>3109579.3899999997</v>
      </c>
    </row>
    <row r="15" spans="1:11" ht="93" customHeight="1">
      <c r="A15" s="29" t="s">
        <v>184</v>
      </c>
      <c r="B15" s="10" t="s">
        <v>180</v>
      </c>
      <c r="C15" s="33">
        <v>3623800.49</v>
      </c>
      <c r="D15" s="41">
        <v>1694088.93</v>
      </c>
      <c r="E15" s="42">
        <f t="shared" ref="E15:E18" si="2">D15/C15*100</f>
        <v>46.748956921742675</v>
      </c>
      <c r="F15" s="41">
        <v>1347625.75</v>
      </c>
    </row>
    <row r="16" spans="1:11" ht="105" customHeight="1">
      <c r="A16" s="29" t="s">
        <v>185</v>
      </c>
      <c r="B16" s="10" t="s">
        <v>181</v>
      </c>
      <c r="C16" s="33">
        <v>19586.240000000002</v>
      </c>
      <c r="D16" s="41">
        <v>12853.24</v>
      </c>
      <c r="E16" s="42">
        <f t="shared" si="2"/>
        <v>65.62382570621007</v>
      </c>
      <c r="F16" s="41">
        <v>10216.129999999999</v>
      </c>
    </row>
    <row r="17" spans="1:6" ht="93" customHeight="1">
      <c r="A17" s="29" t="s">
        <v>186</v>
      </c>
      <c r="B17" s="10" t="s">
        <v>182</v>
      </c>
      <c r="C17" s="33">
        <v>4854100.21</v>
      </c>
      <c r="D17" s="41">
        <v>2347562.66</v>
      </c>
      <c r="E17" s="42">
        <f t="shared" si="2"/>
        <v>48.362467984565981</v>
      </c>
      <c r="F17" s="41">
        <v>2031734.19</v>
      </c>
    </row>
    <row r="18" spans="1:6" ht="92.25" customHeight="1">
      <c r="A18" s="29" t="s">
        <v>187</v>
      </c>
      <c r="B18" s="10" t="s">
        <v>183</v>
      </c>
      <c r="C18" s="33">
        <v>-563693.31000000006</v>
      </c>
      <c r="D18" s="41">
        <v>-322685.87</v>
      </c>
      <c r="E18" s="42">
        <f t="shared" si="2"/>
        <v>57.244935193571834</v>
      </c>
      <c r="F18" s="41">
        <v>-279996.68</v>
      </c>
    </row>
    <row r="19" spans="1:6" s="5" customFormat="1">
      <c r="A19" s="18" t="s">
        <v>189</v>
      </c>
      <c r="B19" s="3" t="s">
        <v>12</v>
      </c>
      <c r="C19" s="33">
        <f>C20+C21+C22+C23+C24</f>
        <v>4267000</v>
      </c>
      <c r="D19" s="33">
        <f>D20+D21+D22+D23+D24</f>
        <v>1730132.12</v>
      </c>
      <c r="E19" s="42">
        <f>D19/C19*100</f>
        <v>40.546803843449737</v>
      </c>
      <c r="F19" s="33">
        <f>F20+F21+F22+F23+F24</f>
        <v>2343149.69</v>
      </c>
    </row>
    <row r="20" spans="1:6">
      <c r="A20" s="18" t="s">
        <v>190</v>
      </c>
      <c r="B20" s="3" t="s">
        <v>13</v>
      </c>
      <c r="C20" s="33">
        <v>3800000</v>
      </c>
      <c r="D20" s="41">
        <v>1487446.99</v>
      </c>
      <c r="E20" s="42">
        <f t="shared" ref="E20:E94" si="3">D20/C20*100</f>
        <v>39.143341842105258</v>
      </c>
      <c r="F20" s="41">
        <v>2116216.11</v>
      </c>
    </row>
    <row r="21" spans="1:6" ht="30">
      <c r="A21" s="18" t="s">
        <v>191</v>
      </c>
      <c r="B21" s="3" t="s">
        <v>14</v>
      </c>
      <c r="C21" s="34">
        <v>72000</v>
      </c>
      <c r="D21" s="46">
        <v>0</v>
      </c>
      <c r="E21" s="42">
        <f t="shared" si="3"/>
        <v>0</v>
      </c>
      <c r="F21" s="46">
        <v>41.31</v>
      </c>
    </row>
    <row r="22" spans="1:6">
      <c r="A22" s="18" t="s">
        <v>192</v>
      </c>
      <c r="B22" s="3" t="s">
        <v>15</v>
      </c>
      <c r="C22" s="35">
        <v>25000</v>
      </c>
      <c r="D22" s="47">
        <v>24753.360000000001</v>
      </c>
      <c r="E22" s="42">
        <f t="shared" si="3"/>
        <v>99.013440000000003</v>
      </c>
      <c r="F22" s="47">
        <v>8085.95</v>
      </c>
    </row>
    <row r="23" spans="1:6" ht="30">
      <c r="A23" s="18" t="s">
        <v>193</v>
      </c>
      <c r="B23" s="3" t="s">
        <v>16</v>
      </c>
      <c r="C23" s="36">
        <v>0</v>
      </c>
      <c r="D23" s="46">
        <v>0</v>
      </c>
      <c r="E23" s="42">
        <v>0</v>
      </c>
      <c r="F23" s="46">
        <v>0</v>
      </c>
    </row>
    <row r="24" spans="1:6" ht="30">
      <c r="A24" s="18" t="s">
        <v>194</v>
      </c>
      <c r="B24" s="3" t="s">
        <v>17</v>
      </c>
      <c r="C24" s="37">
        <f>C25</f>
        <v>370000</v>
      </c>
      <c r="D24" s="37">
        <f>D25</f>
        <v>217931.77</v>
      </c>
      <c r="E24" s="42">
        <f t="shared" si="3"/>
        <v>58.900478378378374</v>
      </c>
      <c r="F24" s="37">
        <f>F25</f>
        <v>218806.32</v>
      </c>
    </row>
    <row r="25" spans="1:6" ht="31.5" customHeight="1">
      <c r="A25" s="18" t="s">
        <v>195</v>
      </c>
      <c r="B25" s="3" t="s">
        <v>18</v>
      </c>
      <c r="C25" s="35">
        <v>370000</v>
      </c>
      <c r="D25" s="46">
        <v>217931.77</v>
      </c>
      <c r="E25" s="42">
        <f t="shared" si="3"/>
        <v>58.900478378378374</v>
      </c>
      <c r="F25" s="37">
        <v>218806.32</v>
      </c>
    </row>
    <row r="26" spans="1:6" hidden="1">
      <c r="A26" s="18" t="s">
        <v>19</v>
      </c>
      <c r="B26" s="3" t="s">
        <v>20</v>
      </c>
      <c r="C26" s="33">
        <f>C27</f>
        <v>0</v>
      </c>
      <c r="D26" s="33">
        <f t="shared" ref="D26:F27" si="4">D27</f>
        <v>0</v>
      </c>
      <c r="E26" s="51" t="e">
        <f t="shared" si="3"/>
        <v>#DIV/0!</v>
      </c>
      <c r="F26" s="33">
        <f t="shared" si="4"/>
        <v>0</v>
      </c>
    </row>
    <row r="27" spans="1:6" hidden="1">
      <c r="A27" s="18" t="s">
        <v>21</v>
      </c>
      <c r="B27" s="3" t="s">
        <v>22</v>
      </c>
      <c r="C27" s="33">
        <f>C28</f>
        <v>0</v>
      </c>
      <c r="D27" s="33"/>
      <c r="E27" s="51" t="e">
        <f t="shared" si="3"/>
        <v>#DIV/0!</v>
      </c>
      <c r="F27" s="33">
        <f t="shared" si="4"/>
        <v>0</v>
      </c>
    </row>
    <row r="28" spans="1:6" ht="45" hidden="1">
      <c r="A28" s="18" t="s">
        <v>23</v>
      </c>
      <c r="B28" s="3" t="s">
        <v>24</v>
      </c>
      <c r="C28" s="33">
        <v>0</v>
      </c>
      <c r="D28" s="41">
        <v>0</v>
      </c>
      <c r="E28" s="51" t="e">
        <f t="shared" si="3"/>
        <v>#DIV/0!</v>
      </c>
      <c r="F28" s="41">
        <v>0</v>
      </c>
    </row>
    <row r="29" spans="1:6" s="5" customFormat="1" ht="30">
      <c r="A29" s="18" t="s">
        <v>196</v>
      </c>
      <c r="B29" s="3" t="s">
        <v>25</v>
      </c>
      <c r="C29" s="33">
        <f>C30</f>
        <v>175000</v>
      </c>
      <c r="D29" s="43">
        <f>D30</f>
        <v>12010</v>
      </c>
      <c r="E29" s="42">
        <f t="shared" si="3"/>
        <v>6.862857142857143</v>
      </c>
      <c r="F29" s="33">
        <f>F30</f>
        <v>34948</v>
      </c>
    </row>
    <row r="30" spans="1:6">
      <c r="A30" s="18" t="s">
        <v>197</v>
      </c>
      <c r="B30" s="3" t="s">
        <v>26</v>
      </c>
      <c r="C30" s="33">
        <v>175000</v>
      </c>
      <c r="D30" s="48">
        <v>12010</v>
      </c>
      <c r="E30" s="42">
        <f t="shared" si="3"/>
        <v>6.862857142857143</v>
      </c>
      <c r="F30" s="41">
        <v>34948</v>
      </c>
    </row>
    <row r="31" spans="1:6" s="5" customFormat="1">
      <c r="A31" s="18" t="s">
        <v>198</v>
      </c>
      <c r="B31" s="3" t="s">
        <v>27</v>
      </c>
      <c r="C31" s="33">
        <f>C32+C34</f>
        <v>1300000</v>
      </c>
      <c r="D31" s="33">
        <f>D32+D34</f>
        <v>801512.55</v>
      </c>
      <c r="E31" s="42">
        <f t="shared" si="3"/>
        <v>61.654811538461537</v>
      </c>
      <c r="F31" s="33">
        <f>F32+F34</f>
        <v>516582.67</v>
      </c>
    </row>
    <row r="32" spans="1:6" ht="30">
      <c r="A32" s="18" t="s">
        <v>199</v>
      </c>
      <c r="B32" s="3" t="s">
        <v>28</v>
      </c>
      <c r="C32" s="33">
        <f>C33</f>
        <v>1300000</v>
      </c>
      <c r="D32" s="33">
        <f>D33</f>
        <v>801512.55</v>
      </c>
      <c r="E32" s="42">
        <f t="shared" si="3"/>
        <v>61.654811538461537</v>
      </c>
      <c r="F32" s="33">
        <f>F33</f>
        <v>516582.67</v>
      </c>
    </row>
    <row r="33" spans="1:6" ht="42.75" customHeight="1">
      <c r="A33" s="18" t="s">
        <v>200</v>
      </c>
      <c r="B33" s="3" t="s">
        <v>29</v>
      </c>
      <c r="C33" s="33">
        <v>1300000</v>
      </c>
      <c r="D33" s="41">
        <v>801512.55</v>
      </c>
      <c r="E33" s="42">
        <f t="shared" si="3"/>
        <v>61.654811538461537</v>
      </c>
      <c r="F33" s="41">
        <v>516582.67</v>
      </c>
    </row>
    <row r="34" spans="1:6" ht="30" hidden="1">
      <c r="A34" s="18" t="s">
        <v>30</v>
      </c>
      <c r="B34" s="3" t="s">
        <v>31</v>
      </c>
      <c r="C34" s="35">
        <v>0</v>
      </c>
      <c r="D34" s="41"/>
      <c r="E34" s="51" t="e">
        <f t="shared" si="3"/>
        <v>#DIV/0!</v>
      </c>
      <c r="F34" s="41">
        <v>0</v>
      </c>
    </row>
    <row r="35" spans="1:6" ht="30" hidden="1">
      <c r="A35" s="18" t="s">
        <v>201</v>
      </c>
      <c r="B35" s="3" t="s">
        <v>32</v>
      </c>
      <c r="C35" s="33">
        <f>C36+C37+C40+C42</f>
        <v>0</v>
      </c>
      <c r="D35" s="33">
        <f>D36+D37+D40+D42</f>
        <v>0</v>
      </c>
      <c r="E35" s="51" t="e">
        <f t="shared" si="3"/>
        <v>#DIV/0!</v>
      </c>
      <c r="F35" s="33">
        <f>F36+F37+F40+F42</f>
        <v>0.9</v>
      </c>
    </row>
    <row r="36" spans="1:6" ht="45" hidden="1">
      <c r="A36" s="18" t="s">
        <v>202</v>
      </c>
      <c r="B36" s="3" t="s">
        <v>33</v>
      </c>
      <c r="C36" s="33">
        <v>0</v>
      </c>
      <c r="D36" s="41">
        <v>0</v>
      </c>
      <c r="E36" s="51" t="e">
        <f t="shared" si="3"/>
        <v>#DIV/0!</v>
      </c>
      <c r="F36" s="41">
        <v>0</v>
      </c>
    </row>
    <row r="37" spans="1:6" hidden="1">
      <c r="A37" s="18" t="s">
        <v>203</v>
      </c>
      <c r="B37" s="3" t="s">
        <v>34</v>
      </c>
      <c r="C37" s="33">
        <f>C38+C39</f>
        <v>0</v>
      </c>
      <c r="D37" s="33">
        <f>D38+D39</f>
        <v>0</v>
      </c>
      <c r="E37" s="51" t="e">
        <f t="shared" si="3"/>
        <v>#DIV/0!</v>
      </c>
      <c r="F37" s="33">
        <f>F38+F39</f>
        <v>0.9</v>
      </c>
    </row>
    <row r="38" spans="1:6" hidden="1">
      <c r="A38" s="18" t="s">
        <v>204</v>
      </c>
      <c r="B38" s="3" t="s">
        <v>35</v>
      </c>
      <c r="C38" s="33">
        <v>0</v>
      </c>
      <c r="D38" s="41">
        <v>0</v>
      </c>
      <c r="E38" s="51" t="e">
        <f t="shared" si="3"/>
        <v>#DIV/0!</v>
      </c>
      <c r="F38" s="41">
        <v>0.9</v>
      </c>
    </row>
    <row r="39" spans="1:6" ht="18.75" hidden="1" customHeight="1">
      <c r="A39" s="18" t="s">
        <v>205</v>
      </c>
      <c r="B39" s="3" t="s">
        <v>36</v>
      </c>
      <c r="C39" s="33">
        <v>0</v>
      </c>
      <c r="D39" s="41">
        <v>0</v>
      </c>
      <c r="E39" s="51" t="e">
        <f t="shared" si="3"/>
        <v>#DIV/0!</v>
      </c>
      <c r="F39" s="41">
        <v>0</v>
      </c>
    </row>
    <row r="40" spans="1:6" ht="30" hidden="1">
      <c r="A40" s="18" t="s">
        <v>37</v>
      </c>
      <c r="B40" s="3" t="s">
        <v>38</v>
      </c>
      <c r="C40" s="33">
        <f>C41</f>
        <v>0</v>
      </c>
      <c r="D40" s="33">
        <f>D41</f>
        <v>0</v>
      </c>
      <c r="E40" s="51" t="e">
        <f t="shared" si="3"/>
        <v>#DIV/0!</v>
      </c>
      <c r="F40" s="33">
        <f>F41</f>
        <v>0</v>
      </c>
    </row>
    <row r="41" spans="1:6" hidden="1">
      <c r="A41" s="18" t="s">
        <v>39</v>
      </c>
      <c r="B41" s="3" t="s">
        <v>40</v>
      </c>
      <c r="C41" s="33">
        <v>0</v>
      </c>
      <c r="D41" s="41">
        <v>0</v>
      </c>
      <c r="E41" s="51" t="e">
        <f t="shared" si="3"/>
        <v>#DIV/0!</v>
      </c>
      <c r="F41" s="41">
        <v>0</v>
      </c>
    </row>
    <row r="42" spans="1:6" hidden="1">
      <c r="A42" s="30" t="s">
        <v>41</v>
      </c>
      <c r="B42" s="14" t="s">
        <v>42</v>
      </c>
      <c r="C42" s="38">
        <f>C43+C44</f>
        <v>0</v>
      </c>
      <c r="D42" s="38">
        <f>D43+D44</f>
        <v>0</v>
      </c>
      <c r="E42" s="51" t="e">
        <f t="shared" si="3"/>
        <v>#DIV/0!</v>
      </c>
      <c r="F42" s="38">
        <f>F43+F44</f>
        <v>0</v>
      </c>
    </row>
    <row r="43" spans="1:6" ht="60" hidden="1">
      <c r="A43" s="30" t="s">
        <v>43</v>
      </c>
      <c r="B43" s="14" t="s">
        <v>44</v>
      </c>
      <c r="C43" s="39">
        <v>0</v>
      </c>
      <c r="D43" s="41">
        <v>0</v>
      </c>
      <c r="E43" s="51" t="e">
        <f t="shared" si="3"/>
        <v>#DIV/0!</v>
      </c>
      <c r="F43" s="41">
        <v>0</v>
      </c>
    </row>
    <row r="44" spans="1:6" ht="30" hidden="1">
      <c r="A44" s="30" t="s">
        <v>45</v>
      </c>
      <c r="B44" s="14" t="s">
        <v>46</v>
      </c>
      <c r="C44" s="40">
        <v>0</v>
      </c>
      <c r="D44" s="41">
        <v>0</v>
      </c>
      <c r="E44" s="51" t="e">
        <f t="shared" si="3"/>
        <v>#DIV/0!</v>
      </c>
      <c r="F44" s="41">
        <v>0</v>
      </c>
    </row>
    <row r="45" spans="1:6">
      <c r="A45" s="31"/>
      <c r="B45" s="15" t="s">
        <v>47</v>
      </c>
      <c r="C45" s="38">
        <f>C8+C19+C26+C29+C31+C35+C13</f>
        <v>41565293.630000003</v>
      </c>
      <c r="D45" s="38">
        <f>D8+D19+D26+D29+D31+D35+D13</f>
        <v>18944441.920000002</v>
      </c>
      <c r="E45" s="42">
        <f t="shared" si="3"/>
        <v>45.577548636217827</v>
      </c>
      <c r="F45" s="38">
        <f>F8+F19+F26+F29+F31+F35+F13</f>
        <v>19052686.559999999</v>
      </c>
    </row>
    <row r="46" spans="1:6" s="5" customFormat="1" ht="30">
      <c r="A46" s="18" t="s">
        <v>206</v>
      </c>
      <c r="B46" s="3" t="s">
        <v>48</v>
      </c>
      <c r="C46" s="33">
        <f>C49+C47+C59</f>
        <v>2635000</v>
      </c>
      <c r="D46" s="33">
        <f>D49+D47+D59</f>
        <v>1212429.1500000001</v>
      </c>
      <c r="E46" s="42">
        <f t="shared" si="3"/>
        <v>46.012491461100574</v>
      </c>
      <c r="F46" s="33">
        <f>F49+F47+F59+F54</f>
        <v>2557976.59</v>
      </c>
    </row>
    <row r="47" spans="1:6" ht="30" hidden="1">
      <c r="A47" s="18" t="s">
        <v>49</v>
      </c>
      <c r="B47" s="3" t="s">
        <v>50</v>
      </c>
      <c r="C47" s="41">
        <f>C48</f>
        <v>0</v>
      </c>
      <c r="D47" s="41"/>
      <c r="E47" s="51" t="e">
        <f t="shared" si="3"/>
        <v>#DIV/0!</v>
      </c>
      <c r="F47" s="41">
        <f>F48</f>
        <v>0</v>
      </c>
    </row>
    <row r="48" spans="1:6" ht="30" hidden="1">
      <c r="A48" s="18" t="s">
        <v>51</v>
      </c>
      <c r="B48" s="3" t="s">
        <v>52</v>
      </c>
      <c r="C48" s="33"/>
      <c r="D48" s="41"/>
      <c r="E48" s="51" t="e">
        <f t="shared" si="3"/>
        <v>#DIV/0!</v>
      </c>
      <c r="F48" s="41"/>
    </row>
    <row r="49" spans="1:6" ht="30">
      <c r="A49" s="18" t="s">
        <v>207</v>
      </c>
      <c r="B49" s="3" t="s">
        <v>53</v>
      </c>
      <c r="C49" s="33">
        <f>C50+C57</f>
        <v>2535000</v>
      </c>
      <c r="D49" s="33">
        <f t="shared" ref="D49" si="5">D50+D57</f>
        <v>1089709.56</v>
      </c>
      <c r="E49" s="42">
        <f t="shared" si="3"/>
        <v>42.986570414201189</v>
      </c>
      <c r="F49" s="33">
        <f>F50+F57</f>
        <v>2492024.54</v>
      </c>
    </row>
    <row r="50" spans="1:6" ht="61.5" customHeight="1">
      <c r="A50" s="18" t="s">
        <v>208</v>
      </c>
      <c r="B50" s="3" t="s">
        <v>54</v>
      </c>
      <c r="C50" s="33">
        <f>C52+C53+C51</f>
        <v>2400000</v>
      </c>
      <c r="D50" s="33">
        <f>D52+D53+D51</f>
        <v>1068620.94</v>
      </c>
      <c r="E50" s="42">
        <f t="shared" si="3"/>
        <v>44.525872499999998</v>
      </c>
      <c r="F50" s="33">
        <f>F52+F53+F51</f>
        <v>2474542.04</v>
      </c>
    </row>
    <row r="51" spans="1:6" ht="78" customHeight="1">
      <c r="A51" s="18" t="s">
        <v>209</v>
      </c>
      <c r="B51" s="3" t="s">
        <v>272</v>
      </c>
      <c r="C51" s="33">
        <v>2000000</v>
      </c>
      <c r="D51" s="33">
        <v>811697.19</v>
      </c>
      <c r="E51" s="42">
        <f>D51/C51*100</f>
        <v>40.5848595</v>
      </c>
      <c r="F51" s="33">
        <v>2058003.28</v>
      </c>
    </row>
    <row r="52" spans="1:6" ht="75" hidden="1">
      <c r="A52" s="18" t="s">
        <v>55</v>
      </c>
      <c r="B52" s="3" t="s">
        <v>56</v>
      </c>
      <c r="C52" s="33">
        <v>0</v>
      </c>
      <c r="D52" s="33"/>
      <c r="E52" s="42" t="e">
        <f t="shared" si="3"/>
        <v>#DIV/0!</v>
      </c>
      <c r="F52" s="33">
        <v>0</v>
      </c>
    </row>
    <row r="53" spans="1:6" ht="78" customHeight="1">
      <c r="A53" s="18" t="s">
        <v>210</v>
      </c>
      <c r="B53" s="3" t="s">
        <v>57</v>
      </c>
      <c r="C53" s="33">
        <v>400000</v>
      </c>
      <c r="D53" s="33">
        <v>256923.75</v>
      </c>
      <c r="E53" s="42">
        <f t="shared" si="3"/>
        <v>64.230937499999996</v>
      </c>
      <c r="F53" s="33">
        <v>416538.76</v>
      </c>
    </row>
    <row r="54" spans="1:6" hidden="1">
      <c r="A54" s="18" t="s">
        <v>58</v>
      </c>
      <c r="B54" s="3" t="s">
        <v>59</v>
      </c>
      <c r="C54" s="33">
        <f t="shared" ref="C54:E55" si="6">C55</f>
        <v>0</v>
      </c>
      <c r="D54" s="33">
        <f t="shared" si="6"/>
        <v>0</v>
      </c>
      <c r="E54" s="33">
        <f t="shared" si="6"/>
        <v>0</v>
      </c>
      <c r="F54" s="33">
        <f>F55</f>
        <v>0</v>
      </c>
    </row>
    <row r="55" spans="1:6" ht="45" hidden="1">
      <c r="A55" s="18" t="s">
        <v>60</v>
      </c>
      <c r="B55" s="3" t="s">
        <v>61</v>
      </c>
      <c r="C55" s="33">
        <f t="shared" si="6"/>
        <v>0</v>
      </c>
      <c r="D55" s="33">
        <f t="shared" si="6"/>
        <v>0</v>
      </c>
      <c r="E55" s="33">
        <f t="shared" si="6"/>
        <v>0</v>
      </c>
      <c r="F55" s="33">
        <f>F56</f>
        <v>0</v>
      </c>
    </row>
    <row r="56" spans="1:6" ht="45" hidden="1">
      <c r="A56" s="18" t="s">
        <v>62</v>
      </c>
      <c r="B56" s="3" t="s">
        <v>63</v>
      </c>
      <c r="C56" s="33"/>
      <c r="D56" s="33">
        <v>0</v>
      </c>
      <c r="E56" s="42"/>
      <c r="F56" s="33">
        <v>0</v>
      </c>
    </row>
    <row r="57" spans="1:6" ht="66" customHeight="1">
      <c r="A57" s="18" t="s">
        <v>211</v>
      </c>
      <c r="B57" s="3" t="s">
        <v>64</v>
      </c>
      <c r="C57" s="33">
        <f>C58</f>
        <v>135000</v>
      </c>
      <c r="D57" s="43">
        <f>D58</f>
        <v>21088.62</v>
      </c>
      <c r="E57" s="42">
        <f t="shared" si="3"/>
        <v>15.621199999999998</v>
      </c>
      <c r="F57" s="33">
        <f>F58</f>
        <v>17482.5</v>
      </c>
    </row>
    <row r="58" spans="1:6" ht="66" customHeight="1">
      <c r="A58" s="18" t="s">
        <v>212</v>
      </c>
      <c r="B58" s="3" t="s">
        <v>65</v>
      </c>
      <c r="C58" s="33">
        <v>135000</v>
      </c>
      <c r="D58" s="48">
        <v>21088.62</v>
      </c>
      <c r="E58" s="42">
        <f t="shared" si="3"/>
        <v>15.621199999999998</v>
      </c>
      <c r="F58" s="41">
        <v>17482.5</v>
      </c>
    </row>
    <row r="59" spans="1:6" ht="65.25" customHeight="1">
      <c r="A59" s="18" t="s">
        <v>213</v>
      </c>
      <c r="B59" s="3" t="s">
        <v>66</v>
      </c>
      <c r="C59" s="33">
        <v>100000</v>
      </c>
      <c r="D59" s="41">
        <v>122719.59</v>
      </c>
      <c r="E59" s="42">
        <f t="shared" si="3"/>
        <v>122.71958999999998</v>
      </c>
      <c r="F59" s="41">
        <v>65952.05</v>
      </c>
    </row>
    <row r="60" spans="1:6" s="5" customFormat="1">
      <c r="A60" s="18" t="s">
        <v>214</v>
      </c>
      <c r="B60" s="3" t="s">
        <v>67</v>
      </c>
      <c r="C60" s="33">
        <f>C61+C62+C63+C64+C65</f>
        <v>78152.639999999999</v>
      </c>
      <c r="D60" s="33">
        <f>D61+D62+D63+D64+D65</f>
        <v>21399.550000000003</v>
      </c>
      <c r="E60" s="42">
        <f t="shared" si="3"/>
        <v>27.381736560658737</v>
      </c>
      <c r="F60" s="33">
        <f>F61+F62+F63+F64+F65</f>
        <v>37422.67</v>
      </c>
    </row>
    <row r="61" spans="1:6" ht="32.25" customHeight="1">
      <c r="A61" s="18" t="s">
        <v>215</v>
      </c>
      <c r="B61" s="3" t="s">
        <v>68</v>
      </c>
      <c r="C61" s="33">
        <v>27179.55</v>
      </c>
      <c r="D61" s="41">
        <v>5472.7</v>
      </c>
      <c r="E61" s="42">
        <f t="shared" si="3"/>
        <v>20.135359121103917</v>
      </c>
      <c r="F61" s="41">
        <v>13149.78</v>
      </c>
    </row>
    <row r="62" spans="1:6" ht="30" hidden="1">
      <c r="A62" s="18" t="s">
        <v>216</v>
      </c>
      <c r="B62" s="3" t="s">
        <v>69</v>
      </c>
      <c r="C62" s="42">
        <v>0</v>
      </c>
      <c r="D62" s="49">
        <v>0</v>
      </c>
      <c r="E62" s="51" t="e">
        <f t="shared" si="3"/>
        <v>#DIV/0!</v>
      </c>
      <c r="F62" s="49">
        <v>0</v>
      </c>
    </row>
    <row r="63" spans="1:6" hidden="1">
      <c r="A63" s="18" t="s">
        <v>70</v>
      </c>
      <c r="B63" s="3" t="s">
        <v>71</v>
      </c>
      <c r="C63" s="42">
        <v>0</v>
      </c>
      <c r="D63" s="49">
        <v>0</v>
      </c>
      <c r="E63" s="42"/>
      <c r="F63" s="49">
        <v>0</v>
      </c>
    </row>
    <row r="64" spans="1:6" ht="16.5" customHeight="1">
      <c r="A64" s="18" t="s">
        <v>217</v>
      </c>
      <c r="B64" s="3" t="s">
        <v>156</v>
      </c>
      <c r="C64" s="33">
        <v>50973.09</v>
      </c>
      <c r="D64" s="41">
        <v>6763.07</v>
      </c>
      <c r="E64" s="42">
        <f t="shared" si="3"/>
        <v>13.267922348831512</v>
      </c>
      <c r="F64" s="41">
        <v>24272.89</v>
      </c>
    </row>
    <row r="65" spans="1:6" ht="16.5" customHeight="1">
      <c r="A65" s="18" t="s">
        <v>218</v>
      </c>
      <c r="B65" s="3" t="s">
        <v>159</v>
      </c>
      <c r="C65" s="43">
        <v>0</v>
      </c>
      <c r="D65" s="41">
        <v>9163.7800000000007</v>
      </c>
      <c r="E65" s="42"/>
      <c r="F65" s="49">
        <v>0</v>
      </c>
    </row>
    <row r="66" spans="1:6" s="5" customFormat="1" ht="30">
      <c r="A66" s="18" t="s">
        <v>219</v>
      </c>
      <c r="B66" s="3" t="s">
        <v>72</v>
      </c>
      <c r="C66" s="33">
        <f>C67+C69+C68+C70</f>
        <v>9275328.8399999999</v>
      </c>
      <c r="D66" s="33">
        <f>D67+D69+D68+D70</f>
        <v>5460825.0699999994</v>
      </c>
      <c r="E66" s="42">
        <f t="shared" si="3"/>
        <v>58.874732790605833</v>
      </c>
      <c r="F66" s="33">
        <f>F67+F69+F68+F70</f>
        <v>4771735.6100000003</v>
      </c>
    </row>
    <row r="67" spans="1:6" ht="30">
      <c r="A67" s="18" t="s">
        <v>220</v>
      </c>
      <c r="B67" s="3" t="s">
        <v>73</v>
      </c>
      <c r="C67" s="33">
        <v>200000</v>
      </c>
      <c r="D67" s="33">
        <v>87813</v>
      </c>
      <c r="E67" s="42">
        <f t="shared" si="3"/>
        <v>43.906500000000001</v>
      </c>
      <c r="F67" s="33">
        <v>114171.75</v>
      </c>
    </row>
    <row r="68" spans="1:6" ht="30">
      <c r="A68" s="18" t="s">
        <v>221</v>
      </c>
      <c r="B68" s="14" t="s">
        <v>74</v>
      </c>
      <c r="C68" s="33">
        <v>445000</v>
      </c>
      <c r="D68" s="33">
        <v>435134.38</v>
      </c>
      <c r="E68" s="42">
        <f t="shared" si="3"/>
        <v>97.783006741573033</v>
      </c>
      <c r="F68" s="33">
        <v>290203.17</v>
      </c>
    </row>
    <row r="69" spans="1:6" ht="30">
      <c r="A69" s="18" t="s">
        <v>222</v>
      </c>
      <c r="B69" s="3" t="s">
        <v>75</v>
      </c>
      <c r="C69" s="33">
        <v>8000000</v>
      </c>
      <c r="D69" s="41">
        <v>4471244.01</v>
      </c>
      <c r="E69" s="42">
        <f t="shared" si="3"/>
        <v>55.89055012499999</v>
      </c>
      <c r="F69" s="41">
        <v>4152315.64</v>
      </c>
    </row>
    <row r="70" spans="1:6" ht="30">
      <c r="A70" s="18" t="s">
        <v>223</v>
      </c>
      <c r="B70" s="3" t="s">
        <v>160</v>
      </c>
      <c r="C70" s="33">
        <v>630328.84</v>
      </c>
      <c r="D70" s="41">
        <v>466633.68</v>
      </c>
      <c r="E70" s="42">
        <f t="shared" si="3"/>
        <v>74.030196682734683</v>
      </c>
      <c r="F70" s="41">
        <v>215045.05</v>
      </c>
    </row>
    <row r="71" spans="1:6" s="5" customFormat="1">
      <c r="A71" s="18" t="s">
        <v>224</v>
      </c>
      <c r="B71" s="3" t="s">
        <v>76</v>
      </c>
      <c r="C71" s="33">
        <f>C72+C78+C82+C75</f>
        <v>37468850</v>
      </c>
      <c r="D71" s="33">
        <f>D72+D78+D82+D75</f>
        <v>816810.36</v>
      </c>
      <c r="E71" s="42">
        <f t="shared" si="3"/>
        <v>2.1799717899001436</v>
      </c>
      <c r="F71" s="33">
        <f>F72+F78+F82</f>
        <v>936835.32000000007</v>
      </c>
    </row>
    <row r="72" spans="1:6" ht="70.5" customHeight="1">
      <c r="A72" s="18" t="s">
        <v>225</v>
      </c>
      <c r="B72" s="3" t="s">
        <v>77</v>
      </c>
      <c r="C72" s="33">
        <f>C73+C76</f>
        <v>35768850</v>
      </c>
      <c r="D72" s="33">
        <f>D73+D76</f>
        <v>60200</v>
      </c>
      <c r="E72" s="42">
        <f t="shared" si="3"/>
        <v>0.16830286687998078</v>
      </c>
      <c r="F72" s="33">
        <f>F73+F76</f>
        <v>176750</v>
      </c>
    </row>
    <row r="73" spans="1:6" ht="79.5" customHeight="1">
      <c r="A73" s="18" t="s">
        <v>226</v>
      </c>
      <c r="B73" s="3" t="s">
        <v>78</v>
      </c>
      <c r="C73" s="33">
        <f>C74</f>
        <v>35768850</v>
      </c>
      <c r="D73" s="33">
        <f>D74</f>
        <v>60200</v>
      </c>
      <c r="E73" s="42">
        <f t="shared" si="3"/>
        <v>0.16830286687998078</v>
      </c>
      <c r="F73" s="33">
        <f>F74</f>
        <v>176750</v>
      </c>
    </row>
    <row r="74" spans="1:6" ht="51.75" customHeight="1">
      <c r="A74" s="18" t="s">
        <v>227</v>
      </c>
      <c r="B74" s="3" t="s">
        <v>79</v>
      </c>
      <c r="C74" s="33">
        <v>35768850</v>
      </c>
      <c r="D74" s="41">
        <v>60200</v>
      </c>
      <c r="E74" s="42">
        <f t="shared" si="3"/>
        <v>0.16830286687998078</v>
      </c>
      <c r="F74" s="41">
        <v>176750</v>
      </c>
    </row>
    <row r="75" spans="1:6" ht="45" hidden="1">
      <c r="A75" s="32" t="s">
        <v>80</v>
      </c>
      <c r="B75" s="3" t="s">
        <v>81</v>
      </c>
      <c r="C75" s="33">
        <v>0</v>
      </c>
      <c r="D75" s="41"/>
      <c r="E75" s="42"/>
      <c r="F75" s="41"/>
    </row>
    <row r="76" spans="1:6" ht="75" hidden="1">
      <c r="A76" s="18" t="s">
        <v>82</v>
      </c>
      <c r="B76" s="3" t="s">
        <v>83</v>
      </c>
      <c r="C76" s="33">
        <f>C77</f>
        <v>0</v>
      </c>
      <c r="D76" s="33">
        <f>D77</f>
        <v>0</v>
      </c>
      <c r="E76" s="51" t="e">
        <f t="shared" si="3"/>
        <v>#DIV/0!</v>
      </c>
      <c r="F76" s="33">
        <f>F77</f>
        <v>0</v>
      </c>
    </row>
    <row r="77" spans="1:6" ht="75" hidden="1">
      <c r="A77" s="18" t="s">
        <v>84</v>
      </c>
      <c r="B77" s="3" t="s">
        <v>85</v>
      </c>
      <c r="C77" s="33">
        <v>0</v>
      </c>
      <c r="D77" s="41"/>
      <c r="E77" s="51" t="e">
        <f t="shared" si="3"/>
        <v>#DIV/0!</v>
      </c>
      <c r="F77" s="41">
        <v>0</v>
      </c>
    </row>
    <row r="78" spans="1:6" ht="34.5" customHeight="1">
      <c r="A78" s="18" t="s">
        <v>228</v>
      </c>
      <c r="B78" s="3" t="s">
        <v>86</v>
      </c>
      <c r="C78" s="33">
        <f>C80+C81+C79</f>
        <v>1500000</v>
      </c>
      <c r="D78" s="33">
        <f>D80+D81+D79</f>
        <v>623815.19999999995</v>
      </c>
      <c r="E78" s="42">
        <f t="shared" si="3"/>
        <v>41.587679999999999</v>
      </c>
      <c r="F78" s="33">
        <f>F80+F81+F79</f>
        <v>608650.88</v>
      </c>
    </row>
    <row r="79" spans="1:6" ht="48" customHeight="1">
      <c r="A79" s="18" t="s">
        <v>229</v>
      </c>
      <c r="B79" s="3" t="s">
        <v>87</v>
      </c>
      <c r="C79" s="33">
        <v>1000000</v>
      </c>
      <c r="D79" s="33">
        <v>334827.96999999997</v>
      </c>
      <c r="E79" s="42">
        <f t="shared" si="3"/>
        <v>33.482796999999998</v>
      </c>
      <c r="F79" s="33">
        <v>443956.71</v>
      </c>
    </row>
    <row r="80" spans="1:6" ht="45" hidden="1">
      <c r="A80" s="18" t="s">
        <v>88</v>
      </c>
      <c r="B80" s="3" t="s">
        <v>89</v>
      </c>
      <c r="C80" s="33">
        <v>0</v>
      </c>
      <c r="D80" s="41">
        <v>0</v>
      </c>
      <c r="E80" s="42"/>
      <c r="F80" s="41">
        <v>0</v>
      </c>
    </row>
    <row r="81" spans="1:6" ht="45">
      <c r="A81" s="18" t="s">
        <v>230</v>
      </c>
      <c r="B81" s="3" t="s">
        <v>90</v>
      </c>
      <c r="C81" s="33">
        <v>500000</v>
      </c>
      <c r="D81" s="41">
        <v>288987.23</v>
      </c>
      <c r="E81" s="42">
        <f t="shared" si="3"/>
        <v>57.797445999999994</v>
      </c>
      <c r="F81" s="41">
        <v>164694.17000000001</v>
      </c>
    </row>
    <row r="82" spans="1:6" ht="67.5" customHeight="1">
      <c r="A82" s="18" t="s">
        <v>231</v>
      </c>
      <c r="B82" s="3" t="s">
        <v>91</v>
      </c>
      <c r="C82" s="41">
        <f>C83</f>
        <v>200000</v>
      </c>
      <c r="D82" s="41">
        <f>D83</f>
        <v>132795.16</v>
      </c>
      <c r="E82" s="42">
        <f t="shared" si="3"/>
        <v>66.397580000000005</v>
      </c>
      <c r="F82" s="41">
        <f>F83</f>
        <v>151434.44</v>
      </c>
    </row>
    <row r="83" spans="1:6" ht="77.25" customHeight="1">
      <c r="A83" s="11" t="s">
        <v>232</v>
      </c>
      <c r="B83" s="3" t="s">
        <v>150</v>
      </c>
      <c r="C83" s="33">
        <v>200000</v>
      </c>
      <c r="D83" s="41">
        <v>132795.16</v>
      </c>
      <c r="E83" s="42">
        <f t="shared" si="3"/>
        <v>66.397580000000005</v>
      </c>
      <c r="F83" s="41">
        <v>151434.44</v>
      </c>
    </row>
    <row r="84" spans="1:6" s="5" customFormat="1">
      <c r="A84" s="11" t="s">
        <v>233</v>
      </c>
      <c r="B84" s="3" t="s">
        <v>92</v>
      </c>
      <c r="C84" s="33">
        <f>C87+C88+C93+C96+C99+C94+C89+C98+C85+C86+C90+C95+C91+C97+C92</f>
        <v>2212000</v>
      </c>
      <c r="D84" s="33">
        <f>D87+D88+D93+D96+D99+D94+D89+D98+D85+D86+D90+D95+D91+D97+D92</f>
        <v>1540605.77</v>
      </c>
      <c r="E84" s="42">
        <f t="shared" si="3"/>
        <v>69.647638788426775</v>
      </c>
      <c r="F84" s="33">
        <f>F87+F88+F93+F96+F99+F94+F89+F98+F85+F86+F90+F95+F97+F92+F91</f>
        <v>1316416.3799999999</v>
      </c>
    </row>
    <row r="85" spans="1:6" ht="30">
      <c r="A85" s="11" t="s">
        <v>234</v>
      </c>
      <c r="B85" s="3" t="s">
        <v>93</v>
      </c>
      <c r="C85" s="33">
        <v>3000</v>
      </c>
      <c r="D85" s="33">
        <v>2625</v>
      </c>
      <c r="E85" s="42"/>
      <c r="F85" s="42">
        <v>0</v>
      </c>
    </row>
    <row r="86" spans="1:6" ht="30">
      <c r="A86" s="11" t="s">
        <v>235</v>
      </c>
      <c r="B86" s="3" t="s">
        <v>93</v>
      </c>
      <c r="C86" s="33">
        <v>1000</v>
      </c>
      <c r="D86" s="33">
        <v>857.18</v>
      </c>
      <c r="E86" s="42"/>
      <c r="F86" s="42">
        <v>0</v>
      </c>
    </row>
    <row r="87" spans="1:6" ht="52.5" customHeight="1">
      <c r="A87" s="11" t="s">
        <v>236</v>
      </c>
      <c r="B87" s="3" t="s">
        <v>94</v>
      </c>
      <c r="C87" s="33">
        <v>32000</v>
      </c>
      <c r="D87" s="41">
        <v>47000</v>
      </c>
      <c r="E87" s="42">
        <f t="shared" si="3"/>
        <v>146.875</v>
      </c>
      <c r="F87" s="49">
        <v>0</v>
      </c>
    </row>
    <row r="88" spans="1:6" ht="36" customHeight="1">
      <c r="A88" s="11" t="s">
        <v>237</v>
      </c>
      <c r="B88" s="3" t="s">
        <v>95</v>
      </c>
      <c r="C88" s="33">
        <v>79000</v>
      </c>
      <c r="D88" s="50">
        <v>166500</v>
      </c>
      <c r="E88" s="42">
        <f t="shared" si="3"/>
        <v>210.75949367088609</v>
      </c>
      <c r="F88" s="37">
        <v>99500</v>
      </c>
    </row>
    <row r="89" spans="1:6" ht="30" hidden="1">
      <c r="A89" s="11" t="s">
        <v>96</v>
      </c>
      <c r="B89" s="3" t="s">
        <v>97</v>
      </c>
      <c r="C89" s="33">
        <v>0</v>
      </c>
      <c r="D89" s="50"/>
      <c r="E89" s="51" t="e">
        <f t="shared" si="3"/>
        <v>#DIV/0!</v>
      </c>
      <c r="F89" s="50">
        <v>0</v>
      </c>
    </row>
    <row r="90" spans="1:6" ht="48" customHeight="1">
      <c r="A90" s="27" t="s">
        <v>238</v>
      </c>
      <c r="B90" s="3" t="s">
        <v>98</v>
      </c>
      <c r="C90" s="33">
        <v>25000</v>
      </c>
      <c r="D90" s="37">
        <v>20000</v>
      </c>
      <c r="E90" s="42">
        <f t="shared" si="3"/>
        <v>80</v>
      </c>
      <c r="F90" s="46">
        <v>1000</v>
      </c>
    </row>
    <row r="91" spans="1:6" ht="58.5" customHeight="1">
      <c r="A91" s="27" t="s">
        <v>239</v>
      </c>
      <c r="B91" s="3" t="s">
        <v>99</v>
      </c>
      <c r="C91" s="42">
        <v>0</v>
      </c>
      <c r="D91" s="49">
        <v>0</v>
      </c>
      <c r="E91" s="42">
        <v>0</v>
      </c>
      <c r="F91" s="50">
        <v>12400</v>
      </c>
    </row>
    <row r="92" spans="1:6" ht="33" customHeight="1">
      <c r="A92" s="27" t="s">
        <v>240</v>
      </c>
      <c r="B92" s="3" t="s">
        <v>97</v>
      </c>
      <c r="C92" s="33">
        <v>500</v>
      </c>
      <c r="D92" s="37">
        <v>500</v>
      </c>
      <c r="E92" s="42">
        <v>0</v>
      </c>
      <c r="F92" s="50">
        <v>500</v>
      </c>
    </row>
    <row r="93" spans="1:6" ht="30" hidden="1">
      <c r="A93" s="28">
        <v>1.16350300500001E+16</v>
      </c>
      <c r="B93" s="3" t="s">
        <v>171</v>
      </c>
      <c r="C93" s="33">
        <v>0</v>
      </c>
      <c r="D93" s="41"/>
      <c r="E93" s="42" t="e">
        <f t="shared" si="3"/>
        <v>#DIV/0!</v>
      </c>
      <c r="F93" s="41">
        <v>0</v>
      </c>
    </row>
    <row r="94" spans="1:6" ht="32.25" customHeight="1">
      <c r="A94" s="11" t="s">
        <v>241</v>
      </c>
      <c r="B94" s="3" t="s">
        <v>100</v>
      </c>
      <c r="C94" s="33">
        <v>3000</v>
      </c>
      <c r="D94" s="41">
        <v>5500</v>
      </c>
      <c r="E94" s="42">
        <f t="shared" si="3"/>
        <v>183.33333333333331</v>
      </c>
      <c r="F94" s="41">
        <v>5000</v>
      </c>
    </row>
    <row r="95" spans="1:6" ht="60">
      <c r="A95" s="11" t="s">
        <v>242</v>
      </c>
      <c r="B95" s="3" t="s">
        <v>101</v>
      </c>
      <c r="C95" s="33">
        <v>500</v>
      </c>
      <c r="D95" s="41">
        <v>377.1</v>
      </c>
      <c r="E95" s="51">
        <f t="shared" ref="E95:E105" si="7">D95/C95*100</f>
        <v>75.420000000000016</v>
      </c>
      <c r="F95" s="41">
        <v>6000</v>
      </c>
    </row>
    <row r="96" spans="1:6" ht="48" customHeight="1">
      <c r="A96" s="11" t="s">
        <v>243</v>
      </c>
      <c r="B96" s="3" t="s">
        <v>102</v>
      </c>
      <c r="C96" s="33">
        <v>1503000</v>
      </c>
      <c r="D96" s="41">
        <v>950153.47</v>
      </c>
      <c r="E96" s="42">
        <f t="shared" si="7"/>
        <v>63.217130405854959</v>
      </c>
      <c r="F96" s="41">
        <v>903700.04</v>
      </c>
    </row>
    <row r="97" spans="1:7" ht="33.75" customHeight="1">
      <c r="A97" s="11" t="s">
        <v>244</v>
      </c>
      <c r="B97" s="3" t="s">
        <v>158</v>
      </c>
      <c r="C97" s="33">
        <v>1000</v>
      </c>
      <c r="D97" s="41">
        <v>1000</v>
      </c>
      <c r="E97" s="42">
        <f t="shared" si="7"/>
        <v>100</v>
      </c>
      <c r="F97" s="48">
        <v>0</v>
      </c>
    </row>
    <row r="98" spans="1:7" ht="65.25" customHeight="1">
      <c r="A98" s="11" t="s">
        <v>245</v>
      </c>
      <c r="B98" s="3" t="s">
        <v>103</v>
      </c>
      <c r="C98" s="33">
        <v>14000</v>
      </c>
      <c r="D98" s="41">
        <v>11800</v>
      </c>
      <c r="E98" s="42">
        <f t="shared" si="7"/>
        <v>84.285714285714292</v>
      </c>
      <c r="F98" s="41">
        <v>28451.21</v>
      </c>
    </row>
    <row r="99" spans="1:7" ht="36" customHeight="1">
      <c r="A99" s="11" t="s">
        <v>246</v>
      </c>
      <c r="B99" s="3" t="s">
        <v>104</v>
      </c>
      <c r="C99" s="33">
        <v>550000</v>
      </c>
      <c r="D99" s="41">
        <v>334293.02</v>
      </c>
      <c r="E99" s="42">
        <f t="shared" si="7"/>
        <v>60.780549090909098</v>
      </c>
      <c r="F99" s="41">
        <v>259865.13</v>
      </c>
    </row>
    <row r="100" spans="1:7" s="5" customFormat="1" ht="18.75" customHeight="1">
      <c r="A100" s="11" t="s">
        <v>247</v>
      </c>
      <c r="B100" s="3" t="s">
        <v>105</v>
      </c>
      <c r="C100" s="41">
        <f>C101+C102</f>
        <v>50000</v>
      </c>
      <c r="D100" s="41">
        <f>D101+D102</f>
        <v>1841.65</v>
      </c>
      <c r="E100" s="42">
        <f t="shared" si="7"/>
        <v>3.6833000000000005</v>
      </c>
      <c r="F100" s="41">
        <f>F101+F102</f>
        <v>193873.77000000002</v>
      </c>
    </row>
    <row r="101" spans="1:7" ht="35.25" customHeight="1">
      <c r="A101" s="11" t="s">
        <v>248</v>
      </c>
      <c r="B101" s="3" t="s">
        <v>106</v>
      </c>
      <c r="C101" s="33"/>
      <c r="D101" s="41">
        <v>-349.1</v>
      </c>
      <c r="E101" s="42"/>
      <c r="F101" s="41">
        <v>43435.63</v>
      </c>
    </row>
    <row r="102" spans="1:7" ht="18.75" customHeight="1">
      <c r="A102" s="11" t="s">
        <v>249</v>
      </c>
      <c r="B102" s="3" t="s">
        <v>107</v>
      </c>
      <c r="C102" s="33">
        <v>50000</v>
      </c>
      <c r="D102" s="41">
        <v>2190.75</v>
      </c>
      <c r="E102" s="42">
        <f t="shared" si="7"/>
        <v>4.3815</v>
      </c>
      <c r="F102" s="41">
        <v>150438.14000000001</v>
      </c>
    </row>
    <row r="103" spans="1:7" ht="20.25" customHeight="1">
      <c r="A103" s="11"/>
      <c r="B103" s="3" t="s">
        <v>108</v>
      </c>
      <c r="C103" s="33">
        <f>C46+C60+C66+C71+C84+C100</f>
        <v>51719331.480000004</v>
      </c>
      <c r="D103" s="33">
        <f>D46+D60+D66+D71+D84+D100</f>
        <v>9053911.5500000007</v>
      </c>
      <c r="E103" s="42">
        <f t="shared" si="7"/>
        <v>17.505855723408125</v>
      </c>
      <c r="F103" s="33">
        <f>F46+F60+F66+F71+F84+F100</f>
        <v>9814260.3399999999</v>
      </c>
    </row>
    <row r="104" spans="1:7" ht="17.25" customHeight="1">
      <c r="A104" s="9"/>
      <c r="B104" s="3" t="s">
        <v>109</v>
      </c>
      <c r="C104" s="33">
        <f>C45+C103</f>
        <v>93284625.110000014</v>
      </c>
      <c r="D104" s="33">
        <f>D45+D103</f>
        <v>27998353.470000003</v>
      </c>
      <c r="E104" s="42">
        <f t="shared" si="7"/>
        <v>30.01389932905311</v>
      </c>
      <c r="F104" s="33">
        <f>F45+F103</f>
        <v>28866946.899999999</v>
      </c>
    </row>
    <row r="105" spans="1:7">
      <c r="A105" s="11" t="s">
        <v>250</v>
      </c>
      <c r="B105" s="16" t="s">
        <v>110</v>
      </c>
      <c r="C105" s="44">
        <f>C107+C110+C131+C147+C152+C156+C154</f>
        <v>233825009.03999999</v>
      </c>
      <c r="D105" s="44">
        <f>D107+D110+D131+D147+D152+D156+D154</f>
        <v>104197826.65000001</v>
      </c>
      <c r="E105" s="42">
        <f t="shared" si="7"/>
        <v>44.562310540603924</v>
      </c>
      <c r="F105" s="44">
        <f>F107+F110+F131+F147+F152+F156+F154</f>
        <v>113057770.19</v>
      </c>
    </row>
    <row r="106" spans="1:7" ht="30">
      <c r="A106" s="11" t="s">
        <v>251</v>
      </c>
      <c r="B106" s="16" t="s">
        <v>273</v>
      </c>
      <c r="C106" s="44">
        <f>C107+C110+C131+C147</f>
        <v>234495891.38999999</v>
      </c>
      <c r="D106" s="44">
        <f>D107+D110+D131+D147</f>
        <v>104893709</v>
      </c>
      <c r="E106" s="52">
        <f>D106/C106*100</f>
        <v>44.731576480180998</v>
      </c>
      <c r="F106" s="44">
        <f>F107+F110+F131+F147</f>
        <v>113377954.98999999</v>
      </c>
    </row>
    <row r="107" spans="1:7">
      <c r="A107" s="11" t="s">
        <v>252</v>
      </c>
      <c r="B107" s="3" t="s">
        <v>111</v>
      </c>
      <c r="C107" s="33">
        <f>C108+C109</f>
        <v>98658380</v>
      </c>
      <c r="D107" s="33">
        <f>D108+D109</f>
        <v>49272816</v>
      </c>
      <c r="E107" s="52">
        <f>D107/C107*100</f>
        <v>49.942859390150133</v>
      </c>
      <c r="F107" s="33">
        <f>F108+F109</f>
        <v>50706659.799999997</v>
      </c>
      <c r="G107" s="2"/>
    </row>
    <row r="108" spans="1:7" ht="30">
      <c r="A108" s="11" t="s">
        <v>253</v>
      </c>
      <c r="B108" s="3" t="s">
        <v>112</v>
      </c>
      <c r="C108" s="33">
        <v>87764000</v>
      </c>
      <c r="D108" s="41">
        <v>43881996</v>
      </c>
      <c r="E108" s="52">
        <f>D108/C108*100</f>
        <v>49.999995442322593</v>
      </c>
      <c r="F108" s="41">
        <v>45282799.799999997</v>
      </c>
      <c r="G108" s="2"/>
    </row>
    <row r="109" spans="1:7" ht="30">
      <c r="A109" s="11" t="s">
        <v>254</v>
      </c>
      <c r="B109" s="3" t="s">
        <v>113</v>
      </c>
      <c r="C109" s="33">
        <v>10894380</v>
      </c>
      <c r="D109" s="41">
        <v>5390820</v>
      </c>
      <c r="E109" s="52">
        <f>D109/C109*100</f>
        <v>49.482577255428943</v>
      </c>
      <c r="F109" s="41">
        <v>5423860</v>
      </c>
      <c r="G109" s="2"/>
    </row>
    <row r="110" spans="1:7" s="5" customFormat="1" ht="45">
      <c r="A110" s="11" t="s">
        <v>255</v>
      </c>
      <c r="B110" s="11" t="s">
        <v>274</v>
      </c>
      <c r="C110" s="33">
        <f>C113+C117+C118+C119+C111+C112</f>
        <v>43331489.659999996</v>
      </c>
      <c r="D110" s="43">
        <f>D113+D117+D118+D119+D111+D112</f>
        <v>3152228.0300000003</v>
      </c>
      <c r="E110" s="52">
        <f>D110/C110*100</f>
        <v>7.2746818877770387</v>
      </c>
      <c r="F110" s="33">
        <f>F113+F117+F118+F119+F111+F112</f>
        <v>10376851.710000001</v>
      </c>
    </row>
    <row r="111" spans="1:7" ht="45" hidden="1">
      <c r="A111" s="11" t="s">
        <v>114</v>
      </c>
      <c r="B111" s="3" t="s">
        <v>115</v>
      </c>
      <c r="C111" s="33">
        <v>0</v>
      </c>
      <c r="D111" s="33"/>
      <c r="E111" s="52" t="e">
        <f t="shared" ref="E111:E118" si="8">D111/C111*100</f>
        <v>#DIV/0!</v>
      </c>
      <c r="F111" s="33">
        <v>0</v>
      </c>
    </row>
    <row r="112" spans="1:7" ht="30" hidden="1">
      <c r="A112" s="11" t="s">
        <v>116</v>
      </c>
      <c r="B112" s="3" t="s">
        <v>117</v>
      </c>
      <c r="C112" s="33">
        <v>0</v>
      </c>
      <c r="D112" s="33"/>
      <c r="E112" s="52" t="e">
        <f t="shared" si="8"/>
        <v>#DIV/0!</v>
      </c>
      <c r="F112" s="33">
        <v>0</v>
      </c>
    </row>
    <row r="113" spans="1:6" ht="45">
      <c r="A113" s="11" t="s">
        <v>256</v>
      </c>
      <c r="B113" s="3" t="s">
        <v>275</v>
      </c>
      <c r="C113" s="33">
        <f>C114+C115+C116</f>
        <v>22046400</v>
      </c>
      <c r="D113" s="43">
        <f>D114+D115+D116</f>
        <v>319578.93</v>
      </c>
      <c r="E113" s="52">
        <f t="shared" si="8"/>
        <v>1.449574216198563</v>
      </c>
      <c r="F113" s="33">
        <f>F114+F116+F115</f>
        <v>8014544.8200000003</v>
      </c>
    </row>
    <row r="114" spans="1:6" ht="45">
      <c r="A114" s="11"/>
      <c r="B114" s="3" t="s">
        <v>165</v>
      </c>
      <c r="C114" s="33">
        <v>319579</v>
      </c>
      <c r="D114" s="43">
        <v>319578.93</v>
      </c>
      <c r="E114" s="52">
        <f t="shared" si="8"/>
        <v>99.999978096182787</v>
      </c>
      <c r="F114" s="43">
        <v>0</v>
      </c>
    </row>
    <row r="115" spans="1:6" ht="60">
      <c r="A115" s="11"/>
      <c r="B115" s="6" t="s">
        <v>161</v>
      </c>
      <c r="C115" s="33">
        <v>16989734</v>
      </c>
      <c r="D115" s="43">
        <v>0</v>
      </c>
      <c r="E115" s="52">
        <f t="shared" si="8"/>
        <v>0</v>
      </c>
      <c r="F115" s="33">
        <v>8014544.8200000003</v>
      </c>
    </row>
    <row r="116" spans="1:6" ht="45">
      <c r="A116" s="11"/>
      <c r="B116" s="6" t="s">
        <v>162</v>
      </c>
      <c r="C116" s="33">
        <v>4737087</v>
      </c>
      <c r="D116" s="48">
        <v>0</v>
      </c>
      <c r="E116" s="52">
        <f t="shared" si="8"/>
        <v>0</v>
      </c>
      <c r="F116" s="48">
        <v>0</v>
      </c>
    </row>
    <row r="117" spans="1:6" ht="45">
      <c r="A117" s="11" t="s">
        <v>257</v>
      </c>
      <c r="B117" s="3" t="s">
        <v>151</v>
      </c>
      <c r="C117" s="33">
        <v>2141354.9</v>
      </c>
      <c r="D117" s="48">
        <v>0</v>
      </c>
      <c r="E117" s="52">
        <f t="shared" si="8"/>
        <v>0</v>
      </c>
      <c r="F117" s="48">
        <v>0</v>
      </c>
    </row>
    <row r="118" spans="1:6" ht="48" customHeight="1">
      <c r="A118" s="11" t="s">
        <v>258</v>
      </c>
      <c r="B118" s="3" t="s">
        <v>118</v>
      </c>
      <c r="C118" s="33">
        <v>1577</v>
      </c>
      <c r="D118" s="48">
        <v>1577</v>
      </c>
      <c r="E118" s="52">
        <f t="shared" si="8"/>
        <v>100</v>
      </c>
      <c r="F118" s="48">
        <v>0</v>
      </c>
    </row>
    <row r="119" spans="1:6" ht="32.25" customHeight="1">
      <c r="A119" s="11" t="s">
        <v>259</v>
      </c>
      <c r="B119" s="11" t="s">
        <v>276</v>
      </c>
      <c r="C119" s="33">
        <f>C120+C121+C122+C123+C125+C130+C124+C129</f>
        <v>19142157.759999998</v>
      </c>
      <c r="D119" s="43">
        <f>D120+D121+D122+D123+D124+D125+D127+D130+D126+D129</f>
        <v>2831072.1</v>
      </c>
      <c r="E119" s="52">
        <f>D119/C119*100</f>
        <v>14.789722953364691</v>
      </c>
      <c r="F119" s="33">
        <f>F120+F121+F122+F123+F124+F125+F127+F130+F129</f>
        <v>2362306.89</v>
      </c>
    </row>
    <row r="120" spans="1:6" ht="78" customHeight="1">
      <c r="A120" s="11"/>
      <c r="B120" s="11" t="s">
        <v>119</v>
      </c>
      <c r="C120" s="33">
        <v>415531.76</v>
      </c>
      <c r="D120" s="43">
        <v>192500</v>
      </c>
      <c r="E120" s="52">
        <f t="shared" ref="E120:E121" si="9">D120/C120*100</f>
        <v>46.326182143092986</v>
      </c>
      <c r="F120" s="33">
        <v>158400</v>
      </c>
    </row>
    <row r="121" spans="1:6" ht="90.75" customHeight="1">
      <c r="A121" s="11"/>
      <c r="B121" s="11" t="s">
        <v>140</v>
      </c>
      <c r="C121" s="33">
        <v>486678</v>
      </c>
      <c r="D121" s="43">
        <v>243340</v>
      </c>
      <c r="E121" s="52">
        <f t="shared" si="9"/>
        <v>50.000205474667027</v>
      </c>
      <c r="F121" s="33">
        <v>84660.89</v>
      </c>
    </row>
    <row r="122" spans="1:6" ht="52.5" customHeight="1">
      <c r="A122" s="11"/>
      <c r="B122" s="11" t="s">
        <v>155</v>
      </c>
      <c r="C122" s="33">
        <v>369600</v>
      </c>
      <c r="D122" s="43">
        <v>0</v>
      </c>
      <c r="E122" s="52">
        <f t="shared" ref="E122:E130" si="10">D122/C122*100</f>
        <v>0</v>
      </c>
      <c r="F122" s="43">
        <v>0</v>
      </c>
    </row>
    <row r="123" spans="1:6" ht="92.25" customHeight="1">
      <c r="A123" s="11"/>
      <c r="B123" s="11" t="s">
        <v>149</v>
      </c>
      <c r="C123" s="33">
        <v>2100581</v>
      </c>
      <c r="D123" s="43">
        <v>1260348.6000000001</v>
      </c>
      <c r="E123" s="52">
        <f t="shared" si="10"/>
        <v>60.000000000000007</v>
      </c>
      <c r="F123" s="33">
        <v>959009</v>
      </c>
    </row>
    <row r="124" spans="1:6" ht="63.75" customHeight="1">
      <c r="A124" s="11"/>
      <c r="B124" s="11" t="s">
        <v>139</v>
      </c>
      <c r="C124" s="33">
        <v>913733</v>
      </c>
      <c r="D124" s="43">
        <v>456866.5</v>
      </c>
      <c r="E124" s="52">
        <f t="shared" si="10"/>
        <v>50</v>
      </c>
      <c r="F124" s="33">
        <v>424653</v>
      </c>
    </row>
    <row r="125" spans="1:6" ht="60.75" customHeight="1">
      <c r="A125" s="11"/>
      <c r="B125" s="17" t="s">
        <v>277</v>
      </c>
      <c r="C125" s="33">
        <f>C126+C127+C128</f>
        <v>3200000</v>
      </c>
      <c r="D125" s="43">
        <f>D126+D127+D128</f>
        <v>0</v>
      </c>
      <c r="E125" s="52">
        <f t="shared" si="10"/>
        <v>0</v>
      </c>
      <c r="F125" s="43">
        <v>0</v>
      </c>
    </row>
    <row r="126" spans="1:6" ht="45">
      <c r="A126" s="11"/>
      <c r="B126" s="6" t="s">
        <v>163</v>
      </c>
      <c r="C126" s="45">
        <v>300000</v>
      </c>
      <c r="D126" s="43">
        <v>0</v>
      </c>
      <c r="E126" s="52">
        <f t="shared" si="10"/>
        <v>0</v>
      </c>
      <c r="F126" s="43">
        <v>0</v>
      </c>
    </row>
    <row r="127" spans="1:6" ht="31.5" customHeight="1">
      <c r="A127" s="11"/>
      <c r="B127" s="6" t="s">
        <v>164</v>
      </c>
      <c r="C127" s="33">
        <v>200000</v>
      </c>
      <c r="D127" s="43">
        <v>0</v>
      </c>
      <c r="E127" s="52">
        <f t="shared" si="10"/>
        <v>0</v>
      </c>
      <c r="F127" s="43">
        <v>0</v>
      </c>
    </row>
    <row r="128" spans="1:6" ht="60">
      <c r="A128" s="11"/>
      <c r="B128" s="17" t="s">
        <v>170</v>
      </c>
      <c r="C128" s="33">
        <v>2700000</v>
      </c>
      <c r="D128" s="43">
        <v>0</v>
      </c>
      <c r="E128" s="52">
        <f t="shared" si="10"/>
        <v>0</v>
      </c>
      <c r="F128" s="43">
        <v>0</v>
      </c>
    </row>
    <row r="129" spans="1:6" ht="51.75" customHeight="1">
      <c r="A129" s="11"/>
      <c r="B129" s="11" t="s">
        <v>120</v>
      </c>
      <c r="C129" s="33">
        <v>1356034</v>
      </c>
      <c r="D129" s="43">
        <v>678017</v>
      </c>
      <c r="E129" s="52">
        <f t="shared" si="10"/>
        <v>50</v>
      </c>
      <c r="F129" s="33">
        <v>735584</v>
      </c>
    </row>
    <row r="130" spans="1:6" ht="75">
      <c r="A130" s="11"/>
      <c r="B130" s="11" t="s">
        <v>166</v>
      </c>
      <c r="C130" s="33">
        <v>10300000</v>
      </c>
      <c r="D130" s="43">
        <v>0</v>
      </c>
      <c r="E130" s="52">
        <f t="shared" si="10"/>
        <v>0</v>
      </c>
      <c r="F130" s="43">
        <v>0</v>
      </c>
    </row>
    <row r="131" spans="1:6" s="5" customFormat="1" ht="30">
      <c r="A131" s="11" t="s">
        <v>260</v>
      </c>
      <c r="B131" s="3" t="s">
        <v>278</v>
      </c>
      <c r="C131" s="33">
        <f>C132+C133+C144+C143+C142</f>
        <v>92471021.730000004</v>
      </c>
      <c r="D131" s="33">
        <f>D132+D133+D144+D143+D142</f>
        <v>52468664.969999999</v>
      </c>
      <c r="E131" s="52">
        <f>D131/C131*100</f>
        <v>56.740656681830302</v>
      </c>
      <c r="F131" s="33">
        <f>F132+F133+F144+F143</f>
        <v>52294443.479999997</v>
      </c>
    </row>
    <row r="132" spans="1:6" ht="45" hidden="1">
      <c r="A132" s="11" t="s">
        <v>121</v>
      </c>
      <c r="B132" s="3" t="s">
        <v>122</v>
      </c>
      <c r="C132" s="33"/>
      <c r="D132" s="33"/>
      <c r="E132" s="52"/>
      <c r="F132" s="33">
        <v>0</v>
      </c>
    </row>
    <row r="133" spans="1:6" ht="45">
      <c r="A133" s="11" t="s">
        <v>261</v>
      </c>
      <c r="B133" s="3" t="s">
        <v>279</v>
      </c>
      <c r="C133" s="33">
        <f>C134+C135+C136+C137+C138+C140+C139+C141</f>
        <v>1887122.98</v>
      </c>
      <c r="D133" s="33">
        <f>D134+D135+D136+D137+D138+D140+D141</f>
        <v>872514.90999999992</v>
      </c>
      <c r="E133" s="52">
        <f>D133/C133*100</f>
        <v>46.23519077702079</v>
      </c>
      <c r="F133" s="33">
        <f>F134+F135+F136+F137+F138+F140</f>
        <v>887026.48</v>
      </c>
    </row>
    <row r="134" spans="1:6" ht="51" customHeight="1">
      <c r="A134" s="11"/>
      <c r="B134" s="3" t="s">
        <v>152</v>
      </c>
      <c r="C134" s="33">
        <v>9027.6</v>
      </c>
      <c r="D134" s="43">
        <v>0</v>
      </c>
      <c r="E134" s="52">
        <f t="shared" ref="E134:E153" si="11">D134/C134*100</f>
        <v>0</v>
      </c>
      <c r="F134" s="33">
        <v>9289.2000000000007</v>
      </c>
    </row>
    <row r="135" spans="1:6" ht="48" customHeight="1">
      <c r="A135" s="11"/>
      <c r="B135" s="3" t="s">
        <v>147</v>
      </c>
      <c r="C135" s="33">
        <v>392079.08</v>
      </c>
      <c r="D135" s="33">
        <v>215604</v>
      </c>
      <c r="E135" s="52">
        <f t="shared" si="11"/>
        <v>54.989927032067101</v>
      </c>
      <c r="F135" s="33">
        <v>194400</v>
      </c>
    </row>
    <row r="136" spans="1:6" ht="112.5" customHeight="1">
      <c r="A136" s="11"/>
      <c r="B136" s="3" t="s">
        <v>148</v>
      </c>
      <c r="C136" s="33">
        <v>574687</v>
      </c>
      <c r="D136" s="33">
        <v>295000</v>
      </c>
      <c r="E136" s="52">
        <f t="shared" si="11"/>
        <v>51.332290446799732</v>
      </c>
      <c r="F136" s="33">
        <v>300000</v>
      </c>
    </row>
    <row r="137" spans="1:6" ht="93" customHeight="1">
      <c r="A137" s="11"/>
      <c r="B137" s="3" t="s">
        <v>280</v>
      </c>
      <c r="C137" s="33">
        <v>695255.3</v>
      </c>
      <c r="D137" s="33">
        <v>353665.91</v>
      </c>
      <c r="E137" s="52">
        <f t="shared" si="11"/>
        <v>50.868495357029275</v>
      </c>
      <c r="F137" s="33">
        <v>383337.28</v>
      </c>
    </row>
    <row r="138" spans="1:6" ht="62.25" customHeight="1">
      <c r="A138" s="11"/>
      <c r="B138" s="3" t="s">
        <v>146</v>
      </c>
      <c r="C138" s="33">
        <v>23100</v>
      </c>
      <c r="D138" s="43">
        <v>0</v>
      </c>
      <c r="E138" s="52">
        <f t="shared" si="11"/>
        <v>0</v>
      </c>
      <c r="F138" s="43">
        <v>0</v>
      </c>
    </row>
    <row r="139" spans="1:6" ht="93.75" customHeight="1">
      <c r="A139" s="11"/>
      <c r="B139" s="3" t="s">
        <v>145</v>
      </c>
      <c r="C139" s="33">
        <v>140392</v>
      </c>
      <c r="D139" s="43">
        <v>0</v>
      </c>
      <c r="E139" s="52">
        <f t="shared" si="11"/>
        <v>0</v>
      </c>
      <c r="F139" s="43">
        <v>0</v>
      </c>
    </row>
    <row r="140" spans="1:6" ht="109.5" customHeight="1">
      <c r="A140" s="11"/>
      <c r="B140" s="3" t="s">
        <v>144</v>
      </c>
      <c r="C140" s="33">
        <v>17868</v>
      </c>
      <c r="D140" s="43">
        <v>0</v>
      </c>
      <c r="E140" s="52">
        <f t="shared" si="11"/>
        <v>0</v>
      </c>
      <c r="F140" s="53">
        <v>0</v>
      </c>
    </row>
    <row r="141" spans="1:6" ht="90.75" customHeight="1">
      <c r="A141" s="11"/>
      <c r="B141" s="3" t="s">
        <v>153</v>
      </c>
      <c r="C141" s="33">
        <v>34714</v>
      </c>
      <c r="D141" s="43">
        <v>8245</v>
      </c>
      <c r="E141" s="52">
        <f t="shared" si="11"/>
        <v>23.75122428991185</v>
      </c>
      <c r="F141" s="53"/>
    </row>
    <row r="142" spans="1:6" ht="65.25" customHeight="1">
      <c r="A142" s="11" t="s">
        <v>262</v>
      </c>
      <c r="B142" s="3" t="s">
        <v>281</v>
      </c>
      <c r="C142" s="33">
        <v>1073457</v>
      </c>
      <c r="D142" s="43">
        <v>829150.06</v>
      </c>
      <c r="E142" s="52">
        <f t="shared" si="11"/>
        <v>77.241106071319123</v>
      </c>
      <c r="F142" s="53"/>
    </row>
    <row r="143" spans="1:6" ht="55.5" customHeight="1">
      <c r="A143" s="11" t="s">
        <v>263</v>
      </c>
      <c r="B143" s="3" t="s">
        <v>141</v>
      </c>
      <c r="C143" s="33">
        <v>5375</v>
      </c>
      <c r="D143" s="43">
        <v>0</v>
      </c>
      <c r="E143" s="52">
        <f t="shared" si="11"/>
        <v>0</v>
      </c>
      <c r="F143" s="33">
        <v>42817</v>
      </c>
    </row>
    <row r="144" spans="1:6">
      <c r="A144" s="11" t="s">
        <v>264</v>
      </c>
      <c r="B144" s="18" t="s">
        <v>123</v>
      </c>
      <c r="C144" s="33">
        <f>C145+C146</f>
        <v>89505066.75</v>
      </c>
      <c r="D144" s="33">
        <f>D145+D146</f>
        <v>50767000</v>
      </c>
      <c r="E144" s="52">
        <f t="shared" si="11"/>
        <v>56.71969402782441</v>
      </c>
      <c r="F144" s="33">
        <f>F145+F146</f>
        <v>51364600</v>
      </c>
    </row>
    <row r="145" spans="1:8" ht="125.25" customHeight="1">
      <c r="A145" s="11"/>
      <c r="B145" s="3" t="s">
        <v>143</v>
      </c>
      <c r="C145" s="33">
        <v>54855504.75</v>
      </c>
      <c r="D145" s="33">
        <v>32777000</v>
      </c>
      <c r="E145" s="52">
        <f t="shared" si="11"/>
        <v>59.751523843192786</v>
      </c>
      <c r="F145" s="33">
        <v>31896000</v>
      </c>
    </row>
    <row r="146" spans="1:8" ht="138.75" customHeight="1">
      <c r="A146" s="26"/>
      <c r="B146" s="19" t="s">
        <v>142</v>
      </c>
      <c r="C146" s="33">
        <v>34649562</v>
      </c>
      <c r="D146" s="33">
        <v>17990000</v>
      </c>
      <c r="E146" s="52">
        <f t="shared" si="11"/>
        <v>51.919848222035249</v>
      </c>
      <c r="F146" s="33">
        <v>19468600</v>
      </c>
    </row>
    <row r="147" spans="1:8">
      <c r="A147" s="11" t="s">
        <v>265</v>
      </c>
      <c r="B147" s="3" t="s">
        <v>124</v>
      </c>
      <c r="C147" s="33">
        <f>C148+C149+C150</f>
        <v>35000</v>
      </c>
      <c r="D147" s="43">
        <f>D148+D149+D150</f>
        <v>0</v>
      </c>
      <c r="E147" s="52">
        <f t="shared" si="11"/>
        <v>0</v>
      </c>
      <c r="F147" s="43">
        <f>F148+F149+F150</f>
        <v>0</v>
      </c>
    </row>
    <row r="148" spans="1:8" ht="59.25" customHeight="1">
      <c r="A148" s="11" t="s">
        <v>154</v>
      </c>
      <c r="B148" s="18" t="s">
        <v>125</v>
      </c>
      <c r="C148" s="33">
        <v>35000</v>
      </c>
      <c r="D148" s="43">
        <v>0</v>
      </c>
      <c r="E148" s="52">
        <f t="shared" si="11"/>
        <v>0</v>
      </c>
      <c r="F148" s="43">
        <v>0</v>
      </c>
    </row>
    <row r="149" spans="1:8" hidden="1">
      <c r="A149" s="11"/>
      <c r="B149" s="18"/>
      <c r="C149" s="33">
        <v>0</v>
      </c>
      <c r="D149" s="33"/>
      <c r="E149" s="52" t="e">
        <f t="shared" si="11"/>
        <v>#DIV/0!</v>
      </c>
      <c r="F149" s="33">
        <v>0</v>
      </c>
    </row>
    <row r="150" spans="1:8" ht="30" hidden="1">
      <c r="A150" s="11" t="s">
        <v>126</v>
      </c>
      <c r="B150" s="18" t="s">
        <v>127</v>
      </c>
      <c r="C150" s="33">
        <f>C151</f>
        <v>0</v>
      </c>
      <c r="D150" s="33"/>
      <c r="E150" s="52" t="e">
        <f t="shared" si="11"/>
        <v>#DIV/0!</v>
      </c>
      <c r="F150" s="33">
        <f>F151</f>
        <v>0</v>
      </c>
    </row>
    <row r="151" spans="1:8" ht="3.75" hidden="1" customHeight="1">
      <c r="A151" s="11"/>
      <c r="B151" s="18"/>
      <c r="C151" s="33">
        <v>0</v>
      </c>
      <c r="D151" s="33"/>
      <c r="E151" s="52" t="e">
        <f t="shared" si="11"/>
        <v>#DIV/0!</v>
      </c>
      <c r="F151" s="33">
        <v>0</v>
      </c>
    </row>
    <row r="152" spans="1:8" s="5" customFormat="1">
      <c r="A152" s="11" t="s">
        <v>266</v>
      </c>
      <c r="B152" s="18" t="s">
        <v>128</v>
      </c>
      <c r="C152" s="33">
        <f>C153</f>
        <v>45000</v>
      </c>
      <c r="D152" s="43">
        <f>D153</f>
        <v>20000</v>
      </c>
      <c r="E152" s="52">
        <f t="shared" si="11"/>
        <v>44.444444444444443</v>
      </c>
      <c r="F152" s="33">
        <f>F153</f>
        <v>25000</v>
      </c>
      <c r="H152" s="5" t="s">
        <v>129</v>
      </c>
    </row>
    <row r="153" spans="1:8" ht="30">
      <c r="A153" s="11" t="s">
        <v>267</v>
      </c>
      <c r="B153" s="18" t="s">
        <v>130</v>
      </c>
      <c r="C153" s="33">
        <v>45000</v>
      </c>
      <c r="D153" s="43">
        <v>20000</v>
      </c>
      <c r="E153" s="52">
        <f t="shared" si="11"/>
        <v>44.444444444444443</v>
      </c>
      <c r="F153" s="33">
        <v>25000</v>
      </c>
    </row>
    <row r="154" spans="1:8" s="5" customFormat="1" ht="64.5" customHeight="1">
      <c r="A154" s="11" t="s">
        <v>268</v>
      </c>
      <c r="B154" s="18" t="s">
        <v>282</v>
      </c>
      <c r="C154" s="43">
        <v>0</v>
      </c>
      <c r="D154" s="43">
        <f>D155</f>
        <v>0</v>
      </c>
      <c r="E154" s="52">
        <v>0</v>
      </c>
      <c r="F154" s="33">
        <f>F155</f>
        <v>12000</v>
      </c>
    </row>
    <row r="155" spans="1:8" ht="45">
      <c r="A155" s="11" t="s">
        <v>269</v>
      </c>
      <c r="B155" s="18" t="s">
        <v>157</v>
      </c>
      <c r="C155" s="43">
        <v>0</v>
      </c>
      <c r="D155" s="43">
        <v>0</v>
      </c>
      <c r="E155" s="52">
        <v>0</v>
      </c>
      <c r="F155" s="33">
        <v>12000</v>
      </c>
    </row>
    <row r="156" spans="1:8" s="5" customFormat="1" ht="30">
      <c r="A156" s="11" t="s">
        <v>270</v>
      </c>
      <c r="B156" s="18" t="s">
        <v>131</v>
      </c>
      <c r="C156" s="33">
        <f>C157</f>
        <v>-715882.35</v>
      </c>
      <c r="D156" s="33">
        <f>D157</f>
        <v>-715882.35</v>
      </c>
      <c r="E156" s="52">
        <f>D156/C156*100</f>
        <v>100</v>
      </c>
      <c r="F156" s="54">
        <f>F157</f>
        <v>-357184.8</v>
      </c>
      <c r="H156" s="20"/>
    </row>
    <row r="157" spans="1:8" ht="45">
      <c r="A157" s="11" t="s">
        <v>271</v>
      </c>
      <c r="B157" s="18" t="s">
        <v>132</v>
      </c>
      <c r="C157" s="33">
        <v>-715882.35</v>
      </c>
      <c r="D157" s="33">
        <v>-715882.35</v>
      </c>
      <c r="E157" s="52">
        <f>D157/C157*100</f>
        <v>100</v>
      </c>
      <c r="F157" s="33">
        <v>-357184.8</v>
      </c>
    </row>
    <row r="158" spans="1:8" s="5" customFormat="1" ht="18.75" customHeight="1">
      <c r="A158" s="8"/>
      <c r="B158" s="9" t="s">
        <v>133</v>
      </c>
      <c r="C158" s="33">
        <f>C104+C105</f>
        <v>327109634.14999998</v>
      </c>
      <c r="D158" s="33">
        <f>D104+D105</f>
        <v>132196180.12</v>
      </c>
      <c r="E158" s="52">
        <f>D158/C158*100</f>
        <v>40.413416884988443</v>
      </c>
      <c r="F158" s="33">
        <f>F104+F105</f>
        <v>141924717.09</v>
      </c>
    </row>
    <row r="159" spans="1:8" ht="15.75" hidden="1" thickBot="1">
      <c r="A159" s="21"/>
      <c r="B159" s="22" t="s">
        <v>134</v>
      </c>
      <c r="C159" s="23">
        <f>C158-C156</f>
        <v>327825516.5</v>
      </c>
      <c r="D159" s="23">
        <f>D158-D156</f>
        <v>132912062.47</v>
      </c>
      <c r="E159" s="23">
        <f>E158-E156</f>
        <v>-59.586583115011557</v>
      </c>
      <c r="F159" s="23">
        <f>F158-F156</f>
        <v>142281901.89000002</v>
      </c>
    </row>
    <row r="160" spans="1:8">
      <c r="A160" s="13" t="s">
        <v>135</v>
      </c>
    </row>
    <row r="161" spans="1:6">
      <c r="A161" s="13" t="s">
        <v>138</v>
      </c>
      <c r="C161" s="4"/>
      <c r="D161" s="4"/>
    </row>
    <row r="162" spans="1:6">
      <c r="E162" s="25"/>
      <c r="F162" s="25"/>
    </row>
    <row r="165" spans="1:6">
      <c r="A165" s="1" t="s">
        <v>136</v>
      </c>
    </row>
    <row r="170" spans="1:6">
      <c r="B170" s="1" t="s">
        <v>137</v>
      </c>
    </row>
  </sheetData>
  <mergeCells count="7">
    <mergeCell ref="B1:F1"/>
    <mergeCell ref="A2:A4"/>
    <mergeCell ref="B2:B4"/>
    <mergeCell ref="C2:C5"/>
    <mergeCell ref="D2:D5"/>
    <mergeCell ref="E2:E5"/>
    <mergeCell ref="F2:F5"/>
  </mergeCells>
  <pageMargins left="0.70866141732283472" right="0.70866141732283472" top="0.74803149606299213" bottom="0.74803149606299213" header="0.31496062992125984" footer="0.31496062992125984"/>
  <pageSetup paperSize="9" scale="43" orientation="portrait" horizontalDpi="180" verticalDpi="18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2019-07-11T13:50:48Z</dcterms:modified>
</cp:coreProperties>
</file>