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на 01.04.2020" sheetId="1" r:id="rId1"/>
  </sheets>
  <definedNames>
    <definedName name="_xlnm.Print_Area" localSheetId="0">'на 01.04.2020'!$A$1:$G$206</definedName>
  </definedNames>
  <calcPr calcId="124519"/>
</workbook>
</file>

<file path=xl/calcChain.xml><?xml version="1.0" encoding="utf-8"?>
<calcChain xmlns="http://schemas.openxmlformats.org/spreadsheetml/2006/main">
  <c r="G203" i="1"/>
  <c r="E148"/>
  <c r="E147" s="1"/>
  <c r="E150"/>
  <c r="F171"/>
  <c r="C145" l="1"/>
  <c r="E85"/>
  <c r="D119"/>
  <c r="G123"/>
  <c r="D101"/>
  <c r="F76"/>
  <c r="F51"/>
  <c r="F46"/>
  <c r="F25"/>
  <c r="C25"/>
  <c r="D25"/>
  <c r="G6" l="1"/>
  <c r="G8"/>
  <c r="G11"/>
  <c r="G12"/>
  <c r="G13"/>
  <c r="G14"/>
  <c r="G18"/>
  <c r="G20"/>
  <c r="G22"/>
  <c r="G24"/>
  <c r="G27"/>
  <c r="G28"/>
  <c r="G29"/>
  <c r="G30"/>
  <c r="G31"/>
  <c r="G34"/>
  <c r="G37"/>
  <c r="G39"/>
  <c r="G40"/>
  <c r="G42"/>
  <c r="G47"/>
  <c r="G49"/>
  <c r="G52"/>
  <c r="G53"/>
  <c r="G54"/>
  <c r="G57"/>
  <c r="G60"/>
  <c r="G64"/>
  <c r="G67"/>
  <c r="G69"/>
  <c r="G73"/>
  <c r="G77"/>
  <c r="G78"/>
  <c r="G79"/>
  <c r="G82"/>
  <c r="G83"/>
  <c r="G84"/>
  <c r="G85"/>
  <c r="G89"/>
  <c r="G93"/>
  <c r="G95"/>
  <c r="G99"/>
  <c r="G104"/>
  <c r="G105"/>
  <c r="G106"/>
  <c r="G107"/>
  <c r="G111"/>
  <c r="G115"/>
  <c r="G118"/>
  <c r="G120"/>
  <c r="G121"/>
  <c r="G122"/>
  <c r="G124"/>
  <c r="G125"/>
  <c r="G129"/>
  <c r="G130"/>
  <c r="G131"/>
  <c r="G132"/>
  <c r="G133"/>
  <c r="G134"/>
  <c r="G135"/>
  <c r="G141"/>
  <c r="G144"/>
  <c r="G147"/>
  <c r="G148"/>
  <c r="G149"/>
  <c r="G150"/>
  <c r="G151"/>
  <c r="G152"/>
  <c r="G153"/>
  <c r="G154"/>
  <c r="G155"/>
  <c r="G159"/>
  <c r="G160"/>
  <c r="G161"/>
  <c r="G162"/>
  <c r="G163"/>
  <c r="G164"/>
  <c r="G165"/>
  <c r="G166"/>
  <c r="G167"/>
  <c r="G172"/>
  <c r="G173"/>
  <c r="G174"/>
  <c r="G175"/>
  <c r="G176"/>
  <c r="G177"/>
  <c r="G178"/>
  <c r="G179"/>
  <c r="G181"/>
  <c r="G182"/>
  <c r="G183"/>
  <c r="G184"/>
  <c r="G185"/>
  <c r="G186"/>
  <c r="G190"/>
  <c r="G191"/>
  <c r="G192"/>
  <c r="G193"/>
  <c r="G194"/>
  <c r="G195"/>
  <c r="G196"/>
  <c r="G197"/>
  <c r="G199"/>
  <c r="G200"/>
  <c r="G201"/>
  <c r="G202"/>
  <c r="E194"/>
  <c r="E193" s="1"/>
  <c r="D195"/>
  <c r="D194" s="1"/>
  <c r="D193" s="1"/>
  <c r="E195"/>
  <c r="F195"/>
  <c r="F194" s="1"/>
  <c r="F193" s="1"/>
  <c r="C195"/>
  <c r="C194" s="1"/>
  <c r="C193" s="1"/>
  <c r="F158"/>
  <c r="D158"/>
  <c r="C158"/>
  <c r="D151"/>
  <c r="E151"/>
  <c r="F151"/>
  <c r="D150"/>
  <c r="F150"/>
  <c r="C151"/>
  <c r="C150" s="1"/>
  <c r="F148"/>
  <c r="D148"/>
  <c r="D147"/>
  <c r="F147"/>
  <c r="C148"/>
  <c r="C147" s="1"/>
  <c r="E84"/>
  <c r="G158" l="1"/>
  <c r="F50"/>
  <c r="F128"/>
  <c r="F81"/>
  <c r="E53"/>
  <c r="D51"/>
  <c r="G51" s="1"/>
  <c r="C51"/>
  <c r="C81"/>
  <c r="D81"/>
  <c r="D128"/>
  <c r="C128"/>
  <c r="D127"/>
  <c r="C127"/>
  <c r="E129"/>
  <c r="E124"/>
  <c r="E130"/>
  <c r="G119"/>
  <c r="C76"/>
  <c r="E11"/>
  <c r="E12"/>
  <c r="E13"/>
  <c r="E14"/>
  <c r="E18"/>
  <c r="E20"/>
  <c r="E22"/>
  <c r="E24"/>
  <c r="E27"/>
  <c r="E31"/>
  <c r="E34"/>
  <c r="E37"/>
  <c r="E40"/>
  <c r="E47"/>
  <c r="E49"/>
  <c r="E52"/>
  <c r="E54"/>
  <c r="E57"/>
  <c r="E60"/>
  <c r="E64"/>
  <c r="E67"/>
  <c r="E69"/>
  <c r="E73"/>
  <c r="E77"/>
  <c r="E78"/>
  <c r="E79"/>
  <c r="E83"/>
  <c r="E89"/>
  <c r="E93"/>
  <c r="E95"/>
  <c r="E99"/>
  <c r="E104"/>
  <c r="E107"/>
  <c r="E111"/>
  <c r="E115"/>
  <c r="E135"/>
  <c r="E141"/>
  <c r="E144"/>
  <c r="E160"/>
  <c r="E161"/>
  <c r="E162"/>
  <c r="E163"/>
  <c r="E164"/>
  <c r="E165"/>
  <c r="E166"/>
  <c r="E167"/>
  <c r="E173"/>
  <c r="E174"/>
  <c r="E175"/>
  <c r="E176"/>
  <c r="E177"/>
  <c r="E178"/>
  <c r="E179"/>
  <c r="E183"/>
  <c r="E186"/>
  <c r="E191"/>
  <c r="E192"/>
  <c r="E199"/>
  <c r="F200"/>
  <c r="F198"/>
  <c r="F189"/>
  <c r="F185"/>
  <c r="F184" s="1"/>
  <c r="F182"/>
  <c r="F154"/>
  <c r="F153" s="1"/>
  <c r="F143"/>
  <c r="F142" s="1"/>
  <c r="F140"/>
  <c r="F139" s="1"/>
  <c r="F134"/>
  <c r="F133"/>
  <c r="F119"/>
  <c r="F117"/>
  <c r="F114"/>
  <c r="F113" s="1"/>
  <c r="F110"/>
  <c r="F106"/>
  <c r="F105" s="1"/>
  <c r="F103"/>
  <c r="F102" s="1"/>
  <c r="F98"/>
  <c r="F94"/>
  <c r="G94" s="1"/>
  <c r="F92"/>
  <c r="F88"/>
  <c r="F80"/>
  <c r="F75"/>
  <c r="F72"/>
  <c r="F68"/>
  <c r="F66"/>
  <c r="F65"/>
  <c r="F63"/>
  <c r="F59"/>
  <c r="F56"/>
  <c r="F48"/>
  <c r="F36"/>
  <c r="F30"/>
  <c r="F29" s="1"/>
  <c r="F23"/>
  <c r="F21"/>
  <c r="F19"/>
  <c r="F17"/>
  <c r="F10"/>
  <c r="D80"/>
  <c r="D200"/>
  <c r="C200"/>
  <c r="C117"/>
  <c r="C116" s="1"/>
  <c r="D117"/>
  <c r="G117" s="1"/>
  <c r="D157"/>
  <c r="D114"/>
  <c r="C114"/>
  <c r="C113" s="1"/>
  <c r="D110"/>
  <c r="C110"/>
  <c r="C109" s="1"/>
  <c r="D106"/>
  <c r="D105" s="1"/>
  <c r="C106"/>
  <c r="C105" s="1"/>
  <c r="D103"/>
  <c r="C103"/>
  <c r="C102" s="1"/>
  <c r="D19"/>
  <c r="D17"/>
  <c r="D171"/>
  <c r="D170" s="1"/>
  <c r="D169" s="1"/>
  <c r="C171"/>
  <c r="C170" s="1"/>
  <c r="C169" s="1"/>
  <c r="D189"/>
  <c r="C189"/>
  <c r="C188" s="1"/>
  <c r="C187" s="1"/>
  <c r="C157"/>
  <c r="C156" s="1"/>
  <c r="D143"/>
  <c r="D142" s="1"/>
  <c r="G142" s="1"/>
  <c r="C143"/>
  <c r="C142" s="1"/>
  <c r="C80"/>
  <c r="D76"/>
  <c r="C75"/>
  <c r="D56"/>
  <c r="D68"/>
  <c r="D65" s="1"/>
  <c r="D66"/>
  <c r="D63"/>
  <c r="C68"/>
  <c r="C65" s="1"/>
  <c r="C66"/>
  <c r="C63"/>
  <c r="C56"/>
  <c r="C55" s="1"/>
  <c r="D50"/>
  <c r="C50"/>
  <c r="D30"/>
  <c r="C30"/>
  <c r="C29" s="1"/>
  <c r="D23"/>
  <c r="C23"/>
  <c r="D21"/>
  <c r="C21"/>
  <c r="C19"/>
  <c r="C17"/>
  <c r="D134"/>
  <c r="D133" s="1"/>
  <c r="D132" s="1"/>
  <c r="C134"/>
  <c r="C133" s="1"/>
  <c r="C132" s="1"/>
  <c r="D198"/>
  <c r="C198"/>
  <c r="C197" s="1"/>
  <c r="D188"/>
  <c r="D187" s="1"/>
  <c r="E187" s="1"/>
  <c r="D185"/>
  <c r="D184" s="1"/>
  <c r="D182"/>
  <c r="D181" s="1"/>
  <c r="C185"/>
  <c r="C184" s="1"/>
  <c r="C182"/>
  <c r="C181" s="1"/>
  <c r="D154"/>
  <c r="D153" s="1"/>
  <c r="C154"/>
  <c r="C153" s="1"/>
  <c r="D140"/>
  <c r="D139" s="1"/>
  <c r="G139" s="1"/>
  <c r="C140"/>
  <c r="C139" s="1"/>
  <c r="D98"/>
  <c r="D97" s="1"/>
  <c r="D96" s="1"/>
  <c r="C98"/>
  <c r="C97" s="1"/>
  <c r="C96" s="1"/>
  <c r="D94"/>
  <c r="C94"/>
  <c r="D92"/>
  <c r="C92"/>
  <c r="D88"/>
  <c r="D87" s="1"/>
  <c r="C88"/>
  <c r="C87" s="1"/>
  <c r="D72"/>
  <c r="D71" s="1"/>
  <c r="C72"/>
  <c r="C71" s="1"/>
  <c r="D59"/>
  <c r="D58" s="1"/>
  <c r="C59"/>
  <c r="C58" s="1"/>
  <c r="D48"/>
  <c r="C48"/>
  <c r="D46"/>
  <c r="G46" s="1"/>
  <c r="C46"/>
  <c r="D38"/>
  <c r="C39"/>
  <c r="C38" s="1"/>
  <c r="D35"/>
  <c r="C36"/>
  <c r="C35" s="1"/>
  <c r="G33"/>
  <c r="C33"/>
  <c r="C26"/>
  <c r="G26"/>
  <c r="D10"/>
  <c r="D9" s="1"/>
  <c r="C10"/>
  <c r="C9" s="1"/>
  <c r="G198" l="1"/>
  <c r="G189"/>
  <c r="G171"/>
  <c r="D113"/>
  <c r="G113" s="1"/>
  <c r="G114"/>
  <c r="F35"/>
  <c r="G36"/>
  <c r="G35"/>
  <c r="D109"/>
  <c r="G109" s="1"/>
  <c r="G110"/>
  <c r="D102"/>
  <c r="G102" s="1"/>
  <c r="G103"/>
  <c r="G98"/>
  <c r="G92"/>
  <c r="G80"/>
  <c r="G81"/>
  <c r="D75"/>
  <c r="G76"/>
  <c r="G75"/>
  <c r="G72"/>
  <c r="G63"/>
  <c r="G59"/>
  <c r="D55"/>
  <c r="G55" s="1"/>
  <c r="G56"/>
  <c r="G50"/>
  <c r="G48"/>
  <c r="G23"/>
  <c r="G21"/>
  <c r="G19"/>
  <c r="G17"/>
  <c r="F138"/>
  <c r="G143"/>
  <c r="G140"/>
  <c r="F127"/>
  <c r="G127" s="1"/>
  <c r="G128"/>
  <c r="F87"/>
  <c r="G87" s="1"/>
  <c r="G88"/>
  <c r="G66"/>
  <c r="G65"/>
  <c r="G68"/>
  <c r="F9"/>
  <c r="G9" s="1"/>
  <c r="G10"/>
  <c r="E26"/>
  <c r="F91"/>
  <c r="E51"/>
  <c r="E128"/>
  <c r="E127" s="1"/>
  <c r="C112"/>
  <c r="D126"/>
  <c r="C126"/>
  <c r="E189"/>
  <c r="E169"/>
  <c r="E102"/>
  <c r="F38"/>
  <c r="G38" s="1"/>
  <c r="F55"/>
  <c r="F58"/>
  <c r="G58" s="1"/>
  <c r="F62"/>
  <c r="F97"/>
  <c r="G97" s="1"/>
  <c r="F45"/>
  <c r="F71"/>
  <c r="G71" s="1"/>
  <c r="F74"/>
  <c r="F96"/>
  <c r="G96" s="1"/>
  <c r="F188"/>
  <c r="G188" s="1"/>
  <c r="E63"/>
  <c r="E105"/>
  <c r="E109"/>
  <c r="E184"/>
  <c r="F181"/>
  <c r="F170"/>
  <c r="G170" s="1"/>
  <c r="F157"/>
  <c r="G157" s="1"/>
  <c r="E142"/>
  <c r="E139"/>
  <c r="F132"/>
  <c r="F126" s="1"/>
  <c r="G126" s="1"/>
  <c r="F116"/>
  <c r="F109"/>
  <c r="E181"/>
  <c r="E66"/>
  <c r="E55"/>
  <c r="E19"/>
  <c r="E157"/>
  <c r="E198"/>
  <c r="E158"/>
  <c r="E81"/>
  <c r="E9"/>
  <c r="E33"/>
  <c r="E35"/>
  <c r="E38"/>
  <c r="E46"/>
  <c r="E48"/>
  <c r="E58"/>
  <c r="E71"/>
  <c r="E87"/>
  <c r="E92"/>
  <c r="E94"/>
  <c r="E96"/>
  <c r="E182"/>
  <c r="E197"/>
  <c r="E134"/>
  <c r="E21"/>
  <c r="E23"/>
  <c r="E30"/>
  <c r="E50"/>
  <c r="E65"/>
  <c r="E68"/>
  <c r="E56"/>
  <c r="E75"/>
  <c r="E143"/>
  <c r="E17"/>
  <c r="D116"/>
  <c r="G116" s="1"/>
  <c r="E80"/>
  <c r="E36"/>
  <c r="E113"/>
  <c r="D112"/>
  <c r="D29"/>
  <c r="E29" s="1"/>
  <c r="D62"/>
  <c r="F90"/>
  <c r="E188"/>
  <c r="E171"/>
  <c r="E133"/>
  <c r="E114"/>
  <c r="E110"/>
  <c r="E103"/>
  <c r="E97"/>
  <c r="E76"/>
  <c r="E72"/>
  <c r="E39"/>
  <c r="E10"/>
  <c r="E185"/>
  <c r="E170"/>
  <c r="E140"/>
  <c r="E132"/>
  <c r="E106"/>
  <c r="E98"/>
  <c r="E88"/>
  <c r="E59"/>
  <c r="D138"/>
  <c r="G138" s="1"/>
  <c r="D168"/>
  <c r="C138"/>
  <c r="C168"/>
  <c r="D16"/>
  <c r="G16" s="1"/>
  <c r="C101"/>
  <c r="C100" s="1"/>
  <c r="C16"/>
  <c r="C15" s="1"/>
  <c r="C7" s="1"/>
  <c r="C62"/>
  <c r="C61" s="1"/>
  <c r="D91"/>
  <c r="D45"/>
  <c r="D74"/>
  <c r="C45"/>
  <c r="C44" s="1"/>
  <c r="D156"/>
  <c r="E156" s="1"/>
  <c r="D145"/>
  <c r="C91"/>
  <c r="C90" s="1"/>
  <c r="C86" s="1"/>
  <c r="C74"/>
  <c r="C70" s="1"/>
  <c r="D100" l="1"/>
  <c r="E100" s="1"/>
  <c r="G112"/>
  <c r="G91"/>
  <c r="G74"/>
  <c r="F145"/>
  <c r="G145" s="1"/>
  <c r="F70"/>
  <c r="F61"/>
  <c r="G62"/>
  <c r="G45"/>
  <c r="C137"/>
  <c r="C136"/>
  <c r="E126"/>
  <c r="F44"/>
  <c r="F86"/>
  <c r="F187"/>
  <c r="G187" s="1"/>
  <c r="F101"/>
  <c r="G101" s="1"/>
  <c r="F169"/>
  <c r="G169" s="1"/>
  <c r="F156"/>
  <c r="G156" s="1"/>
  <c r="F112"/>
  <c r="E101"/>
  <c r="F15"/>
  <c r="E168"/>
  <c r="E145"/>
  <c r="E45"/>
  <c r="E138"/>
  <c r="D70"/>
  <c r="E70" s="1"/>
  <c r="E74"/>
  <c r="D90"/>
  <c r="G90" s="1"/>
  <c r="E91"/>
  <c r="E112"/>
  <c r="D15"/>
  <c r="E16"/>
  <c r="D61"/>
  <c r="E62"/>
  <c r="E25"/>
  <c r="D44"/>
  <c r="C43"/>
  <c r="C41" s="1"/>
  <c r="C5" s="1"/>
  <c r="D137"/>
  <c r="G70" l="1"/>
  <c r="C203"/>
  <c r="G61"/>
  <c r="G25"/>
  <c r="G15"/>
  <c r="F43"/>
  <c r="G44"/>
  <c r="F100"/>
  <c r="G100" s="1"/>
  <c r="F168"/>
  <c r="G168" s="1"/>
  <c r="E61"/>
  <c r="F7"/>
  <c r="D7"/>
  <c r="E15"/>
  <c r="D86"/>
  <c r="E86" s="1"/>
  <c r="E90"/>
  <c r="D136"/>
  <c r="E136" s="1"/>
  <c r="E137"/>
  <c r="D43"/>
  <c r="E44"/>
  <c r="G86" l="1"/>
  <c r="G7"/>
  <c r="G43"/>
  <c r="F41"/>
  <c r="F5" s="1"/>
  <c r="F137"/>
  <c r="G137" s="1"/>
  <c r="E7"/>
  <c r="D41"/>
  <c r="E43"/>
  <c r="G41" l="1"/>
  <c r="F136"/>
  <c r="F203" s="1"/>
  <c r="D5"/>
  <c r="G5" s="1"/>
  <c r="E41"/>
  <c r="G136" l="1"/>
  <c r="E5"/>
  <c r="D203"/>
  <c r="E203" l="1"/>
</calcChain>
</file>

<file path=xl/sharedStrings.xml><?xml version="1.0" encoding="utf-8"?>
<sst xmlns="http://schemas.openxmlformats.org/spreadsheetml/2006/main" count="383" uniqueCount="336">
  <si>
    <t>Кодклассификации доходов бюджетов Российской Федерации</t>
  </si>
  <si>
    <t>Наименование доходов</t>
  </si>
  <si>
    <t>000 1 00 00000 00 0000 000</t>
  </si>
  <si>
    <t>Налоговые и неналоговые доходы -всего,</t>
  </si>
  <si>
    <t>из них:</t>
  </si>
  <si>
    <t>Налоговые доходы -всего,</t>
  </si>
  <si>
    <t>в том числе:</t>
  </si>
  <si>
    <t>000 1 01 00000 00 0000 000</t>
  </si>
  <si>
    <t>Налоги на прибыль,доходы</t>
  </si>
  <si>
    <t>000 1 01 02000 01 0000 110</t>
  </si>
  <si>
    <t>Налог на доходы физических лиц</t>
  </si>
  <si>
    <t>182 1 01 02010 01 0000 110</t>
  </si>
  <si>
    <t>Налог на доходы физических лиц с доходов, источником которых является налоговый агент,за исключением доходов, в отношении которых исчисление и уплата налогов осуществляются в соответствии со статьями 227,227.1 и 228 Налогового кодекса Российской Федерации</t>
  </si>
  <si>
    <t>182 1 01 02020 01 0000 110</t>
  </si>
  <si>
    <t xml:space="preserve">Налог на доходы физических лиц с доходов,полученных от осуществления деятельности физическими лицами,зарегистрированными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лиц,занимающихся частной практикой в сответствии состатьей 227 Налогового кодекса Российской Федерации                                                               </t>
  </si>
  <si>
    <t>182 1 01 02030 01 0000 110</t>
  </si>
  <si>
    <t>Налог на доходы физичиеских лиц,полученных физическими лицами в соответствии со статьей 228 Налогового кодекса Российской Федерации</t>
  </si>
  <si>
    <t>182 1 01 02040 01 0000 110</t>
  </si>
  <si>
    <t>Налог на доходы физических лиц в виде фиксированных авансовых платежей с доходов, полученных физическими лицами, яляющимися иностранными гражданами,осуществляющими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</si>
  <si>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000 1 03 00000 00 0000 000</t>
  </si>
  <si>
    <t>Налог на товары(работы,услуги),реализуемые на территории Российской Федерации</t>
  </si>
  <si>
    <t>000 1 03 02000 01 0000 110</t>
  </si>
  <si>
    <t>Акцизы по подакцизным товарам (продукции),проиводимым на территории Российской Федерации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</si>
  <si>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</si>
  <si>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топливо,подлежащие распределению между бюджетами субъектов Росийской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</si>
  <si>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</si>
  <si>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</si>
  <si>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</si>
  <si>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</si>
  <si>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</si>
  <si>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</si>
  <si>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182 1 05 02010 02 0000 110</t>
  </si>
  <si>
    <t>182 1 05 02020 02 0000 110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</si>
  <si>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</si>
  <si>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000 1 05 04000 02 0000 110</t>
  </si>
  <si>
    <t>Налог, взимаемый в связи с применением патентной системы налогообложения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</si>
  <si>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</si>
  <si>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</si>
  <si>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</si>
  <si>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Налоги,сборы и регулярные платежи за пользование природными ресурсами</t>
  </si>
  <si>
    <t>000 1 07 01000 00 0000 110</t>
  </si>
  <si>
    <t>Налог на добычу полезных ископаемых</t>
  </si>
  <si>
    <t>182 1 07 01020 01 0000 110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</si>
  <si>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</si>
  <si>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</si>
  <si>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</si>
  <si>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</si>
  <si>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</si>
  <si>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</si>
  <si>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</si>
  <si>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 - всего,</t>
  </si>
  <si>
    <t>Доходы от использования имущества,находящегося в государственной имуниципальной собственности</t>
  </si>
  <si>
    <t>000 1 11 05000 00 0000 120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</si>
  <si>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</si>
  <si>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</si>
  <si>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</si>
  <si>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</si>
  <si>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</si>
  <si>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</si>
  <si>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101 1 11 05013 05 0000 120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</si>
  <si>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</si>
  <si>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</si>
  <si>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300 1 11 05013 13 0000 120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</si>
  <si>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</si>
  <si>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</si>
  <si>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000 1 11 05035 05 0000 120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</si>
  <si>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</si>
  <si>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</si>
  <si>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</si>
  <si>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</si>
  <si>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</si>
  <si>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101 1 11 09045 05 0000 120</t>
  </si>
  <si>
    <t>000 1 12 00000 00 0000 120</t>
  </si>
  <si>
    <t>Плата за негативное воздействие на окружающую среду</t>
  </si>
  <si>
    <t>00 1 12 01000 01 0000 120</t>
  </si>
  <si>
    <t>Плата за выбросы загрязняющих веществ в атмосферный воздух стационарными объектами</t>
  </si>
  <si>
    <t>048 1 12 01010 01 0000 120</t>
  </si>
  <si>
    <t>Плата за размещение отходов производства и потребления</t>
  </si>
  <si>
    <t>Плата за размещение отходов производства</t>
  </si>
  <si>
    <t>048 1 12 01041 01 0000 120</t>
  </si>
  <si>
    <t>000 1 13 00000 00 0000 000</t>
  </si>
  <si>
    <t>000 1 13 01000 00 0000 130</t>
  </si>
  <si>
    <t>Доходы от оказания платных услуг (работ)</t>
  </si>
  <si>
    <t>000 1 13 01990 00 0000 130</t>
  </si>
  <si>
    <t>Прочие доходы от оказания платных услуг (работ)</t>
  </si>
  <si>
    <t>106 1 13 01995 05 0000 130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</si>
  <si>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</si>
  <si>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</si>
  <si>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000 1 13 02000 00 0000 130</t>
  </si>
  <si>
    <t>000 1 13 02060 00 0000 130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</si>
  <si>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</si>
  <si>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</si>
  <si>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</si>
  <si>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</si>
  <si>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</si>
  <si>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000 1 13 02990 00 0000 130</t>
  </si>
  <si>
    <t>106 1 13 02995 05 0000 130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</si>
  <si>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</si>
  <si>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</si>
  <si>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</si>
  <si>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000 1 14 02000 00 0000 000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</si>
  <si>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</si>
  <si>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</si>
  <si>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101 14 02053 05 0000 410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</si>
  <si>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</si>
  <si>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</si>
  <si>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</si>
  <si>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000 1 14 06000 00 0000 430</t>
  </si>
  <si>
    <t>000 1 14 06010 00 0000 430</t>
  </si>
  <si>
    <t>000 1 14 06013 05 0000 430</t>
  </si>
  <si>
    <t>101 1 14 06013 05 0000 430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</si>
  <si>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</si>
  <si>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</si>
  <si>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300 1 14 06013 13 0000 430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</si>
  <si>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</si>
  <si>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</si>
  <si>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000 1 14 06300 00 0000 430</t>
  </si>
  <si>
    <t>000 1 14 06310 00 0000 430</t>
  </si>
  <si>
    <t>000 1 16 00000 00 0000 000</t>
  </si>
  <si>
    <t>Штрафы, санкции, возмещение ущерба</t>
  </si>
  <si>
    <t>Прочие неналоговые доходы</t>
  </si>
  <si>
    <t>Прочие неналоговые доходы бюджетов муниципальных районов</t>
  </si>
  <si>
    <t>000 1 17 00000 00 0000 000</t>
  </si>
  <si>
    <t>000 1 17 05000 00 0000 180</t>
  </si>
  <si>
    <t>000 1 17 05050 05 0000 180</t>
  </si>
  <si>
    <t>101 1 17 05050 05 0000 180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</si>
  <si>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</si>
  <si>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</si>
  <si>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</si>
  <si>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</si>
  <si>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</si>
  <si>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</si>
  <si>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</si>
  <si>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Субсидия бюджетам на поддержку отрасли культуры</t>
  </si>
  <si>
    <t>Субсидия бюджетам муниципальных районов на поддержку отрасли культуры</t>
  </si>
  <si>
    <t>Прочие субсидии</t>
  </si>
  <si>
    <t>Прочие субсидии бюджетам муниципальных районов</t>
  </si>
  <si>
    <t>Прочие субсидии бюджетам муниципальных районов -всего,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</si>
  <si>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</si>
  <si>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</si>
  <si>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</si>
  <si>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 -всего,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</si>
  <si>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</si>
  <si>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</si>
  <si>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</si>
  <si>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</si>
  <si>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</t>
  </si>
  <si>
    <t>Прочие субвенции бюджетам муниципальных районов</t>
  </si>
  <si>
    <t>Прочие субвенции бюджетам муниципальных районов-всего,</t>
  </si>
  <si>
    <t>ВСЕГО ДОХОДОВ</t>
  </si>
  <si>
    <t>000 2 07 0000 00 0000 000</t>
  </si>
  <si>
    <t>Прочие безвозмездные поступления</t>
  </si>
  <si>
    <t>Прочие безвозмездные поступления в бюджеты муниципальных  районов</t>
  </si>
  <si>
    <t>101 1 17 05050 05 0189 180</t>
  </si>
  <si>
    <t>Прочие неналоговые доходы бюджетов муниципальных районов (плата  за фактическое пользование земельными участками)</t>
  </si>
  <si>
    <t>000 1 13 02065 05 0000 130</t>
  </si>
  <si>
    <t>101 1 13 02065 05 1135 130</t>
  </si>
  <si>
    <t>101 1 13 02065 05 3135 130</t>
  </si>
  <si>
    <t>106 1 13 02065 05 4135 130</t>
  </si>
  <si>
    <t>Доходы, поступающие в порядке возмещения расходов, понесенных в связи с эксплуатацией имущества муниципальных районов(доходы от возмещения затрат по содержанию имущества,находящегося в аренде казенных учреждений)</t>
  </si>
  <si>
    <t>101 1 11 05035 05 1121 120</t>
  </si>
  <si>
    <t>101 1 11 05035 05 5121 120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</si>
  <si>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прочим договорам аренды за пользование арендованного имущества)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</si>
  <si>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договору с Территориальным органом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</si>
  <si>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Территориального органа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</si>
  <si>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Департамента сельского хозяйства и продовольствия Ивановской области)</t>
  </si>
  <si>
    <t>000 2 02 10000 00 0000 150</t>
  </si>
  <si>
    <t>000 2 02 15001 00 0000 150</t>
  </si>
  <si>
    <t>000 2 02 15001 05 0000 150</t>
  </si>
  <si>
    <t>103 2 02 15001 05 0000 150</t>
  </si>
  <si>
    <t>000 2 02 20000 00 0000 150</t>
  </si>
  <si>
    <t>000 2 02 25519 00 0000 150</t>
  </si>
  <si>
    <t>000 2 02 25519 05 0000 150</t>
  </si>
  <si>
    <t>103 2 02 25519 05 0000 150</t>
  </si>
  <si>
    <t>000 2 02 29999 05 0000 150</t>
  </si>
  <si>
    <t>103 2 02 29999 05 0000 150</t>
  </si>
  <si>
    <t>000 2 02 35082 00 0000 150</t>
  </si>
  <si>
    <t>000 2 02 35082 05 0000 150</t>
  </si>
  <si>
    <t>103 2 02 35082 05 0000 150</t>
  </si>
  <si>
    <t>000 2 02 35120 00 0000 150</t>
  </si>
  <si>
    <t>103 2 02 35120 05 0000 150</t>
  </si>
  <si>
    <t>000 2 02 39999 00 0000 150</t>
  </si>
  <si>
    <t>000 2 02 39999 05 0000 150</t>
  </si>
  <si>
    <t>103 2 02 39999 05 0000 150</t>
  </si>
  <si>
    <t>106 2 07 05030 05 0000 150</t>
  </si>
  <si>
    <t>000 2 070 05030 05 0000 150</t>
  </si>
  <si>
    <t>000 2 02 35120 05 0000 150</t>
  </si>
  <si>
    <t>103 2 02 30024 05 0000 150</t>
  </si>
  <si>
    <t>000 2 02 30024 05 0000 150</t>
  </si>
  <si>
    <t>000 2 02 30024 00 0000 150</t>
  </si>
  <si>
    <t>000 2 02 30000 00 0000 150</t>
  </si>
  <si>
    <t>100 1 03 02231 01 0000 110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</si>
  <si>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</si>
  <si>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</si>
  <si>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</si>
  <si>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</si>
  <si>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</si>
  <si>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</si>
  <si>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000 1 05 03000 01 000 110</t>
  </si>
  <si>
    <t>Единый сельскохозяйственный налог</t>
  </si>
  <si>
    <t>000 1 05 03010 01 0000 110</t>
  </si>
  <si>
    <t>182 1 05 03010 01 0000 110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</si>
  <si>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</si>
  <si>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</si>
  <si>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</si>
  <si>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</si>
  <si>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101 1 11 05075 05 0000 120</t>
  </si>
  <si>
    <t>000 1 12 01010 01 0000 120</t>
  </si>
  <si>
    <t>000 1 12 01040 01 0000 120</t>
  </si>
  <si>
    <t>000 1 12 01041 01 0000 120</t>
  </si>
  <si>
    <t>000 1 12 01042 01 0000 120</t>
  </si>
  <si>
    <t>Плата за размещение твердых коммунальных отходов</t>
  </si>
  <si>
    <t>048 1 12 01042 01 0000 120</t>
  </si>
  <si>
    <t>000 1 13 02995 05 000 130</t>
  </si>
  <si>
    <t>000 2 02 15002 00 0000 150</t>
  </si>
  <si>
    <t>Дотации бюджетам на поддержку мер по обеспечению сбалансированности бюджетов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</si>
  <si>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</si>
  <si>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</si>
  <si>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103 2 02 15002 05 0000 150</t>
  </si>
  <si>
    <t>Субсидии бюджетам муниципальных районов,городских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на 2020 год</t>
  </si>
  <si>
    <t>Субсидии бюджетам муниципальных образований Ивановской области на 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на 2020 год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</si>
  <si>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на 2020 год</t>
  </si>
  <si>
    <t>Субсидии бюджетам муниципальных районов и городскихокругов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спорта до средней заработной платы учителей в Ивановскойобласти на 2020 год</t>
  </si>
  <si>
    <t>Субсидии бюджетам муниципальных районов и городских округов Ивановской области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на 2020 год и на плановый период 2021 и 2022 годов</t>
  </si>
  <si>
    <t>Субсидии бюджетам городских округов,муниципальных районов и городских поселений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на 2020 год</t>
  </si>
  <si>
    <t>Субвенции бюджетам муниципальных районов и городских округов Ивановской области на осуществление полномочий по созданию и организации деятельности комиссий по делам несовершеннолетних и защите их прав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</si>
  <si>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отдельных государтсвеннцых полномочий в сфере административных правонарушений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</si>
  <si>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детьми–инвалидами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оздоровление, на 2020 год и на плановый период 2021 и 2022 годов</t>
  </si>
  <si>
    <t>Субвенции бюджетам муниципальных районов и городских округов Ивановской области  на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2020 год и на плановый период 2021 и 2022 годов</t>
  </si>
  <si>
    <t>Субвенции бюджетам муниципальных районов и городских округов на осуществление переданных государственных полномочий по организации двухразового питания в лагерях дневного пребывания детей–сирот и детей, находящихся в трудной жизненной ситуации, на 2020 год и на плановый период 2021 и 2022 годов</t>
  </si>
  <si>
    <t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на 2020 год и на плановый период 2021 и 2022 годов</t>
  </si>
  <si>
    <t xml:space="preserve"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на 2020 год </t>
  </si>
  <si>
    <t>000 1 03 02230 01 0000 110</t>
  </si>
  <si>
    <t>000 1 03 02240 01 0000 110</t>
  </si>
  <si>
    <t>000 1 03 02250 01 0000 110</t>
  </si>
  <si>
    <t>100 1 03 02241 01 0000 110</t>
  </si>
  <si>
    <t>100 1 03 02261 01 0000 110</t>
  </si>
  <si>
    <t>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</si>
  <si>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 xml:space="preserve"> 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</si>
  <si>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>Доходы от оказания платных услуг  и компенсации затрат государства</t>
  </si>
  <si>
    <t>Платежи в целях возмещения причиненного ущерба (убытков)</t>
  </si>
  <si>
    <t>000 1 16 10000 00 0000 140</t>
  </si>
  <si>
    <t>000 1 16 10030 05 0000 140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</si>
  <si>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</si>
  <si>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</si>
  <si>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</si>
  <si>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101 1 16 10032 05 0000 140</t>
  </si>
  <si>
    <t>Административные штрафы, установленные Кодексом Российской Федерации об административных правонарушениях</t>
  </si>
  <si>
    <t>000 1 16 01050 01 0000 140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</si>
  <si>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</si>
  <si>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</si>
  <si>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</si>
  <si>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</si>
  <si>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023 1 16 01053 01 0000 140</t>
  </si>
  <si>
    <t>000 1 16 01063 01 0000 140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</si>
  <si>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</si>
  <si>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</si>
  <si>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</si>
  <si>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023 1 16 01063 01 0000 140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</si>
  <si>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</si>
  <si>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</si>
  <si>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</si>
  <si>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</si>
  <si>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023 1 16 01203 01 0000 140</t>
  </si>
  <si>
    <t xml:space="preserve">Дотации бюджетам муниципальных районов на выравнивание бюджетной обеспеченности </t>
  </si>
  <si>
    <t>Дотации бюджетам муниципальных районов на выравнивание бюджетной обеспеченности</t>
  </si>
  <si>
    <t>Платежи при пользовании природными ресурсами</t>
  </si>
  <si>
    <t>Субсидии бюджеам муниципальных районов и городских округов Ивановской области на укрепление материально-технической базы муниципальных образовательныхорганизаций Ивановской области в рамках иныхнепрограммных мероприятий по наказам избирателей депутатам Ивановской областной Думы на 2020 год</t>
  </si>
  <si>
    <t>Субсидии бюджетам муниципальныхрайонов и городских округов Ивановской области на софинансирование расходных обязательств органов местного самоуправления по организации питания обучающихся 1-4 классов муниципальных общеобразовательнызорганизаций на 2020 год</t>
  </si>
  <si>
    <t>Отклонение в сравнении с 2019 годом                           (гр.6-гр.4),руб.</t>
  </si>
  <si>
    <t>101 1 13 02995 05 0000 130</t>
  </si>
  <si>
    <t>000 1 14 06313 05 0000 430</t>
  </si>
  <si>
    <t>101 1 14 06313 050000 430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</si>
  <si>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</si>
  <si>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</si>
  <si>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</si>
  <si>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</si>
  <si>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</si>
  <si>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101 1 16 10061 05 0000 140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</si>
  <si>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</si>
  <si>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</si>
  <si>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141 1 16 10123 01 0000 140</t>
  </si>
  <si>
    <t>182 1 16 10129 01 0000 140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</si>
  <si>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</si>
  <si>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</si>
  <si>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000 2 19 60010 05 0000 150</t>
  </si>
  <si>
    <t>103 2 19 60010 05 0000 150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</si>
  <si>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</si>
  <si>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101 1 13 02995 05 0136 130</t>
  </si>
  <si>
    <t>Прочие доходы от компенсации затрат бюджетов муниципальных районов(доходы от возврата дебиторской задолженности прошлых лет)</t>
  </si>
  <si>
    <t>% исполнения (гр.4/гр.3*100)</t>
  </si>
  <si>
    <t>000 1 16 00000 00 0000 140</t>
  </si>
  <si>
    <t>Штрафы 2019 года -всего</t>
  </si>
  <si>
    <t>000 2 02 29999 00 0000 150</t>
  </si>
  <si>
    <t>Яркина Ж.В.</t>
  </si>
  <si>
    <t>6-00-44</t>
  </si>
  <si>
    <t>161 1 16 10123 01 0000 140</t>
  </si>
  <si>
    <t>188 1 16 10123 01 0000 140</t>
  </si>
  <si>
    <t>000 1 17 01000 00 0000 180</t>
  </si>
  <si>
    <t>000 1 17 01050 05 0000 180</t>
  </si>
  <si>
    <t>101 1 17 01050 05 0000 180</t>
  </si>
  <si>
    <t>Невыясненные поступления</t>
  </si>
  <si>
    <t>Невыясненные поступления, зачисляемые в бюджеты муниципальных районов</t>
  </si>
  <si>
    <t>103 1 17 01050 05 0000 180</t>
  </si>
  <si>
    <t>106 1 13 02995 05 0136 130</t>
  </si>
  <si>
    <t>101 1 11 05035 05 2121 120</t>
  </si>
  <si>
    <t>106 1 17 01050 05 0000 180</t>
  </si>
  <si>
    <t>000 2 02 25097 00 0000 150</t>
  </si>
  <si>
    <t>000 2 02 25097 05 0000 150</t>
  </si>
  <si>
    <t>103 2 02 25097 05 0000 150</t>
  </si>
  <si>
    <t>Субсидии бюджетам муниципальных районов  на создание в общеобразовательных организациях,расположенныхвсельской местности,условий для занятий физической культурой и спортом</t>
  </si>
  <si>
    <t>Субсидии бюджетам муниципальных районов на создание в общеобразовательных организациях,расположенныхвсельской местности,условий для занятий физической культурой и спортом</t>
  </si>
  <si>
    <t>000 2 02 25169 00 0000 150</t>
  </si>
  <si>
    <t>000 2 02 25169 05 0000 150</t>
  </si>
  <si>
    <t>103 2 02 25169 05 0000 150</t>
  </si>
  <si>
    <t>000 2 02 40000 00 0000 150</t>
  </si>
  <si>
    <t>Иные межбюджетные трансферты</t>
  </si>
  <si>
    <t>000 2 02 40014 00 0000 150</t>
  </si>
  <si>
    <t>000 2 02 40014 05 0000 150</t>
  </si>
  <si>
    <t>103 2 02 40014 05 0000 150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</si>
  <si>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</si>
  <si>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</si>
  <si>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</si>
  <si>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</si>
  <si>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</si>
  <si>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Исполнение доходной части бюджета ЗМР на 01.04.2020</t>
  </si>
  <si>
    <t>Утвеждено на 2020 год (по состоянию на 01.04.2020), руб.</t>
  </si>
  <si>
    <t>Исполнено на 01.04.2020</t>
  </si>
  <si>
    <t>Исполнено на 01.04.2019,        руб.</t>
  </si>
  <si>
    <t>023 1 16 01073 01 0000 140</t>
  </si>
  <si>
    <t>415 1 16 10123 01 0000 140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</si>
  <si>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</si>
  <si>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000 2 02 20077 05 0000 150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</si>
  <si>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 -сиротами и детьми, оставшимися без попечения родителей,детьми-инвалидами в дошкольных группах муниципальных образовательных организаций</t>
  </si>
  <si>
    <t>-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</si>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</sst>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43" fontId="1" fillId="0" borderId="0" xfId="1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43" fontId="3" fillId="0" borderId="1" xfId="1" applyFont="1" applyBorder="1" applyAlignment="1">
      <alignment horizontal="center" wrapText="1"/>
    </xf>
    <xf numFmtId="43" fontId="1" fillId="0" borderId="1" xfId="1" applyFon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horizontal="center" wrapText="1"/>
    </xf>
    <xf numFmtId="0" fontId="4" fillId="0" borderId="1" xfId="0" applyFont="1" applyBorder="1" applyAlignment="1"/>
    <xf numFmtId="0" fontId="1" fillId="0" borderId="1" xfId="0" applyFont="1" applyBorder="1" applyAlignment="1"/>
    <xf numFmtId="0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6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43" fontId="1" fillId="0" borderId="1" xfId="1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6"/>
  <sheetViews>
    <sheetView tabSelected="1" view="pageBreakPreview" topLeftCell="A190" zoomScaleSheetLayoutView="100" workbookViewId="0">
      <selection activeCell="B204" sqref="B204"/>
    </sheetView>
  </sheetViews>
  <sheetFormatPr defaultRowHeight="15"/>
  <cols>
    <col min="1" max="1" width="27" style="3" customWidth="1"/>
    <col min="2" max="2" width="72.140625" style="3" customWidth="1"/>
    <col min="3" max="3" width="20.28515625" style="3" customWidth="1"/>
    <col min="4" max="4" width="19" style="3" customWidth="1"/>
    <col min="5" max="5" width="17.85546875" style="3" customWidth="1"/>
    <col min="6" max="6" width="16.85546875" style="3" customWidth="1"/>
    <col min="7" max="7" width="16.140625" style="3" customWidth="1"/>
    <col min="8" max="16384" width="9.140625" style="3"/>
  </cols>
  <sheetData>
    <row r="1" spans="1:7" ht="48.75" customHeight="1">
      <c r="B1" s="33" t="s">
        <v>325</v>
      </c>
      <c r="C1" s="33"/>
      <c r="D1" s="33"/>
      <c r="E1" s="6"/>
    </row>
    <row r="3" spans="1:7" ht="60">
      <c r="A3" s="1" t="s">
        <v>0</v>
      </c>
      <c r="B3" s="1" t="s">
        <v>1</v>
      </c>
      <c r="C3" s="1" t="s">
        <v>326</v>
      </c>
      <c r="D3" s="1" t="s">
        <v>327</v>
      </c>
      <c r="E3" s="1" t="s">
        <v>290</v>
      </c>
      <c r="F3" s="1" t="s">
        <v>328</v>
      </c>
      <c r="G3" s="1" t="s">
        <v>269</v>
      </c>
    </row>
    <row r="4" spans="1:7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s="4" customFormat="1" ht="19.5" customHeight="1">
      <c r="A5" s="7" t="s">
        <v>2</v>
      </c>
      <c r="B5" s="15" t="s">
        <v>3</v>
      </c>
      <c r="C5" s="18">
        <f>C7+C41</f>
        <v>63456371.480000004</v>
      </c>
      <c r="D5" s="18">
        <f>D7+D41</f>
        <v>15272127.219999999</v>
      </c>
      <c r="E5" s="18">
        <f t="shared" ref="E5:E71" si="0">D5/C5*100</f>
        <v>24.067129688960271</v>
      </c>
      <c r="F5" s="18">
        <f t="shared" ref="F5" si="1">F7+F41</f>
        <v>13048062.890000001</v>
      </c>
      <c r="G5" s="19">
        <f>F5-D5</f>
        <v>-2224064.3299999982</v>
      </c>
    </row>
    <row r="6" spans="1:7">
      <c r="A6" s="8"/>
      <c r="B6" s="14" t="s">
        <v>4</v>
      </c>
      <c r="C6" s="19"/>
      <c r="D6" s="19"/>
      <c r="E6" s="19"/>
      <c r="F6" s="20"/>
      <c r="G6" s="19">
        <f t="shared" ref="G6:G70" si="2">F6-D6</f>
        <v>0</v>
      </c>
    </row>
    <row r="7" spans="1:7" ht="15.75" customHeight="1">
      <c r="A7" s="8"/>
      <c r="B7" s="14" t="s">
        <v>5</v>
      </c>
      <c r="C7" s="19">
        <f>C9+C15+C25+C35+C38</f>
        <v>45051448.109999999</v>
      </c>
      <c r="D7" s="19">
        <f>D9+D15+D25+D35+D38</f>
        <v>11026139.68</v>
      </c>
      <c r="E7" s="19">
        <f t="shared" si="0"/>
        <v>24.474551080085135</v>
      </c>
      <c r="F7" s="19">
        <f t="shared" ref="F7" si="3">F9+F15+F25+F35+F38</f>
        <v>8990353.6699999999</v>
      </c>
      <c r="G7" s="19">
        <f t="shared" si="2"/>
        <v>-2035786.0099999998</v>
      </c>
    </row>
    <row r="8" spans="1:7" ht="15.75" customHeight="1">
      <c r="A8" s="8"/>
      <c r="B8" s="14" t="s">
        <v>6</v>
      </c>
      <c r="C8" s="19"/>
      <c r="D8" s="19"/>
      <c r="E8" s="19"/>
      <c r="F8" s="20"/>
      <c r="G8" s="19">
        <f t="shared" si="2"/>
        <v>0</v>
      </c>
    </row>
    <row r="9" spans="1:7" ht="15.75" customHeight="1">
      <c r="A9" s="8" t="s">
        <v>7</v>
      </c>
      <c r="B9" s="14" t="s">
        <v>8</v>
      </c>
      <c r="C9" s="19">
        <f>C10</f>
        <v>30130500</v>
      </c>
      <c r="D9" s="19">
        <f t="shared" ref="D9" si="4">D10</f>
        <v>5818123.79</v>
      </c>
      <c r="E9" s="19">
        <f t="shared" si="0"/>
        <v>19.309748560428801</v>
      </c>
      <c r="F9" s="20">
        <f>F10</f>
        <v>5778182.2700000005</v>
      </c>
      <c r="G9" s="19">
        <f t="shared" si="2"/>
        <v>-39941.519999999553</v>
      </c>
    </row>
    <row r="10" spans="1:7" s="4" customFormat="1" ht="15.75" customHeight="1">
      <c r="A10" s="9" t="s">
        <v>9</v>
      </c>
      <c r="B10" s="15" t="s">
        <v>10</v>
      </c>
      <c r="C10" s="18">
        <f>C11+C12+C13+C14</f>
        <v>30130500</v>
      </c>
      <c r="D10" s="18">
        <f t="shared" ref="D10:F10" si="5">D11+D12+D13+D14</f>
        <v>5818123.79</v>
      </c>
      <c r="E10" s="18">
        <f t="shared" si="0"/>
        <v>19.309748560428801</v>
      </c>
      <c r="F10" s="18">
        <f t="shared" si="5"/>
        <v>5778182.2700000005</v>
      </c>
      <c r="G10" s="19">
        <f t="shared" si="2"/>
        <v>-39941.519999999553</v>
      </c>
    </row>
    <row r="11" spans="1:7" ht="61.5" customHeight="1">
      <c r="A11" s="8" t="s">
        <v>11</v>
      </c>
      <c r="B11" s="29" t="s">
        <v>12</v>
      </c>
      <c r="C11" s="19">
        <v>29945000</v>
      </c>
      <c r="D11" s="19">
        <v>5739214.5</v>
      </c>
      <c r="E11" s="19">
        <f t="shared" si="0"/>
        <v>19.165852396059442</v>
      </c>
      <c r="F11" s="20">
        <v>5743652.7000000002</v>
      </c>
      <c r="G11" s="19">
        <f t="shared" si="2"/>
        <v>4438.2000000001863</v>
      </c>
    </row>
    <row r="12" spans="1:7" ht="90.75" customHeight="1">
      <c r="A12" s="8" t="s">
        <v>13</v>
      </c>
      <c r="B12" s="29" t="s">
        <v>14</v>
      </c>
      <c r="C12" s="19">
        <v>36040</v>
      </c>
      <c r="D12" s="19">
        <v>27024.43</v>
      </c>
      <c r="E12" s="19">
        <f t="shared" si="0"/>
        <v>74.984544950055493</v>
      </c>
      <c r="F12" s="20">
        <v>13866.5</v>
      </c>
      <c r="G12" s="19">
        <f t="shared" si="2"/>
        <v>-13157.93</v>
      </c>
    </row>
    <row r="13" spans="1:7" ht="30" customHeight="1">
      <c r="A13" s="8" t="s">
        <v>15</v>
      </c>
      <c r="B13" s="29" t="s">
        <v>16</v>
      </c>
      <c r="C13" s="19">
        <v>107060</v>
      </c>
      <c r="D13" s="19">
        <v>29030.86</v>
      </c>
      <c r="E13" s="19">
        <f t="shared" si="0"/>
        <v>27.116439379787039</v>
      </c>
      <c r="F13" s="20">
        <v>8349.57</v>
      </c>
      <c r="G13" s="19">
        <f t="shared" si="2"/>
        <v>-20681.29</v>
      </c>
    </row>
    <row r="14" spans="1:7" ht="75" customHeight="1">
      <c r="A14" s="8" t="s">
        <v>17</v>
      </c>
      <c r="B14" s="29" t="s">
        <v>18</v>
      </c>
      <c r="C14" s="19">
        <v>42400</v>
      </c>
      <c r="D14" s="19">
        <v>22854</v>
      </c>
      <c r="E14" s="19">
        <f t="shared" si="0"/>
        <v>53.900943396226417</v>
      </c>
      <c r="F14" s="20">
        <v>12313.5</v>
      </c>
      <c r="G14" s="19">
        <f t="shared" si="2"/>
        <v>-10540.5</v>
      </c>
    </row>
    <row r="15" spans="1:7" s="4" customFormat="1" ht="30" customHeight="1">
      <c r="A15" s="9" t="s">
        <v>19</v>
      </c>
      <c r="B15" s="15" t="s">
        <v>20</v>
      </c>
      <c r="C15" s="18">
        <f>C16</f>
        <v>8795948.1099999994</v>
      </c>
      <c r="D15" s="18">
        <f t="shared" ref="D15:F15" si="6">D16</f>
        <v>1914241.92</v>
      </c>
      <c r="E15" s="18">
        <f t="shared" si="0"/>
        <v>21.76276958505159</v>
      </c>
      <c r="F15" s="18">
        <f t="shared" si="6"/>
        <v>1909173.9</v>
      </c>
      <c r="G15" s="19">
        <f t="shared" si="2"/>
        <v>-5068.0200000000186</v>
      </c>
    </row>
    <row r="16" spans="1:7" ht="31.5" customHeight="1">
      <c r="A16" s="8" t="s">
        <v>21</v>
      </c>
      <c r="B16" s="14" t="s">
        <v>22</v>
      </c>
      <c r="C16" s="19">
        <f>C17+C19+C21+C23</f>
        <v>8795948.1099999994</v>
      </c>
      <c r="D16" s="19">
        <f t="shared" ref="D16" si="7">D17+D19+D21+D23</f>
        <v>1914241.92</v>
      </c>
      <c r="E16" s="19">
        <f t="shared" si="0"/>
        <v>21.76276958505159</v>
      </c>
      <c r="F16" s="19">
        <v>1909173.9</v>
      </c>
      <c r="G16" s="19">
        <f t="shared" si="2"/>
        <v>-5068.0200000000186</v>
      </c>
    </row>
    <row r="17" spans="1:7" ht="96.75" hidden="1" customHeight="1">
      <c r="A17" s="8" t="s">
        <v>232</v>
      </c>
      <c r="B17" s="14" t="s">
        <v>24</v>
      </c>
      <c r="C17" s="19">
        <f>C18</f>
        <v>4030610.77</v>
      </c>
      <c r="D17" s="19">
        <f t="shared" ref="D17:F17" si="8">D18</f>
        <v>868721.91</v>
      </c>
      <c r="E17" s="19">
        <f t="shared" si="0"/>
        <v>21.553108438699478</v>
      </c>
      <c r="F17" s="19">
        <f t="shared" si="8"/>
        <v>838686.46</v>
      </c>
      <c r="G17" s="19">
        <f t="shared" si="2"/>
        <v>-30035.45000000007</v>
      </c>
    </row>
    <row r="18" spans="1:7" ht="89.25" customHeight="1">
      <c r="A18" s="12" t="s">
        <v>191</v>
      </c>
      <c r="B18" s="30" t="s">
        <v>192</v>
      </c>
      <c r="C18" s="19">
        <v>4030610.77</v>
      </c>
      <c r="D18" s="19">
        <v>868721.91</v>
      </c>
      <c r="E18" s="19">
        <f t="shared" si="0"/>
        <v>21.553108438699478</v>
      </c>
      <c r="F18" s="20">
        <v>838686.46</v>
      </c>
      <c r="G18" s="19">
        <f t="shared" si="2"/>
        <v>-30035.45000000007</v>
      </c>
    </row>
    <row r="19" spans="1:7" ht="111" hidden="1" customHeight="1">
      <c r="A19" s="8" t="s">
        <v>233</v>
      </c>
      <c r="B19" s="29" t="s">
        <v>23</v>
      </c>
      <c r="C19" s="19">
        <f>C20</f>
        <v>20761.080000000002</v>
      </c>
      <c r="D19" s="19">
        <f t="shared" ref="D19:F19" si="9">D20</f>
        <v>5663.17</v>
      </c>
      <c r="E19" s="19">
        <f t="shared" si="0"/>
        <v>27.277819843669015</v>
      </c>
      <c r="F19" s="19">
        <f t="shared" si="9"/>
        <v>5859.9</v>
      </c>
      <c r="G19" s="19">
        <f t="shared" si="2"/>
        <v>196.72999999999956</v>
      </c>
    </row>
    <row r="20" spans="1:7" ht="106.5" customHeight="1">
      <c r="A20" s="12" t="s">
        <v>235</v>
      </c>
      <c r="B20" s="30" t="s">
        <v>193</v>
      </c>
      <c r="C20" s="19">
        <v>20761.080000000002</v>
      </c>
      <c r="D20" s="19">
        <v>5663.17</v>
      </c>
      <c r="E20" s="19">
        <f t="shared" si="0"/>
        <v>27.277819843669015</v>
      </c>
      <c r="F20" s="20">
        <v>5859.9</v>
      </c>
      <c r="G20" s="19">
        <f t="shared" si="2"/>
        <v>196.72999999999956</v>
      </c>
    </row>
    <row r="21" spans="1:7" ht="101.25" hidden="1" customHeight="1">
      <c r="A21" s="8" t="s">
        <v>234</v>
      </c>
      <c r="B21" s="30" t="s">
        <v>197</v>
      </c>
      <c r="C21" s="19">
        <f>C22</f>
        <v>5264734.8499999996</v>
      </c>
      <c r="D21" s="19">
        <f t="shared" ref="D21:F21" si="10">D22</f>
        <v>1219297.42</v>
      </c>
      <c r="E21" s="19">
        <f t="shared" si="0"/>
        <v>23.159711832401207</v>
      </c>
      <c r="F21" s="19">
        <f t="shared" si="10"/>
        <v>1229687.4099999999</v>
      </c>
      <c r="G21" s="19">
        <f t="shared" si="2"/>
        <v>10389.989999999991</v>
      </c>
    </row>
    <row r="22" spans="1:7" ht="90" customHeight="1">
      <c r="A22" s="12" t="s">
        <v>194</v>
      </c>
      <c r="B22" s="31" t="s">
        <v>195</v>
      </c>
      <c r="C22" s="22">
        <v>5264734.8499999996</v>
      </c>
      <c r="D22" s="19">
        <v>1219297.42</v>
      </c>
      <c r="E22" s="19">
        <f t="shared" si="0"/>
        <v>23.159711832401207</v>
      </c>
      <c r="F22" s="20">
        <v>1229687.4099999999</v>
      </c>
      <c r="G22" s="19">
        <f t="shared" si="2"/>
        <v>10389.989999999991</v>
      </c>
    </row>
    <row r="23" spans="1:7" ht="60" hidden="1">
      <c r="A23" s="8" t="s">
        <v>25</v>
      </c>
      <c r="B23" s="29" t="s">
        <v>26</v>
      </c>
      <c r="C23" s="19">
        <f>C24</f>
        <v>-520158.59</v>
      </c>
      <c r="D23" s="19">
        <f t="shared" ref="D23:F23" si="11">D24</f>
        <v>-179440.58</v>
      </c>
      <c r="E23" s="19">
        <f t="shared" si="0"/>
        <v>34.497282838297444</v>
      </c>
      <c r="F23" s="19">
        <f t="shared" si="11"/>
        <v>-165059.87</v>
      </c>
      <c r="G23" s="19">
        <f t="shared" si="2"/>
        <v>14380.709999999992</v>
      </c>
    </row>
    <row r="24" spans="1:7" ht="90" customHeight="1">
      <c r="A24" s="12" t="s">
        <v>236</v>
      </c>
      <c r="B24" s="30" t="s">
        <v>196</v>
      </c>
      <c r="C24" s="19">
        <v>-520158.59</v>
      </c>
      <c r="D24" s="19">
        <v>-179440.58</v>
      </c>
      <c r="E24" s="19">
        <f t="shared" si="0"/>
        <v>34.497282838297444</v>
      </c>
      <c r="F24" s="20">
        <v>-165059.87</v>
      </c>
      <c r="G24" s="19">
        <f t="shared" si="2"/>
        <v>14380.709999999992</v>
      </c>
    </row>
    <row r="25" spans="1:7" s="4" customFormat="1">
      <c r="A25" s="9" t="s">
        <v>27</v>
      </c>
      <c r="B25" s="15" t="s">
        <v>28</v>
      </c>
      <c r="C25" s="18">
        <f>C26+C33+C29+C32</f>
        <v>4015000</v>
      </c>
      <c r="D25" s="18">
        <f>D26+D33+D29+D32</f>
        <v>922670.07999999996</v>
      </c>
      <c r="E25" s="18">
        <f t="shared" si="0"/>
        <v>22.980574844333749</v>
      </c>
      <c r="F25" s="18">
        <f>F26+F33+F29+F32</f>
        <v>891016.9</v>
      </c>
      <c r="G25" s="19">
        <f t="shared" si="2"/>
        <v>-31653.179999999935</v>
      </c>
    </row>
    <row r="26" spans="1:7">
      <c r="A26" s="8" t="s">
        <v>29</v>
      </c>
      <c r="B26" s="14" t="s">
        <v>30</v>
      </c>
      <c r="C26" s="19">
        <f>C27+C28</f>
        <v>3600000</v>
      </c>
      <c r="D26" s="19">
        <v>776599.7</v>
      </c>
      <c r="E26" s="19">
        <f t="shared" si="0"/>
        <v>21.572213888888889</v>
      </c>
      <c r="F26" s="19">
        <v>700105.09</v>
      </c>
      <c r="G26" s="19">
        <f t="shared" si="2"/>
        <v>-76494.609999999986</v>
      </c>
    </row>
    <row r="27" spans="1:7" hidden="1">
      <c r="A27" s="8" t="s">
        <v>31</v>
      </c>
      <c r="B27" s="14" t="s">
        <v>30</v>
      </c>
      <c r="C27" s="19">
        <v>3600000</v>
      </c>
      <c r="D27" s="19">
        <v>769265.32</v>
      </c>
      <c r="E27" s="19">
        <f t="shared" si="0"/>
        <v>21.368481111111109</v>
      </c>
      <c r="F27" s="20">
        <v>686063.03</v>
      </c>
      <c r="G27" s="19">
        <f t="shared" si="2"/>
        <v>-83202.289999999921</v>
      </c>
    </row>
    <row r="28" spans="1:7" ht="30" hidden="1">
      <c r="A28" s="8" t="s">
        <v>32</v>
      </c>
      <c r="B28" s="14" t="s">
        <v>33</v>
      </c>
      <c r="C28" s="19">
        <v>0</v>
      </c>
      <c r="D28" s="19">
        <v>0</v>
      </c>
      <c r="E28" s="19"/>
      <c r="F28" s="20">
        <v>0</v>
      </c>
      <c r="G28" s="19">
        <f t="shared" si="2"/>
        <v>0</v>
      </c>
    </row>
    <row r="29" spans="1:7" hidden="1">
      <c r="A29" s="8" t="s">
        <v>198</v>
      </c>
      <c r="B29" s="23" t="s">
        <v>199</v>
      </c>
      <c r="C29" s="19">
        <f>C30</f>
        <v>25000</v>
      </c>
      <c r="D29" s="19">
        <f t="shared" ref="D29:F30" si="12">D30</f>
        <v>0</v>
      </c>
      <c r="E29" s="19">
        <f t="shared" si="0"/>
        <v>0</v>
      </c>
      <c r="F29" s="19">
        <f t="shared" si="12"/>
        <v>0</v>
      </c>
      <c r="G29" s="19">
        <f t="shared" si="2"/>
        <v>0</v>
      </c>
    </row>
    <row r="30" spans="1:7" hidden="1">
      <c r="A30" s="8" t="s">
        <v>200</v>
      </c>
      <c r="B30" s="23" t="s">
        <v>199</v>
      </c>
      <c r="C30" s="19">
        <f>C31</f>
        <v>25000</v>
      </c>
      <c r="D30" s="19">
        <f t="shared" si="12"/>
        <v>0</v>
      </c>
      <c r="E30" s="19">
        <f t="shared" si="0"/>
        <v>0</v>
      </c>
      <c r="F30" s="19">
        <f t="shared" si="12"/>
        <v>0</v>
      </c>
      <c r="G30" s="19">
        <f t="shared" si="2"/>
        <v>0</v>
      </c>
    </row>
    <row r="31" spans="1:7" hidden="1">
      <c r="A31" s="8" t="s">
        <v>201</v>
      </c>
      <c r="B31" s="23" t="s">
        <v>199</v>
      </c>
      <c r="C31" s="19">
        <v>25000</v>
      </c>
      <c r="D31" s="19">
        <v>0</v>
      </c>
      <c r="E31" s="19">
        <f t="shared" si="0"/>
        <v>0</v>
      </c>
      <c r="F31" s="20">
        <v>0</v>
      </c>
      <c r="G31" s="19">
        <f t="shared" si="2"/>
        <v>0</v>
      </c>
    </row>
    <row r="32" spans="1:7">
      <c r="A32" s="8" t="s">
        <v>200</v>
      </c>
      <c r="B32" s="23" t="s">
        <v>199</v>
      </c>
      <c r="C32" s="19"/>
      <c r="D32" s="19"/>
      <c r="E32" s="19"/>
      <c r="F32" s="19">
        <v>24700.16</v>
      </c>
      <c r="G32" s="19"/>
    </row>
    <row r="33" spans="1:7" ht="30">
      <c r="A33" s="8" t="s">
        <v>34</v>
      </c>
      <c r="B33" s="14" t="s">
        <v>35</v>
      </c>
      <c r="C33" s="19">
        <f>C34</f>
        <v>390000</v>
      </c>
      <c r="D33" s="19">
        <v>146070.38</v>
      </c>
      <c r="E33" s="19">
        <f t="shared" si="0"/>
        <v>37.453943589743595</v>
      </c>
      <c r="F33" s="19">
        <v>166211.65</v>
      </c>
      <c r="G33" s="19">
        <f t="shared" si="2"/>
        <v>20141.26999999999</v>
      </c>
    </row>
    <row r="34" spans="1:7" ht="30" hidden="1">
      <c r="A34" s="8" t="s">
        <v>36</v>
      </c>
      <c r="B34" s="14" t="s">
        <v>37</v>
      </c>
      <c r="C34" s="19">
        <v>390000</v>
      </c>
      <c r="D34" s="19">
        <v>50517.66</v>
      </c>
      <c r="E34" s="19">
        <f t="shared" si="0"/>
        <v>12.953246153846154</v>
      </c>
      <c r="F34" s="20">
        <v>59320</v>
      </c>
      <c r="G34" s="19">
        <f t="shared" si="2"/>
        <v>8802.3399999999965</v>
      </c>
    </row>
    <row r="35" spans="1:7" s="4" customFormat="1" ht="29.25">
      <c r="A35" s="9" t="s">
        <v>38</v>
      </c>
      <c r="B35" s="15" t="s">
        <v>39</v>
      </c>
      <c r="C35" s="18">
        <f>C36</f>
        <v>110000</v>
      </c>
      <c r="D35" s="18">
        <f t="shared" ref="D35:F36" si="13">D36</f>
        <v>2000000</v>
      </c>
      <c r="E35" s="18">
        <f t="shared" si="0"/>
        <v>1818.1818181818182</v>
      </c>
      <c r="F35" s="18">
        <f t="shared" si="13"/>
        <v>0</v>
      </c>
      <c r="G35" s="19">
        <f t="shared" si="2"/>
        <v>-2000000</v>
      </c>
    </row>
    <row r="36" spans="1:7">
      <c r="A36" s="8" t="s">
        <v>40</v>
      </c>
      <c r="B36" s="14" t="s">
        <v>41</v>
      </c>
      <c r="C36" s="19">
        <f>C37</f>
        <v>110000</v>
      </c>
      <c r="D36" s="19">
        <v>2000000</v>
      </c>
      <c r="E36" s="19">
        <f t="shared" si="0"/>
        <v>1818.1818181818182</v>
      </c>
      <c r="F36" s="19">
        <f t="shared" si="13"/>
        <v>0</v>
      </c>
      <c r="G36" s="19">
        <f t="shared" si="2"/>
        <v>-2000000</v>
      </c>
    </row>
    <row r="37" spans="1:7" hidden="1">
      <c r="A37" s="8" t="s">
        <v>42</v>
      </c>
      <c r="B37" s="14" t="s">
        <v>43</v>
      </c>
      <c r="C37" s="19">
        <v>110000</v>
      </c>
      <c r="D37" s="19">
        <v>959861</v>
      </c>
      <c r="E37" s="19">
        <f t="shared" si="0"/>
        <v>872.60090909090911</v>
      </c>
      <c r="F37" s="20">
        <v>0</v>
      </c>
      <c r="G37" s="19">
        <f t="shared" si="2"/>
        <v>-959861</v>
      </c>
    </row>
    <row r="38" spans="1:7" s="4" customFormat="1">
      <c r="A38" s="9" t="s">
        <v>44</v>
      </c>
      <c r="B38" s="15" t="s">
        <v>45</v>
      </c>
      <c r="C38" s="18">
        <f>C39</f>
        <v>2000000</v>
      </c>
      <c r="D38" s="18">
        <f t="shared" ref="D38:F38" si="14">D39</f>
        <v>371103.89</v>
      </c>
      <c r="E38" s="18">
        <f t="shared" si="0"/>
        <v>18.555194499999999</v>
      </c>
      <c r="F38" s="18">
        <f t="shared" si="14"/>
        <v>411980.6</v>
      </c>
      <c r="G38" s="19">
        <f t="shared" si="2"/>
        <v>40876.709999999963</v>
      </c>
    </row>
    <row r="39" spans="1:7" ht="30">
      <c r="A39" s="8" t="s">
        <v>46</v>
      </c>
      <c r="B39" s="14" t="s">
        <v>47</v>
      </c>
      <c r="C39" s="19">
        <f>C40</f>
        <v>2000000</v>
      </c>
      <c r="D39" s="19">
        <v>371103.89</v>
      </c>
      <c r="E39" s="19">
        <f t="shared" si="0"/>
        <v>18.555194499999999</v>
      </c>
      <c r="F39" s="19">
        <v>411980.6</v>
      </c>
      <c r="G39" s="19">
        <f t="shared" si="2"/>
        <v>40876.709999999963</v>
      </c>
    </row>
    <row r="40" spans="1:7" ht="45" hidden="1">
      <c r="A40" s="8" t="s">
        <v>48</v>
      </c>
      <c r="B40" s="14" t="s">
        <v>49</v>
      </c>
      <c r="C40" s="19">
        <v>2000000</v>
      </c>
      <c r="D40" s="19">
        <v>262666.23999999999</v>
      </c>
      <c r="E40" s="19">
        <f t="shared" si="0"/>
        <v>13.133312</v>
      </c>
      <c r="F40" s="20">
        <v>290081.09999999998</v>
      </c>
      <c r="G40" s="19">
        <f t="shared" si="2"/>
        <v>27414.859999999986</v>
      </c>
    </row>
    <row r="41" spans="1:7" s="4" customFormat="1">
      <c r="A41" s="9"/>
      <c r="B41" s="15" t="s">
        <v>50</v>
      </c>
      <c r="C41" s="18">
        <f>C43+C61+C70+C86+C100+C126</f>
        <v>18404923.370000001</v>
      </c>
      <c r="D41" s="18">
        <f>D43+D61+D70+D86+D100+D126</f>
        <v>4245987.54</v>
      </c>
      <c r="E41" s="18">
        <f t="shared" si="0"/>
        <v>23.069846337534628</v>
      </c>
      <c r="F41" s="18">
        <f>F43+F61+F70+F86+F100+F126</f>
        <v>4057709.2199999997</v>
      </c>
      <c r="G41" s="19">
        <f t="shared" si="2"/>
        <v>-188278.3200000003</v>
      </c>
    </row>
    <row r="42" spans="1:7">
      <c r="A42" s="8"/>
      <c r="B42" s="14" t="s">
        <v>6</v>
      </c>
      <c r="C42" s="19"/>
      <c r="D42" s="19"/>
      <c r="E42" s="19"/>
      <c r="F42" s="20"/>
      <c r="G42" s="19">
        <f t="shared" si="2"/>
        <v>0</v>
      </c>
    </row>
    <row r="43" spans="1:7" s="4" customFormat="1" ht="29.25">
      <c r="A43" s="9" t="s">
        <v>53</v>
      </c>
      <c r="B43" s="15" t="s">
        <v>51</v>
      </c>
      <c r="C43" s="18">
        <f>C44+C58</f>
        <v>3352500</v>
      </c>
      <c r="D43" s="18">
        <f>D44+D58</f>
        <v>848545.65</v>
      </c>
      <c r="E43" s="18">
        <f t="shared" si="0"/>
        <v>25.310832214765099</v>
      </c>
      <c r="F43" s="18">
        <f t="shared" ref="F43" si="15">F44+F58</f>
        <v>519568.16000000003</v>
      </c>
      <c r="G43" s="19">
        <f t="shared" si="2"/>
        <v>-328977.49</v>
      </c>
    </row>
    <row r="44" spans="1:7" ht="75.75" customHeight="1">
      <c r="A44" s="8" t="s">
        <v>52</v>
      </c>
      <c r="B44" s="25" t="s">
        <v>54</v>
      </c>
      <c r="C44" s="19">
        <f>C45+C50+C55</f>
        <v>3182500</v>
      </c>
      <c r="D44" s="19">
        <f t="shared" ref="D44:F44" si="16">D45+D50+D55</f>
        <v>794499.45000000007</v>
      </c>
      <c r="E44" s="19">
        <f t="shared" si="0"/>
        <v>24.96463315003928</v>
      </c>
      <c r="F44" s="19">
        <f t="shared" si="16"/>
        <v>459610.41000000003</v>
      </c>
      <c r="G44" s="19">
        <f t="shared" si="2"/>
        <v>-334889.04000000004</v>
      </c>
    </row>
    <row r="45" spans="1:7" ht="59.25" customHeight="1">
      <c r="A45" s="8" t="s">
        <v>55</v>
      </c>
      <c r="B45" s="29" t="s">
        <v>56</v>
      </c>
      <c r="C45" s="19">
        <f>C46+C48</f>
        <v>2200000</v>
      </c>
      <c r="D45" s="19">
        <f t="shared" ref="D45:F45" si="17">D46+D48</f>
        <v>560574.81000000006</v>
      </c>
      <c r="E45" s="19">
        <f t="shared" si="0"/>
        <v>25.480673181818187</v>
      </c>
      <c r="F45" s="19">
        <f t="shared" si="17"/>
        <v>452617.41000000003</v>
      </c>
      <c r="G45" s="19">
        <f t="shared" si="2"/>
        <v>-107957.40000000002</v>
      </c>
    </row>
    <row r="46" spans="1:7" ht="75.75" customHeight="1">
      <c r="A46" s="8" t="s">
        <v>57</v>
      </c>
      <c r="B46" s="25" t="s">
        <v>58</v>
      </c>
      <c r="C46" s="19">
        <f>C47</f>
        <v>1800000</v>
      </c>
      <c r="D46" s="19">
        <f t="shared" ref="D46" si="18">D47</f>
        <v>421435.53</v>
      </c>
      <c r="E46" s="19">
        <f t="shared" si="0"/>
        <v>23.413085000000002</v>
      </c>
      <c r="F46" s="19">
        <f>F47</f>
        <v>339601.64</v>
      </c>
      <c r="G46" s="19">
        <f t="shared" si="2"/>
        <v>-81833.890000000014</v>
      </c>
    </row>
    <row r="47" spans="1:7" ht="77.25" customHeight="1">
      <c r="A47" s="8" t="s">
        <v>59</v>
      </c>
      <c r="B47" s="25" t="s">
        <v>58</v>
      </c>
      <c r="C47" s="19">
        <v>1800000</v>
      </c>
      <c r="D47" s="19">
        <v>421435.53</v>
      </c>
      <c r="E47" s="19">
        <f t="shared" si="0"/>
        <v>23.413085000000002</v>
      </c>
      <c r="F47" s="20">
        <v>339601.64</v>
      </c>
      <c r="G47" s="19">
        <f t="shared" si="2"/>
        <v>-81833.890000000014</v>
      </c>
    </row>
    <row r="48" spans="1:7" ht="60" hidden="1">
      <c r="A48" s="8" t="s">
        <v>60</v>
      </c>
      <c r="B48" s="13" t="s">
        <v>61</v>
      </c>
      <c r="C48" s="19">
        <f>C49</f>
        <v>400000</v>
      </c>
      <c r="D48" s="19">
        <f t="shared" ref="D48:F48" si="19">D49</f>
        <v>139139.28</v>
      </c>
      <c r="E48" s="19">
        <f t="shared" si="0"/>
        <v>34.784819999999996</v>
      </c>
      <c r="F48" s="19">
        <f t="shared" si="19"/>
        <v>113015.77</v>
      </c>
      <c r="G48" s="19">
        <f t="shared" si="2"/>
        <v>-26123.509999999995</v>
      </c>
    </row>
    <row r="49" spans="1:7" ht="60.75" customHeight="1">
      <c r="A49" s="8" t="s">
        <v>62</v>
      </c>
      <c r="B49" s="25" t="s">
        <v>61</v>
      </c>
      <c r="C49" s="19">
        <v>400000</v>
      </c>
      <c r="D49" s="19">
        <v>139139.28</v>
      </c>
      <c r="E49" s="19">
        <f t="shared" si="0"/>
        <v>34.784819999999996</v>
      </c>
      <c r="F49" s="20">
        <v>113015.77</v>
      </c>
      <c r="G49" s="19">
        <f t="shared" si="2"/>
        <v>-26123.509999999995</v>
      </c>
    </row>
    <row r="50" spans="1:7" ht="75.75" customHeight="1">
      <c r="A50" s="8" t="s">
        <v>64</v>
      </c>
      <c r="B50" s="25" t="s">
        <v>63</v>
      </c>
      <c r="C50" s="19">
        <f>C51</f>
        <v>24500</v>
      </c>
      <c r="D50" s="19">
        <f t="shared" ref="D50:F50" si="20">D51</f>
        <v>5292</v>
      </c>
      <c r="E50" s="19">
        <f t="shared" si="0"/>
        <v>21.6</v>
      </c>
      <c r="F50" s="19">
        <f t="shared" si="20"/>
        <v>6993</v>
      </c>
      <c r="G50" s="19">
        <f t="shared" si="2"/>
        <v>1701</v>
      </c>
    </row>
    <row r="51" spans="1:7" ht="60" customHeight="1">
      <c r="A51" s="14" t="s">
        <v>65</v>
      </c>
      <c r="B51" s="29" t="s">
        <v>66</v>
      </c>
      <c r="C51" s="19">
        <f>C52+C54+C53</f>
        <v>24500</v>
      </c>
      <c r="D51" s="19">
        <f t="shared" ref="D51" si="21">D52+D54+D53</f>
        <v>5292</v>
      </c>
      <c r="E51" s="19">
        <f t="shared" si="0"/>
        <v>21.6</v>
      </c>
      <c r="F51" s="19">
        <f>F52+F53+F54</f>
        <v>6993</v>
      </c>
      <c r="G51" s="19">
        <f t="shared" si="2"/>
        <v>1701</v>
      </c>
    </row>
    <row r="52" spans="1:7" ht="90.75" customHeight="1">
      <c r="A52" s="14" t="s">
        <v>160</v>
      </c>
      <c r="B52" s="29" t="s">
        <v>163</v>
      </c>
      <c r="C52" s="19">
        <v>24500</v>
      </c>
      <c r="D52" s="19">
        <v>5292</v>
      </c>
      <c r="E52" s="19">
        <f t="shared" si="0"/>
        <v>21.6</v>
      </c>
      <c r="F52" s="20">
        <v>0</v>
      </c>
      <c r="G52" s="19">
        <f t="shared" si="2"/>
        <v>-5292</v>
      </c>
    </row>
    <row r="53" spans="1:7" ht="87.75" customHeight="1">
      <c r="A53" s="14" t="s">
        <v>305</v>
      </c>
      <c r="B53" s="29" t="s">
        <v>163</v>
      </c>
      <c r="C53" s="19"/>
      <c r="D53" s="19"/>
      <c r="E53" s="21" t="e">
        <f t="shared" si="0"/>
        <v>#DIV/0!</v>
      </c>
      <c r="F53" s="20">
        <v>6993</v>
      </c>
      <c r="G53" s="19">
        <f t="shared" si="2"/>
        <v>6993</v>
      </c>
    </row>
    <row r="54" spans="1:7" ht="143.25" hidden="1" customHeight="1">
      <c r="A54" s="14" t="s">
        <v>161</v>
      </c>
      <c r="B54" s="14" t="s">
        <v>162</v>
      </c>
      <c r="C54" s="19">
        <v>0</v>
      </c>
      <c r="D54" s="19"/>
      <c r="E54" s="21" t="e">
        <f t="shared" si="0"/>
        <v>#DIV/0!</v>
      </c>
      <c r="F54" s="20">
        <v>0</v>
      </c>
      <c r="G54" s="19">
        <f t="shared" si="2"/>
        <v>0</v>
      </c>
    </row>
    <row r="55" spans="1:7" ht="43.5" customHeight="1">
      <c r="A55" s="14" t="s">
        <v>202</v>
      </c>
      <c r="B55" s="10" t="s">
        <v>203</v>
      </c>
      <c r="C55" s="19">
        <f>C56</f>
        <v>958000</v>
      </c>
      <c r="D55" s="19">
        <f t="shared" ref="D55:F56" si="22">D56</f>
        <v>228632.64</v>
      </c>
      <c r="E55" s="19">
        <f t="shared" si="0"/>
        <v>23.865620041753655</v>
      </c>
      <c r="F55" s="19">
        <f t="shared" si="22"/>
        <v>0</v>
      </c>
      <c r="G55" s="19">
        <f t="shared" si="2"/>
        <v>-228632.64</v>
      </c>
    </row>
    <row r="56" spans="1:7" ht="69" hidden="1" customHeight="1">
      <c r="A56" s="14" t="s">
        <v>204</v>
      </c>
      <c r="B56" s="11" t="s">
        <v>205</v>
      </c>
      <c r="C56" s="19">
        <f>C57</f>
        <v>958000</v>
      </c>
      <c r="D56" s="19">
        <f t="shared" si="22"/>
        <v>228632.64</v>
      </c>
      <c r="E56" s="19">
        <f t="shared" si="0"/>
        <v>23.865620041753655</v>
      </c>
      <c r="F56" s="19">
        <f t="shared" si="22"/>
        <v>0</v>
      </c>
      <c r="G56" s="19">
        <f t="shared" si="2"/>
        <v>-228632.64</v>
      </c>
    </row>
    <row r="57" spans="1:7" ht="35.25" customHeight="1">
      <c r="A57" s="14" t="s">
        <v>206</v>
      </c>
      <c r="B57" s="11" t="s">
        <v>205</v>
      </c>
      <c r="C57" s="19">
        <v>958000</v>
      </c>
      <c r="D57" s="19">
        <v>228632.64</v>
      </c>
      <c r="E57" s="19">
        <f t="shared" si="0"/>
        <v>23.865620041753655</v>
      </c>
      <c r="F57" s="20">
        <v>0</v>
      </c>
      <c r="G57" s="19">
        <f t="shared" si="2"/>
        <v>-228632.64</v>
      </c>
    </row>
    <row r="58" spans="1:7" ht="60.75" customHeight="1">
      <c r="A58" s="14" t="s">
        <v>67</v>
      </c>
      <c r="B58" s="25" t="s">
        <v>68</v>
      </c>
      <c r="C58" s="19">
        <f>C59</f>
        <v>170000</v>
      </c>
      <c r="D58" s="19">
        <f t="shared" ref="D58:F59" si="23">D59</f>
        <v>54046.2</v>
      </c>
      <c r="E58" s="19">
        <f t="shared" si="0"/>
        <v>31.791882352941176</v>
      </c>
      <c r="F58" s="19">
        <f t="shared" si="23"/>
        <v>59957.75</v>
      </c>
      <c r="G58" s="19">
        <f t="shared" si="2"/>
        <v>5911.5500000000029</v>
      </c>
    </row>
    <row r="59" spans="1:7" ht="95.25" hidden="1" customHeight="1">
      <c r="A59" s="14" t="s">
        <v>70</v>
      </c>
      <c r="B59" s="14" t="s">
        <v>69</v>
      </c>
      <c r="C59" s="19">
        <f>C60</f>
        <v>170000</v>
      </c>
      <c r="D59" s="19">
        <f t="shared" si="23"/>
        <v>54046.2</v>
      </c>
      <c r="E59" s="19">
        <f t="shared" si="0"/>
        <v>31.791882352941176</v>
      </c>
      <c r="F59" s="19">
        <f t="shared" si="23"/>
        <v>59957.75</v>
      </c>
      <c r="G59" s="19">
        <f t="shared" si="2"/>
        <v>5911.5500000000029</v>
      </c>
    </row>
    <row r="60" spans="1:7" ht="61.5" customHeight="1">
      <c r="A60" s="14" t="s">
        <v>71</v>
      </c>
      <c r="B60" s="26" t="s">
        <v>69</v>
      </c>
      <c r="C60" s="19">
        <v>170000</v>
      </c>
      <c r="D60" s="19">
        <v>54046.2</v>
      </c>
      <c r="E60" s="19">
        <f t="shared" si="0"/>
        <v>31.791882352941176</v>
      </c>
      <c r="F60" s="20">
        <v>59957.75</v>
      </c>
      <c r="G60" s="19">
        <f t="shared" si="2"/>
        <v>5911.5500000000029</v>
      </c>
    </row>
    <row r="61" spans="1:7" s="4" customFormat="1" ht="29.25">
      <c r="A61" s="15" t="s">
        <v>72</v>
      </c>
      <c r="B61" s="15" t="s">
        <v>266</v>
      </c>
      <c r="C61" s="18">
        <f>C62</f>
        <v>30400</v>
      </c>
      <c r="D61" s="18">
        <f t="shared" ref="D61:F61" si="24">D62</f>
        <v>264659.58</v>
      </c>
      <c r="E61" s="18">
        <f t="shared" si="0"/>
        <v>870.59072368421062</v>
      </c>
      <c r="F61" s="18">
        <f t="shared" si="24"/>
        <v>20151.010000000002</v>
      </c>
      <c r="G61" s="19">
        <f t="shared" si="2"/>
        <v>-244508.57</v>
      </c>
    </row>
    <row r="62" spans="1:7">
      <c r="A62" s="14" t="s">
        <v>74</v>
      </c>
      <c r="B62" s="14" t="s">
        <v>73</v>
      </c>
      <c r="C62" s="19">
        <f>C63+C65</f>
        <v>30400</v>
      </c>
      <c r="D62" s="19">
        <f t="shared" ref="D62:F62" si="25">D63+D65</f>
        <v>264659.58</v>
      </c>
      <c r="E62" s="19">
        <f t="shared" si="0"/>
        <v>870.59072368421062</v>
      </c>
      <c r="F62" s="19">
        <f t="shared" si="25"/>
        <v>20151.010000000002</v>
      </c>
      <c r="G62" s="19">
        <f t="shared" si="2"/>
        <v>-244508.57</v>
      </c>
    </row>
    <row r="63" spans="1:7" ht="30" hidden="1">
      <c r="A63" s="14" t="s">
        <v>207</v>
      </c>
      <c r="B63" s="14" t="s">
        <v>75</v>
      </c>
      <c r="C63" s="19">
        <f>C64</f>
        <v>7800</v>
      </c>
      <c r="D63" s="19">
        <f t="shared" ref="D63:F63" si="26">D64</f>
        <v>14507.18</v>
      </c>
      <c r="E63" s="19">
        <f t="shared" si="0"/>
        <v>185.98948717948718</v>
      </c>
      <c r="F63" s="19">
        <f t="shared" si="26"/>
        <v>4709.59</v>
      </c>
      <c r="G63" s="19">
        <f t="shared" si="2"/>
        <v>-9797.59</v>
      </c>
    </row>
    <row r="64" spans="1:7" ht="30">
      <c r="A64" s="14" t="s">
        <v>76</v>
      </c>
      <c r="B64" s="14" t="s">
        <v>75</v>
      </c>
      <c r="C64" s="19">
        <v>7800</v>
      </c>
      <c r="D64" s="19">
        <v>14507.18</v>
      </c>
      <c r="E64" s="19">
        <f t="shared" si="0"/>
        <v>185.98948717948718</v>
      </c>
      <c r="F64" s="20">
        <v>4709.59</v>
      </c>
      <c r="G64" s="19">
        <f t="shared" si="2"/>
        <v>-9797.59</v>
      </c>
    </row>
    <row r="65" spans="1:7">
      <c r="A65" s="14" t="s">
        <v>208</v>
      </c>
      <c r="B65" s="14" t="s">
        <v>77</v>
      </c>
      <c r="C65" s="19">
        <f>C67+C68</f>
        <v>22600</v>
      </c>
      <c r="D65" s="19">
        <f>D67+D68</f>
        <v>250152.4</v>
      </c>
      <c r="E65" s="19">
        <f t="shared" si="0"/>
        <v>1106.8690265486725</v>
      </c>
      <c r="F65" s="19">
        <f t="shared" ref="F65" si="27">F67+F68</f>
        <v>15441.42</v>
      </c>
      <c r="G65" s="19">
        <f t="shared" si="2"/>
        <v>-234710.97999999998</v>
      </c>
    </row>
    <row r="66" spans="1:7" hidden="1">
      <c r="A66" s="14" t="s">
        <v>209</v>
      </c>
      <c r="B66" s="14" t="s">
        <v>78</v>
      </c>
      <c r="C66" s="19">
        <f>C67</f>
        <v>9600</v>
      </c>
      <c r="D66" s="19">
        <f t="shared" ref="D66:F66" si="28">D67</f>
        <v>6297.6</v>
      </c>
      <c r="E66" s="19">
        <f t="shared" si="0"/>
        <v>65.600000000000009</v>
      </c>
      <c r="F66" s="19">
        <f t="shared" si="28"/>
        <v>6282.09</v>
      </c>
      <c r="G66" s="19">
        <f t="shared" si="2"/>
        <v>-15.510000000000218</v>
      </c>
    </row>
    <row r="67" spans="1:7" ht="16.5" customHeight="1">
      <c r="A67" s="14" t="s">
        <v>79</v>
      </c>
      <c r="B67" s="14" t="s">
        <v>78</v>
      </c>
      <c r="C67" s="19">
        <v>9600</v>
      </c>
      <c r="D67" s="19">
        <v>6297.6</v>
      </c>
      <c r="E67" s="19">
        <f t="shared" si="0"/>
        <v>65.600000000000009</v>
      </c>
      <c r="F67" s="20">
        <v>6282.09</v>
      </c>
      <c r="G67" s="19">
        <f t="shared" si="2"/>
        <v>-15.510000000000218</v>
      </c>
    </row>
    <row r="68" spans="1:7">
      <c r="A68" s="14" t="s">
        <v>210</v>
      </c>
      <c r="B68" s="10" t="s">
        <v>211</v>
      </c>
      <c r="C68" s="19">
        <f>C69</f>
        <v>13000</v>
      </c>
      <c r="D68" s="19">
        <f t="shared" ref="D68:F68" si="29">D69</f>
        <v>243854.8</v>
      </c>
      <c r="E68" s="19">
        <f t="shared" si="0"/>
        <v>1875.8061538461536</v>
      </c>
      <c r="F68" s="19">
        <f t="shared" si="29"/>
        <v>9159.33</v>
      </c>
      <c r="G68" s="19">
        <f t="shared" si="2"/>
        <v>-234695.47</v>
      </c>
    </row>
    <row r="69" spans="1:7">
      <c r="A69" s="14" t="s">
        <v>212</v>
      </c>
      <c r="B69" s="10" t="s">
        <v>211</v>
      </c>
      <c r="C69" s="19">
        <v>13000</v>
      </c>
      <c r="D69" s="19">
        <v>243854.8</v>
      </c>
      <c r="E69" s="19">
        <f t="shared" si="0"/>
        <v>1875.8061538461536</v>
      </c>
      <c r="F69" s="20">
        <v>9159.33</v>
      </c>
      <c r="G69" s="19">
        <f t="shared" si="2"/>
        <v>-234695.47</v>
      </c>
    </row>
    <row r="70" spans="1:7" s="4" customFormat="1" ht="29.25">
      <c r="A70" s="15" t="s">
        <v>80</v>
      </c>
      <c r="B70" s="15" t="s">
        <v>239</v>
      </c>
      <c r="C70" s="18">
        <f>C71+C74</f>
        <v>9290718.25</v>
      </c>
      <c r="D70" s="18">
        <f t="shared" ref="D70:F70" si="30">D71+D74</f>
        <v>2524618.1300000004</v>
      </c>
      <c r="E70" s="18">
        <f t="shared" si="0"/>
        <v>27.173551732666095</v>
      </c>
      <c r="F70" s="18">
        <f t="shared" si="30"/>
        <v>2533402.3899999997</v>
      </c>
      <c r="G70" s="19">
        <f t="shared" si="2"/>
        <v>8784.2599999993108</v>
      </c>
    </row>
    <row r="71" spans="1:7">
      <c r="A71" s="8" t="s">
        <v>81</v>
      </c>
      <c r="B71" s="14" t="s">
        <v>82</v>
      </c>
      <c r="C71" s="19">
        <f>C72</f>
        <v>200000</v>
      </c>
      <c r="D71" s="19">
        <f t="shared" ref="D71:F72" si="31">D72</f>
        <v>175389.16</v>
      </c>
      <c r="E71" s="19">
        <f t="shared" si="0"/>
        <v>87.694580000000002</v>
      </c>
      <c r="F71" s="19">
        <f t="shared" si="31"/>
        <v>87813</v>
      </c>
      <c r="G71" s="19">
        <f t="shared" ref="G71:G136" si="32">F71-D71</f>
        <v>-87576.16</v>
      </c>
    </row>
    <row r="72" spans="1:7">
      <c r="A72" s="14" t="s">
        <v>83</v>
      </c>
      <c r="B72" s="14" t="s">
        <v>84</v>
      </c>
      <c r="C72" s="19">
        <f>C73</f>
        <v>200000</v>
      </c>
      <c r="D72" s="19">
        <f t="shared" si="31"/>
        <v>175389.16</v>
      </c>
      <c r="E72" s="19">
        <f t="shared" ref="E72:E145" si="33">D72/C72*100</f>
        <v>87.694580000000002</v>
      </c>
      <c r="F72" s="19">
        <f t="shared" si="31"/>
        <v>87813</v>
      </c>
      <c r="G72" s="19">
        <f t="shared" si="32"/>
        <v>-87576.16</v>
      </c>
    </row>
    <row r="73" spans="1:7" ht="30">
      <c r="A73" s="14" t="s">
        <v>85</v>
      </c>
      <c r="B73" s="14" t="s">
        <v>86</v>
      </c>
      <c r="C73" s="19">
        <v>200000</v>
      </c>
      <c r="D73" s="19">
        <v>175389.16</v>
      </c>
      <c r="E73" s="19">
        <f t="shared" si="33"/>
        <v>87.694580000000002</v>
      </c>
      <c r="F73" s="20">
        <v>87813</v>
      </c>
      <c r="G73" s="19">
        <f t="shared" si="32"/>
        <v>-87576.16</v>
      </c>
    </row>
    <row r="74" spans="1:7" ht="21.75" customHeight="1">
      <c r="A74" s="14" t="s">
        <v>88</v>
      </c>
      <c r="B74" s="14" t="s">
        <v>87</v>
      </c>
      <c r="C74" s="19">
        <f>C75+C80</f>
        <v>9090718.25</v>
      </c>
      <c r="D74" s="19">
        <f>D75+D80</f>
        <v>2349228.9700000002</v>
      </c>
      <c r="E74" s="19">
        <f t="shared" si="33"/>
        <v>25.842061159468894</v>
      </c>
      <c r="F74" s="19">
        <f t="shared" ref="F74" si="34">F75+F80</f>
        <v>2445589.3899999997</v>
      </c>
      <c r="G74" s="19">
        <f t="shared" si="32"/>
        <v>96360.41999999946</v>
      </c>
    </row>
    <row r="75" spans="1:7" ht="30">
      <c r="A75" s="14" t="s">
        <v>89</v>
      </c>
      <c r="B75" s="14" t="s">
        <v>90</v>
      </c>
      <c r="C75" s="19">
        <f>C76</f>
        <v>406300</v>
      </c>
      <c r="D75" s="19">
        <f t="shared" ref="D75:F75" si="35">D76</f>
        <v>152526.19</v>
      </c>
      <c r="E75" s="19">
        <f t="shared" si="33"/>
        <v>37.54028796455821</v>
      </c>
      <c r="F75" s="19">
        <f t="shared" si="35"/>
        <v>182625.8</v>
      </c>
      <c r="G75" s="19">
        <f t="shared" si="32"/>
        <v>30099.609999999986</v>
      </c>
    </row>
    <row r="76" spans="1:7" ht="30">
      <c r="A76" s="14" t="s">
        <v>155</v>
      </c>
      <c r="B76" s="14" t="s">
        <v>91</v>
      </c>
      <c r="C76" s="19">
        <f>C77+C78+C79</f>
        <v>406300</v>
      </c>
      <c r="D76" s="19">
        <f t="shared" ref="D76:F76" si="36">D77+D78+D79</f>
        <v>152526.19</v>
      </c>
      <c r="E76" s="19">
        <f t="shared" si="33"/>
        <v>37.54028796455821</v>
      </c>
      <c r="F76" s="19">
        <f t="shared" si="36"/>
        <v>182625.8</v>
      </c>
      <c r="G76" s="19">
        <f t="shared" si="32"/>
        <v>30099.609999999986</v>
      </c>
    </row>
    <row r="77" spans="1:7" ht="75.75" customHeight="1">
      <c r="A77" s="14" t="s">
        <v>156</v>
      </c>
      <c r="B77" s="14" t="s">
        <v>164</v>
      </c>
      <c r="C77" s="19">
        <v>18300</v>
      </c>
      <c r="D77" s="19">
        <v>5591.89</v>
      </c>
      <c r="E77" s="19">
        <f t="shared" si="33"/>
        <v>30.556775956284156</v>
      </c>
      <c r="F77" s="20">
        <v>0</v>
      </c>
      <c r="G77" s="19">
        <f t="shared" si="32"/>
        <v>-5591.89</v>
      </c>
    </row>
    <row r="78" spans="1:7" ht="60.75" customHeight="1">
      <c r="A78" s="14" t="s">
        <v>157</v>
      </c>
      <c r="B78" s="14" t="s">
        <v>165</v>
      </c>
      <c r="C78" s="19">
        <v>18000</v>
      </c>
      <c r="D78" s="19">
        <v>4009.9</v>
      </c>
      <c r="E78" s="19">
        <f t="shared" si="33"/>
        <v>22.277222222222225</v>
      </c>
      <c r="F78" s="20">
        <v>0</v>
      </c>
      <c r="G78" s="19">
        <f t="shared" si="32"/>
        <v>-4009.9</v>
      </c>
    </row>
    <row r="79" spans="1:7" ht="63" customHeight="1">
      <c r="A79" s="14" t="s">
        <v>158</v>
      </c>
      <c r="B79" s="14" t="s">
        <v>159</v>
      </c>
      <c r="C79" s="19">
        <v>370000</v>
      </c>
      <c r="D79" s="19">
        <v>142924.4</v>
      </c>
      <c r="E79" s="19">
        <f t="shared" si="33"/>
        <v>38.628216216216217</v>
      </c>
      <c r="F79" s="20">
        <v>182625.8</v>
      </c>
      <c r="G79" s="19">
        <f t="shared" si="32"/>
        <v>39701.399999999994</v>
      </c>
    </row>
    <row r="80" spans="1:7">
      <c r="A80" s="14" t="s">
        <v>95</v>
      </c>
      <c r="B80" s="14" t="s">
        <v>92</v>
      </c>
      <c r="C80" s="19">
        <f>C81</f>
        <v>8684418.25</v>
      </c>
      <c r="D80" s="19">
        <f t="shared" ref="D80:F80" si="37">D81</f>
        <v>2196702.7800000003</v>
      </c>
      <c r="E80" s="19">
        <f t="shared" si="33"/>
        <v>25.294760302453195</v>
      </c>
      <c r="F80" s="19">
        <f t="shared" si="37"/>
        <v>2262963.59</v>
      </c>
      <c r="G80" s="19">
        <f t="shared" si="32"/>
        <v>66260.80999999959</v>
      </c>
    </row>
    <row r="81" spans="1:7">
      <c r="A81" s="14" t="s">
        <v>213</v>
      </c>
      <c r="B81" s="14" t="s">
        <v>93</v>
      </c>
      <c r="C81" s="19">
        <f>C83+C82+C84+C85</f>
        <v>8684418.25</v>
      </c>
      <c r="D81" s="19">
        <f>D83+D82+D84+D85</f>
        <v>2196702.7800000003</v>
      </c>
      <c r="E81" s="19">
        <f t="shared" si="33"/>
        <v>25.294760302453195</v>
      </c>
      <c r="F81" s="19">
        <f>F83+F82+F84+F85</f>
        <v>2262963.59</v>
      </c>
      <c r="G81" s="19">
        <f t="shared" si="32"/>
        <v>66260.80999999959</v>
      </c>
    </row>
    <row r="82" spans="1:7">
      <c r="A82" s="14" t="s">
        <v>270</v>
      </c>
      <c r="B82" s="14" t="s">
        <v>93</v>
      </c>
      <c r="C82" s="19">
        <v>15121.78</v>
      </c>
      <c r="D82" s="19">
        <v>15121.78</v>
      </c>
      <c r="E82" s="19"/>
      <c r="F82" s="20">
        <v>0</v>
      </c>
      <c r="G82" s="19">
        <f t="shared" si="32"/>
        <v>-15121.78</v>
      </c>
    </row>
    <row r="83" spans="1:7">
      <c r="A83" s="14" t="s">
        <v>96</v>
      </c>
      <c r="B83" s="14" t="s">
        <v>93</v>
      </c>
      <c r="C83" s="19">
        <v>8359750</v>
      </c>
      <c r="D83" s="19">
        <v>1892568.52</v>
      </c>
      <c r="E83" s="19">
        <f t="shared" si="33"/>
        <v>22.639056431113371</v>
      </c>
      <c r="F83" s="20">
        <v>2159597.94</v>
      </c>
      <c r="G83" s="19">
        <f t="shared" si="32"/>
        <v>267029.41999999993</v>
      </c>
    </row>
    <row r="84" spans="1:7" ht="30">
      <c r="A84" s="14" t="s">
        <v>288</v>
      </c>
      <c r="B84" s="14" t="s">
        <v>289</v>
      </c>
      <c r="C84" s="19">
        <v>9546.4699999999993</v>
      </c>
      <c r="D84" s="19">
        <v>9546.4699999999993</v>
      </c>
      <c r="E84" s="19">
        <f t="shared" si="33"/>
        <v>100</v>
      </c>
      <c r="F84" s="20">
        <v>0</v>
      </c>
      <c r="G84" s="19">
        <f t="shared" si="32"/>
        <v>-9546.4699999999993</v>
      </c>
    </row>
    <row r="85" spans="1:7" ht="30">
      <c r="A85" s="14" t="s">
        <v>304</v>
      </c>
      <c r="B85" s="14" t="s">
        <v>289</v>
      </c>
      <c r="C85" s="19">
        <v>300000</v>
      </c>
      <c r="D85" s="19">
        <v>279466.01</v>
      </c>
      <c r="E85" s="19">
        <f t="shared" si="33"/>
        <v>93.15533666666667</v>
      </c>
      <c r="F85" s="20">
        <v>103365.65</v>
      </c>
      <c r="G85" s="19">
        <f t="shared" si="32"/>
        <v>-176100.36000000002</v>
      </c>
    </row>
    <row r="86" spans="1:7" s="4" customFormat="1" ht="29.25">
      <c r="A86" s="15" t="s">
        <v>97</v>
      </c>
      <c r="B86" s="15" t="s">
        <v>94</v>
      </c>
      <c r="C86" s="18">
        <f>C87+C90</f>
        <v>5500000</v>
      </c>
      <c r="D86" s="18">
        <f t="shared" ref="D86:F86" si="38">D87+D90</f>
        <v>312475.93</v>
      </c>
      <c r="E86" s="18">
        <f t="shared" si="33"/>
        <v>5.6813805454545454</v>
      </c>
      <c r="F86" s="18">
        <f t="shared" si="38"/>
        <v>348699.85000000003</v>
      </c>
      <c r="G86" s="19">
        <f t="shared" si="32"/>
        <v>36223.920000000042</v>
      </c>
    </row>
    <row r="87" spans="1:7" ht="62.25" customHeight="1">
      <c r="A87" s="14" t="s">
        <v>100</v>
      </c>
      <c r="B87" s="13" t="s">
        <v>98</v>
      </c>
      <c r="C87" s="19">
        <f>C88</f>
        <v>4000000</v>
      </c>
      <c r="D87" s="19">
        <f t="shared" ref="D87:F88" si="39">D88</f>
        <v>24000</v>
      </c>
      <c r="E87" s="19">
        <f t="shared" si="33"/>
        <v>0.6</v>
      </c>
      <c r="F87" s="19">
        <f t="shared" si="39"/>
        <v>25200</v>
      </c>
      <c r="G87" s="19">
        <f t="shared" si="32"/>
        <v>1200</v>
      </c>
    </row>
    <row r="88" spans="1:7" ht="159" hidden="1" customHeight="1">
      <c r="A88" s="14" t="s">
        <v>101</v>
      </c>
      <c r="B88" s="13" t="s">
        <v>99</v>
      </c>
      <c r="C88" s="19">
        <f>C89</f>
        <v>4000000</v>
      </c>
      <c r="D88" s="19">
        <f t="shared" si="39"/>
        <v>24000</v>
      </c>
      <c r="E88" s="19">
        <f t="shared" si="33"/>
        <v>0.6</v>
      </c>
      <c r="F88" s="19">
        <f t="shared" si="39"/>
        <v>25200</v>
      </c>
      <c r="G88" s="19">
        <f t="shared" si="32"/>
        <v>1200</v>
      </c>
    </row>
    <row r="89" spans="1:7" ht="78" customHeight="1">
      <c r="A89" s="14" t="s">
        <v>103</v>
      </c>
      <c r="B89" s="13" t="s">
        <v>102</v>
      </c>
      <c r="C89" s="19">
        <v>4000000</v>
      </c>
      <c r="D89" s="19">
        <v>24000</v>
      </c>
      <c r="E89" s="19">
        <f t="shared" si="33"/>
        <v>0.6</v>
      </c>
      <c r="F89" s="20">
        <v>25200</v>
      </c>
      <c r="G89" s="19">
        <f t="shared" si="32"/>
        <v>1200</v>
      </c>
    </row>
    <row r="90" spans="1:7" ht="30">
      <c r="A90" s="14" t="s">
        <v>107</v>
      </c>
      <c r="B90" s="14" t="s">
        <v>104</v>
      </c>
      <c r="C90" s="19">
        <f>C91+C96</f>
        <v>1500000</v>
      </c>
      <c r="D90" s="19">
        <f t="shared" ref="D90:F90" si="40">D91+D96</f>
        <v>288475.93</v>
      </c>
      <c r="E90" s="19">
        <f t="shared" si="33"/>
        <v>19.231728666666665</v>
      </c>
      <c r="F90" s="19">
        <f t="shared" si="40"/>
        <v>323499.85000000003</v>
      </c>
      <c r="G90" s="19">
        <f t="shared" si="32"/>
        <v>35023.920000000042</v>
      </c>
    </row>
    <row r="91" spans="1:7" ht="30">
      <c r="A91" s="14" t="s">
        <v>108</v>
      </c>
      <c r="B91" s="14" t="s">
        <v>105</v>
      </c>
      <c r="C91" s="19">
        <f>C92+C94</f>
        <v>1300000</v>
      </c>
      <c r="D91" s="19">
        <f t="shared" ref="D91:F91" si="41">D92+D94</f>
        <v>23094.690000000002</v>
      </c>
      <c r="E91" s="19">
        <f t="shared" si="33"/>
        <v>1.7765146153846156</v>
      </c>
      <c r="F91" s="19">
        <f t="shared" si="41"/>
        <v>294458.27</v>
      </c>
      <c r="G91" s="19">
        <f t="shared" si="32"/>
        <v>271363.58</v>
      </c>
    </row>
    <row r="92" spans="1:7" ht="45" hidden="1">
      <c r="A92" s="14" t="s">
        <v>109</v>
      </c>
      <c r="B92" s="14" t="s">
        <v>106</v>
      </c>
      <c r="C92" s="19">
        <f>C93</f>
        <v>800000</v>
      </c>
      <c r="D92" s="19">
        <f t="shared" ref="D92:F92" si="42">D93</f>
        <v>15133.19</v>
      </c>
      <c r="E92" s="19">
        <f t="shared" si="33"/>
        <v>1.8916487499999999</v>
      </c>
      <c r="F92" s="19">
        <f t="shared" si="42"/>
        <v>48685.43</v>
      </c>
      <c r="G92" s="19">
        <f t="shared" si="32"/>
        <v>33552.239999999998</v>
      </c>
    </row>
    <row r="93" spans="1:7" ht="45">
      <c r="A93" s="14" t="s">
        <v>110</v>
      </c>
      <c r="B93" s="14" t="s">
        <v>106</v>
      </c>
      <c r="C93" s="19">
        <v>800000</v>
      </c>
      <c r="D93" s="19">
        <v>15133.19</v>
      </c>
      <c r="E93" s="19">
        <f t="shared" si="33"/>
        <v>1.8916487499999999</v>
      </c>
      <c r="F93" s="20">
        <v>48685.43</v>
      </c>
      <c r="G93" s="19">
        <f t="shared" si="32"/>
        <v>33552.239999999998</v>
      </c>
    </row>
    <row r="94" spans="1:7" ht="45" hidden="1">
      <c r="A94" s="14" t="s">
        <v>112</v>
      </c>
      <c r="B94" s="14" t="s">
        <v>111</v>
      </c>
      <c r="C94" s="19">
        <f>C95</f>
        <v>500000</v>
      </c>
      <c r="D94" s="19">
        <f t="shared" ref="D94:F94" si="43">D95</f>
        <v>7961.5</v>
      </c>
      <c r="E94" s="19">
        <f t="shared" si="33"/>
        <v>1.5923</v>
      </c>
      <c r="F94" s="19">
        <f t="shared" si="43"/>
        <v>245772.84</v>
      </c>
      <c r="G94" s="19">
        <f t="shared" si="32"/>
        <v>237811.34</v>
      </c>
    </row>
    <row r="95" spans="1:7" ht="45">
      <c r="A95" s="14" t="s">
        <v>113</v>
      </c>
      <c r="B95" s="14" t="s">
        <v>111</v>
      </c>
      <c r="C95" s="19">
        <v>500000</v>
      </c>
      <c r="D95" s="19">
        <v>7961.5</v>
      </c>
      <c r="E95" s="19">
        <f t="shared" si="33"/>
        <v>1.5923</v>
      </c>
      <c r="F95" s="20">
        <v>245772.84</v>
      </c>
      <c r="G95" s="19">
        <f t="shared" si="32"/>
        <v>237811.34</v>
      </c>
    </row>
    <row r="96" spans="1:7" ht="62.25" customHeight="1">
      <c r="A96" s="14" t="s">
        <v>116</v>
      </c>
      <c r="B96" s="14" t="s">
        <v>114</v>
      </c>
      <c r="C96" s="19">
        <f>C97</f>
        <v>200000</v>
      </c>
      <c r="D96" s="19">
        <f t="shared" ref="D96:F98" si="44">D97</f>
        <v>265381.24</v>
      </c>
      <c r="E96" s="19">
        <f t="shared" si="33"/>
        <v>132.69062</v>
      </c>
      <c r="F96" s="19">
        <f t="shared" si="44"/>
        <v>29041.58</v>
      </c>
      <c r="G96" s="19">
        <f t="shared" si="32"/>
        <v>-236339.65999999997</v>
      </c>
    </row>
    <row r="97" spans="1:7" ht="60">
      <c r="A97" s="14" t="s">
        <v>117</v>
      </c>
      <c r="B97" s="14" t="s">
        <v>115</v>
      </c>
      <c r="C97" s="19">
        <f>C98</f>
        <v>200000</v>
      </c>
      <c r="D97" s="19">
        <f t="shared" si="44"/>
        <v>265381.24</v>
      </c>
      <c r="E97" s="19">
        <f t="shared" si="33"/>
        <v>132.69062</v>
      </c>
      <c r="F97" s="19">
        <f t="shared" si="44"/>
        <v>29041.58</v>
      </c>
      <c r="G97" s="19">
        <f t="shared" si="32"/>
        <v>-236339.65999999997</v>
      </c>
    </row>
    <row r="98" spans="1:7" ht="156.75" hidden="1" customHeight="1">
      <c r="A98" s="14" t="s">
        <v>271</v>
      </c>
      <c r="B98" s="13" t="s">
        <v>273</v>
      </c>
      <c r="C98" s="19">
        <f>C99</f>
        <v>200000</v>
      </c>
      <c r="D98" s="19">
        <f t="shared" si="44"/>
        <v>265381.24</v>
      </c>
      <c r="E98" s="19">
        <f t="shared" si="33"/>
        <v>132.69062</v>
      </c>
      <c r="F98" s="19">
        <f t="shared" si="44"/>
        <v>29041.58</v>
      </c>
      <c r="G98" s="19">
        <f t="shared" si="32"/>
        <v>-236339.65999999997</v>
      </c>
    </row>
    <row r="99" spans="1:7" ht="80.25" customHeight="1">
      <c r="A99" s="14" t="s">
        <v>272</v>
      </c>
      <c r="B99" s="13" t="s">
        <v>273</v>
      </c>
      <c r="C99" s="19">
        <v>200000</v>
      </c>
      <c r="D99" s="19">
        <v>265381.24</v>
      </c>
      <c r="E99" s="19">
        <f t="shared" si="33"/>
        <v>132.69062</v>
      </c>
      <c r="F99" s="20">
        <v>29041.58</v>
      </c>
      <c r="G99" s="19">
        <f t="shared" si="32"/>
        <v>-236339.65999999997</v>
      </c>
    </row>
    <row r="100" spans="1:7" s="4" customFormat="1" ht="26.25" customHeight="1">
      <c r="A100" s="15" t="s">
        <v>118</v>
      </c>
      <c r="B100" s="15" t="s">
        <v>119</v>
      </c>
      <c r="C100" s="18">
        <f>C101+C112</f>
        <v>211305.12</v>
      </c>
      <c r="D100" s="18">
        <f>D101+D112+D108</f>
        <v>277376.73</v>
      </c>
      <c r="E100" s="18">
        <f t="shared" si="33"/>
        <v>131.2683431428448</v>
      </c>
      <c r="F100" s="18">
        <f>F101+F112+F125</f>
        <v>613117.31999999995</v>
      </c>
      <c r="G100" s="19">
        <f t="shared" si="32"/>
        <v>335740.58999999997</v>
      </c>
    </row>
    <row r="101" spans="1:7" ht="27" customHeight="1">
      <c r="A101" s="14" t="s">
        <v>249</v>
      </c>
      <c r="B101" s="14" t="s">
        <v>247</v>
      </c>
      <c r="C101" s="19">
        <f>C102+C105+C109</f>
        <v>20000</v>
      </c>
      <c r="D101" s="19">
        <f>D102+D105+D109</f>
        <v>3060</v>
      </c>
      <c r="E101" s="19">
        <f t="shared" si="33"/>
        <v>15.299999999999999</v>
      </c>
      <c r="F101" s="19">
        <f t="shared" ref="F101" si="45">F102+F105+F109</f>
        <v>0</v>
      </c>
      <c r="G101" s="19">
        <f t="shared" si="32"/>
        <v>-3060</v>
      </c>
    </row>
    <row r="102" spans="1:7" ht="76.5" hidden="1" customHeight="1">
      <c r="A102" s="14" t="s">
        <v>248</v>
      </c>
      <c r="B102" s="14" t="s">
        <v>250</v>
      </c>
      <c r="C102" s="19">
        <f>C103</f>
        <v>7000</v>
      </c>
      <c r="D102" s="19">
        <f t="shared" ref="D102:F102" si="46">D103</f>
        <v>1800</v>
      </c>
      <c r="E102" s="19">
        <f t="shared" si="33"/>
        <v>25.714285714285712</v>
      </c>
      <c r="F102" s="19">
        <f t="shared" si="46"/>
        <v>0</v>
      </c>
      <c r="G102" s="19">
        <f t="shared" si="32"/>
        <v>-1800</v>
      </c>
    </row>
    <row r="103" spans="1:7" ht="60" hidden="1">
      <c r="A103" s="14" t="s">
        <v>251</v>
      </c>
      <c r="B103" s="13" t="s">
        <v>252</v>
      </c>
      <c r="C103" s="19">
        <f>C104</f>
        <v>7000</v>
      </c>
      <c r="D103" s="19">
        <f t="shared" ref="D103:F103" si="47">D104</f>
        <v>1800</v>
      </c>
      <c r="E103" s="19">
        <f t="shared" si="33"/>
        <v>25.714285714285712</v>
      </c>
      <c r="F103" s="19">
        <f t="shared" si="47"/>
        <v>0</v>
      </c>
      <c r="G103" s="19">
        <f t="shared" si="32"/>
        <v>-1800</v>
      </c>
    </row>
    <row r="104" spans="1:7" ht="60">
      <c r="A104" s="14" t="s">
        <v>253</v>
      </c>
      <c r="B104" s="13" t="s">
        <v>252</v>
      </c>
      <c r="C104" s="19">
        <v>7000</v>
      </c>
      <c r="D104" s="19">
        <v>1800</v>
      </c>
      <c r="E104" s="19">
        <f t="shared" si="33"/>
        <v>25.714285714285712</v>
      </c>
      <c r="F104" s="20"/>
      <c r="G104" s="19">
        <f t="shared" si="32"/>
        <v>-1800</v>
      </c>
    </row>
    <row r="105" spans="1:7" ht="60" customHeight="1">
      <c r="A105" s="14" t="s">
        <v>256</v>
      </c>
      <c r="B105" s="13" t="s">
        <v>255</v>
      </c>
      <c r="C105" s="19">
        <f>C106</f>
        <v>5000</v>
      </c>
      <c r="D105" s="19">
        <f t="shared" ref="D105:F106" si="48">D106</f>
        <v>250</v>
      </c>
      <c r="E105" s="19">
        <f t="shared" si="33"/>
        <v>5</v>
      </c>
      <c r="F105" s="19">
        <f t="shared" si="48"/>
        <v>0</v>
      </c>
      <c r="G105" s="19">
        <f t="shared" si="32"/>
        <v>-250</v>
      </c>
    </row>
    <row r="106" spans="1:7" ht="165.75" hidden="1" customHeight="1">
      <c r="A106" s="14" t="s">
        <v>254</v>
      </c>
      <c r="B106" s="13" t="s">
        <v>257</v>
      </c>
      <c r="C106" s="19">
        <f>C107</f>
        <v>5000</v>
      </c>
      <c r="D106" s="19">
        <f t="shared" si="48"/>
        <v>250</v>
      </c>
      <c r="E106" s="19">
        <f t="shared" si="33"/>
        <v>5</v>
      </c>
      <c r="F106" s="19">
        <f t="shared" si="48"/>
        <v>0</v>
      </c>
      <c r="G106" s="19">
        <f t="shared" si="32"/>
        <v>-250</v>
      </c>
    </row>
    <row r="107" spans="1:7" ht="93" customHeight="1">
      <c r="A107" s="14" t="s">
        <v>258</v>
      </c>
      <c r="B107" s="13" t="s">
        <v>257</v>
      </c>
      <c r="C107" s="19">
        <v>5000</v>
      </c>
      <c r="D107" s="19">
        <v>250</v>
      </c>
      <c r="E107" s="19">
        <f t="shared" si="33"/>
        <v>5</v>
      </c>
      <c r="F107" s="20"/>
      <c r="G107" s="19">
        <f t="shared" si="32"/>
        <v>-250</v>
      </c>
    </row>
    <row r="108" spans="1:7" ht="59.25" customHeight="1">
      <c r="A108" s="14" t="s">
        <v>329</v>
      </c>
      <c r="B108" s="13" t="s">
        <v>335</v>
      </c>
      <c r="C108" s="19"/>
      <c r="D108" s="19">
        <v>129.63</v>
      </c>
      <c r="E108" s="19"/>
      <c r="F108" s="20"/>
      <c r="G108" s="19"/>
    </row>
    <row r="109" spans="1:7" ht="61.5" customHeight="1">
      <c r="A109" s="14" t="s">
        <v>259</v>
      </c>
      <c r="B109" s="13" t="s">
        <v>260</v>
      </c>
      <c r="C109" s="19">
        <f>C110</f>
        <v>8000</v>
      </c>
      <c r="D109" s="19">
        <f t="shared" ref="D109:F110" si="49">D110</f>
        <v>1010</v>
      </c>
      <c r="E109" s="19">
        <f t="shared" si="33"/>
        <v>12.625</v>
      </c>
      <c r="F109" s="19">
        <f t="shared" si="49"/>
        <v>0</v>
      </c>
      <c r="G109" s="19">
        <f t="shared" si="32"/>
        <v>-1010</v>
      </c>
    </row>
    <row r="110" spans="1:7" ht="75" hidden="1">
      <c r="A110" s="14" t="s">
        <v>262</v>
      </c>
      <c r="B110" s="13" t="s">
        <v>261</v>
      </c>
      <c r="C110" s="19">
        <f>C111</f>
        <v>8000</v>
      </c>
      <c r="D110" s="19">
        <f t="shared" si="49"/>
        <v>1010</v>
      </c>
      <c r="E110" s="19">
        <f t="shared" si="33"/>
        <v>12.625</v>
      </c>
      <c r="F110" s="19">
        <f t="shared" si="49"/>
        <v>0</v>
      </c>
      <c r="G110" s="19">
        <f t="shared" si="32"/>
        <v>-1010</v>
      </c>
    </row>
    <row r="111" spans="1:7" ht="71.25" customHeight="1">
      <c r="A111" s="14" t="s">
        <v>263</v>
      </c>
      <c r="B111" s="13" t="s">
        <v>261</v>
      </c>
      <c r="C111" s="19">
        <v>8000</v>
      </c>
      <c r="D111" s="19">
        <v>1010</v>
      </c>
      <c r="E111" s="19">
        <f t="shared" si="33"/>
        <v>12.625</v>
      </c>
      <c r="F111" s="20"/>
      <c r="G111" s="19">
        <f t="shared" si="32"/>
        <v>-1010</v>
      </c>
    </row>
    <row r="112" spans="1:7" ht="23.25" customHeight="1">
      <c r="A112" s="14" t="s">
        <v>241</v>
      </c>
      <c r="B112" s="14" t="s">
        <v>240</v>
      </c>
      <c r="C112" s="19">
        <f>C113+C116+C119</f>
        <v>191305.12</v>
      </c>
      <c r="D112" s="19">
        <f>D113+D116+D119</f>
        <v>274187.09999999998</v>
      </c>
      <c r="E112" s="19">
        <f t="shared" si="33"/>
        <v>143.32449649021416</v>
      </c>
      <c r="F112" s="19">
        <f t="shared" ref="F112" si="50">F113+F116+F119</f>
        <v>0</v>
      </c>
      <c r="G112" s="19">
        <f t="shared" si="32"/>
        <v>-274187.09999999998</v>
      </c>
    </row>
    <row r="113" spans="1:7" ht="80.25" customHeight="1">
      <c r="A113" s="14" t="s">
        <v>242</v>
      </c>
      <c r="B113" s="13" t="s">
        <v>243</v>
      </c>
      <c r="C113" s="19">
        <f>C114</f>
        <v>172968</v>
      </c>
      <c r="D113" s="19">
        <f t="shared" ref="D113:F114" si="51">D114</f>
        <v>8380</v>
      </c>
      <c r="E113" s="19">
        <f t="shared" si="33"/>
        <v>4.8448267887701766</v>
      </c>
      <c r="F113" s="19">
        <f t="shared" si="51"/>
        <v>0</v>
      </c>
      <c r="G113" s="19">
        <f t="shared" si="32"/>
        <v>-8380</v>
      </c>
    </row>
    <row r="114" spans="1:7" ht="114.75" hidden="1" customHeight="1">
      <c r="A114" s="16" t="s">
        <v>245</v>
      </c>
      <c r="B114" s="14" t="s">
        <v>244</v>
      </c>
      <c r="C114" s="19">
        <f>C115</f>
        <v>172968</v>
      </c>
      <c r="D114" s="19">
        <f t="shared" si="51"/>
        <v>8380</v>
      </c>
      <c r="E114" s="19">
        <f t="shared" si="33"/>
        <v>4.8448267887701766</v>
      </c>
      <c r="F114" s="19">
        <f t="shared" si="51"/>
        <v>0</v>
      </c>
      <c r="G114" s="19">
        <f t="shared" si="32"/>
        <v>-8380</v>
      </c>
    </row>
    <row r="115" spans="1:7" ht="65.25" customHeight="1">
      <c r="A115" s="16" t="s">
        <v>246</v>
      </c>
      <c r="B115" s="14" t="s">
        <v>244</v>
      </c>
      <c r="C115" s="19">
        <v>172968</v>
      </c>
      <c r="D115" s="19">
        <v>8380</v>
      </c>
      <c r="E115" s="19">
        <f t="shared" si="33"/>
        <v>4.8448267887701766</v>
      </c>
      <c r="F115" s="20"/>
      <c r="G115" s="19">
        <f t="shared" si="32"/>
        <v>-8380</v>
      </c>
    </row>
    <row r="116" spans="1:7" ht="33" customHeight="1">
      <c r="A116" s="16" t="s">
        <v>274</v>
      </c>
      <c r="B116" s="14" t="s">
        <v>275</v>
      </c>
      <c r="C116" s="19">
        <f>C117</f>
        <v>18337.12</v>
      </c>
      <c r="D116" s="19">
        <f>D117</f>
        <v>65633.88</v>
      </c>
      <c r="E116" s="19"/>
      <c r="F116" s="19">
        <f t="shared" ref="F116:F117" si="52">F117</f>
        <v>0</v>
      </c>
      <c r="G116" s="19">
        <f t="shared" si="32"/>
        <v>-65633.88</v>
      </c>
    </row>
    <row r="117" spans="1:7" ht="234" hidden="1" customHeight="1">
      <c r="A117" s="16" t="s">
        <v>276</v>
      </c>
      <c r="B117" s="13" t="s">
        <v>277</v>
      </c>
      <c r="C117" s="19">
        <f>C118</f>
        <v>18337.12</v>
      </c>
      <c r="D117" s="19">
        <f>D118</f>
        <v>65633.88</v>
      </c>
      <c r="E117" s="19"/>
      <c r="F117" s="19">
        <f t="shared" si="52"/>
        <v>0</v>
      </c>
      <c r="G117" s="19">
        <f t="shared" si="32"/>
        <v>-65633.88</v>
      </c>
    </row>
    <row r="118" spans="1:7" ht="120" customHeight="1">
      <c r="A118" s="16" t="s">
        <v>278</v>
      </c>
      <c r="B118" s="13" t="s">
        <v>277</v>
      </c>
      <c r="C118" s="19">
        <v>18337.12</v>
      </c>
      <c r="D118" s="19">
        <v>65633.88</v>
      </c>
      <c r="E118" s="19"/>
      <c r="F118" s="20"/>
      <c r="G118" s="19">
        <f t="shared" si="32"/>
        <v>-65633.88</v>
      </c>
    </row>
    <row r="119" spans="1:7" ht="59.25" customHeight="1">
      <c r="A119" s="16" t="s">
        <v>279</v>
      </c>
      <c r="B119" s="13" t="s">
        <v>280</v>
      </c>
      <c r="C119" s="19"/>
      <c r="D119" s="19">
        <f>D120+D124+D121+D122+D123</f>
        <v>200173.22</v>
      </c>
      <c r="E119" s="19"/>
      <c r="F119" s="19">
        <f t="shared" ref="F119" si="53">F120+F124</f>
        <v>0</v>
      </c>
      <c r="G119" s="19">
        <f t="shared" si="32"/>
        <v>-200173.22</v>
      </c>
    </row>
    <row r="120" spans="1:7" ht="62.25" customHeight="1">
      <c r="A120" s="16" t="s">
        <v>281</v>
      </c>
      <c r="B120" s="13" t="s">
        <v>283</v>
      </c>
      <c r="C120" s="19"/>
      <c r="D120" s="19">
        <v>184852.1</v>
      </c>
      <c r="E120" s="19"/>
      <c r="F120" s="20"/>
      <c r="G120" s="19">
        <f t="shared" si="32"/>
        <v>-184852.1</v>
      </c>
    </row>
    <row r="121" spans="1:7" ht="62.25" customHeight="1">
      <c r="A121" s="16" t="s">
        <v>296</v>
      </c>
      <c r="B121" s="13" t="s">
        <v>283</v>
      </c>
      <c r="C121" s="19"/>
      <c r="D121" s="19">
        <v>3000</v>
      </c>
      <c r="E121" s="19"/>
      <c r="F121" s="20"/>
      <c r="G121" s="19">
        <f t="shared" si="32"/>
        <v>-3000</v>
      </c>
    </row>
    <row r="122" spans="1:7" ht="60.75" customHeight="1">
      <c r="A122" s="16" t="s">
        <v>297</v>
      </c>
      <c r="B122" s="13" t="s">
        <v>283</v>
      </c>
      <c r="C122" s="19"/>
      <c r="D122" s="19">
        <v>11471.12</v>
      </c>
      <c r="E122" s="19"/>
      <c r="F122" s="20"/>
      <c r="G122" s="19">
        <f t="shared" si="32"/>
        <v>-11471.12</v>
      </c>
    </row>
    <row r="123" spans="1:7" ht="63" customHeight="1">
      <c r="A123" s="16" t="s">
        <v>330</v>
      </c>
      <c r="B123" s="13" t="s">
        <v>283</v>
      </c>
      <c r="C123" s="19"/>
      <c r="D123" s="19">
        <v>1000</v>
      </c>
      <c r="E123" s="19"/>
      <c r="F123" s="20"/>
      <c r="G123" s="19">
        <f t="shared" si="32"/>
        <v>-1000</v>
      </c>
    </row>
    <row r="124" spans="1:7" ht="63" customHeight="1">
      <c r="A124" s="16" t="s">
        <v>282</v>
      </c>
      <c r="B124" s="13" t="s">
        <v>284</v>
      </c>
      <c r="C124" s="19"/>
      <c r="D124" s="19">
        <v>-150</v>
      </c>
      <c r="E124" s="21" t="e">
        <f t="shared" si="33"/>
        <v>#DIV/0!</v>
      </c>
      <c r="F124" s="20"/>
      <c r="G124" s="19">
        <f t="shared" si="32"/>
        <v>150</v>
      </c>
    </row>
    <row r="125" spans="1:7">
      <c r="A125" s="16" t="s">
        <v>291</v>
      </c>
      <c r="B125" s="13" t="s">
        <v>292</v>
      </c>
      <c r="C125" s="19"/>
      <c r="D125" s="19"/>
      <c r="E125" s="19"/>
      <c r="F125" s="20">
        <v>613117.31999999995</v>
      </c>
      <c r="G125" s="19">
        <f t="shared" si="32"/>
        <v>613117.31999999995</v>
      </c>
    </row>
    <row r="126" spans="1:7" s="4" customFormat="1" ht="29.25">
      <c r="A126" s="15" t="s">
        <v>122</v>
      </c>
      <c r="B126" s="15" t="s">
        <v>120</v>
      </c>
      <c r="C126" s="18">
        <f>C132+C127</f>
        <v>20000</v>
      </c>
      <c r="D126" s="18">
        <f t="shared" ref="D126:F126" si="54">D132+D127</f>
        <v>18311.52</v>
      </c>
      <c r="E126" s="18">
        <f t="shared" si="33"/>
        <v>91.557600000000008</v>
      </c>
      <c r="F126" s="18">
        <f t="shared" si="54"/>
        <v>22770.49</v>
      </c>
      <c r="G126" s="19">
        <f t="shared" si="32"/>
        <v>4458.9700000000012</v>
      </c>
    </row>
    <row r="127" spans="1:7">
      <c r="A127" s="14" t="s">
        <v>298</v>
      </c>
      <c r="B127" s="14" t="s">
        <v>301</v>
      </c>
      <c r="C127" s="19">
        <f>C128</f>
        <v>0</v>
      </c>
      <c r="D127" s="19">
        <f>D128</f>
        <v>12509.25</v>
      </c>
      <c r="E127" s="21" t="e">
        <f t="shared" ref="E127:F127" si="55">E128</f>
        <v>#DIV/0!</v>
      </c>
      <c r="F127" s="19">
        <f t="shared" si="55"/>
        <v>22770.49</v>
      </c>
      <c r="G127" s="19">
        <f t="shared" si="32"/>
        <v>10261.240000000002</v>
      </c>
    </row>
    <row r="128" spans="1:7" ht="30">
      <c r="A128" s="14" t="s">
        <v>299</v>
      </c>
      <c r="B128" s="14" t="s">
        <v>302</v>
      </c>
      <c r="C128" s="19">
        <f>C129+C130</f>
        <v>0</v>
      </c>
      <c r="D128" s="19">
        <f>D129+D130</f>
        <v>12509.25</v>
      </c>
      <c r="E128" s="21" t="e">
        <f t="shared" ref="E128" si="56">E129+E130</f>
        <v>#DIV/0!</v>
      </c>
      <c r="F128" s="19">
        <f>F129+F130+F131</f>
        <v>22770.49</v>
      </c>
      <c r="G128" s="19">
        <f t="shared" si="32"/>
        <v>10261.240000000002</v>
      </c>
    </row>
    <row r="129" spans="1:7" ht="30">
      <c r="A129" s="14" t="s">
        <v>300</v>
      </c>
      <c r="B129" s="14" t="s">
        <v>302</v>
      </c>
      <c r="C129" s="19"/>
      <c r="D129" s="19">
        <v>2509.25</v>
      </c>
      <c r="E129" s="21" t="e">
        <f t="shared" si="33"/>
        <v>#DIV/0!</v>
      </c>
      <c r="F129" s="19"/>
      <c r="G129" s="19">
        <f t="shared" si="32"/>
        <v>-2509.25</v>
      </c>
    </row>
    <row r="130" spans="1:7" ht="30">
      <c r="A130" s="14" t="s">
        <v>303</v>
      </c>
      <c r="B130" s="14" t="s">
        <v>302</v>
      </c>
      <c r="C130" s="18"/>
      <c r="D130" s="19">
        <v>10000</v>
      </c>
      <c r="E130" s="21" t="e">
        <f t="shared" si="33"/>
        <v>#DIV/0!</v>
      </c>
      <c r="F130" s="19">
        <v>-349.1</v>
      </c>
      <c r="G130" s="19">
        <f t="shared" si="32"/>
        <v>-10349.1</v>
      </c>
    </row>
    <row r="131" spans="1:7" ht="30">
      <c r="A131" s="14" t="s">
        <v>306</v>
      </c>
      <c r="B131" s="14" t="s">
        <v>302</v>
      </c>
      <c r="C131" s="18"/>
      <c r="D131" s="19"/>
      <c r="E131" s="19"/>
      <c r="F131" s="19">
        <v>23119.59</v>
      </c>
      <c r="G131" s="19">
        <f t="shared" si="32"/>
        <v>23119.59</v>
      </c>
    </row>
    <row r="132" spans="1:7">
      <c r="A132" s="14" t="s">
        <v>123</v>
      </c>
      <c r="B132" s="14" t="s">
        <v>120</v>
      </c>
      <c r="C132" s="19">
        <f>C133</f>
        <v>20000</v>
      </c>
      <c r="D132" s="19">
        <f t="shared" ref="D132:F134" si="57">D133</f>
        <v>5802.27</v>
      </c>
      <c r="E132" s="19">
        <f t="shared" si="33"/>
        <v>29.011350000000004</v>
      </c>
      <c r="F132" s="19">
        <f t="shared" si="57"/>
        <v>0</v>
      </c>
      <c r="G132" s="19">
        <f t="shared" si="32"/>
        <v>-5802.27</v>
      </c>
    </row>
    <row r="133" spans="1:7">
      <c r="A133" s="14" t="s">
        <v>124</v>
      </c>
      <c r="B133" s="14" t="s">
        <v>121</v>
      </c>
      <c r="C133" s="19">
        <f>C134</f>
        <v>20000</v>
      </c>
      <c r="D133" s="19">
        <f t="shared" si="57"/>
        <v>5802.27</v>
      </c>
      <c r="E133" s="19">
        <f t="shared" si="33"/>
        <v>29.011350000000004</v>
      </c>
      <c r="F133" s="19">
        <f t="shared" si="57"/>
        <v>0</v>
      </c>
      <c r="G133" s="19">
        <f t="shared" si="32"/>
        <v>-5802.27</v>
      </c>
    </row>
    <row r="134" spans="1:7">
      <c r="A134" s="14" t="s">
        <v>125</v>
      </c>
      <c r="B134" s="14" t="s">
        <v>121</v>
      </c>
      <c r="C134" s="19">
        <f>C135</f>
        <v>20000</v>
      </c>
      <c r="D134" s="19">
        <f t="shared" si="57"/>
        <v>5802.27</v>
      </c>
      <c r="E134" s="19">
        <f t="shared" si="33"/>
        <v>29.011350000000004</v>
      </c>
      <c r="F134" s="19">
        <f t="shared" si="57"/>
        <v>0</v>
      </c>
      <c r="G134" s="19">
        <f t="shared" si="32"/>
        <v>-5802.27</v>
      </c>
    </row>
    <row r="135" spans="1:7" ht="46.5" customHeight="1">
      <c r="A135" s="14" t="s">
        <v>153</v>
      </c>
      <c r="B135" s="14" t="s">
        <v>154</v>
      </c>
      <c r="C135" s="19">
        <v>20000</v>
      </c>
      <c r="D135" s="19">
        <v>5802.27</v>
      </c>
      <c r="E135" s="19">
        <f t="shared" si="33"/>
        <v>29.011350000000004</v>
      </c>
      <c r="F135" s="20">
        <v>0</v>
      </c>
      <c r="G135" s="19">
        <f t="shared" si="32"/>
        <v>-5802.27</v>
      </c>
    </row>
    <row r="136" spans="1:7" s="4" customFormat="1" ht="29.25">
      <c r="A136" s="15" t="s">
        <v>126</v>
      </c>
      <c r="B136" s="15" t="s">
        <v>127</v>
      </c>
      <c r="C136" s="18">
        <f>C138+C145+C168+C193+C197+C200</f>
        <v>219264087.91999996</v>
      </c>
      <c r="D136" s="18">
        <f>D137+D197+D200</f>
        <v>44255413.740000002</v>
      </c>
      <c r="E136" s="18">
        <f t="shared" si="33"/>
        <v>20.18361244644262</v>
      </c>
      <c r="F136" s="18">
        <f>F137+F197+F200</f>
        <v>41805105</v>
      </c>
      <c r="G136" s="19">
        <f t="shared" si="32"/>
        <v>-2450308.7400000021</v>
      </c>
    </row>
    <row r="137" spans="1:7" ht="33.75" customHeight="1">
      <c r="A137" s="14" t="s">
        <v>128</v>
      </c>
      <c r="B137" s="14" t="s">
        <v>129</v>
      </c>
      <c r="C137" s="19">
        <f>C138+C145+C168+C193</f>
        <v>219502969.77999997</v>
      </c>
      <c r="D137" s="19">
        <f>D138+D145+D168</f>
        <v>44529295.600000001</v>
      </c>
      <c r="E137" s="19">
        <f t="shared" si="33"/>
        <v>20.286420563981494</v>
      </c>
      <c r="F137" s="19">
        <f>F138+F145+F168</f>
        <v>42510987.350000001</v>
      </c>
      <c r="G137" s="19">
        <f t="shared" ref="G137:G202" si="58">F137-D137</f>
        <v>-2018308.25</v>
      </c>
    </row>
    <row r="138" spans="1:7">
      <c r="A138" s="14" t="s">
        <v>166</v>
      </c>
      <c r="B138" s="14" t="s">
        <v>130</v>
      </c>
      <c r="C138" s="19">
        <f>C139+C143</f>
        <v>104770400</v>
      </c>
      <c r="D138" s="19">
        <f t="shared" ref="D138" si="59">D139+D143</f>
        <v>26192598</v>
      </c>
      <c r="E138" s="19">
        <f t="shared" si="33"/>
        <v>24.999998091063887</v>
      </c>
      <c r="F138" s="19">
        <f>F139+F143</f>
        <v>24625134</v>
      </c>
      <c r="G138" s="19">
        <f t="shared" si="58"/>
        <v>-1567464</v>
      </c>
    </row>
    <row r="139" spans="1:7">
      <c r="A139" s="14" t="s">
        <v>167</v>
      </c>
      <c r="B139" s="14" t="s">
        <v>131</v>
      </c>
      <c r="C139" s="19">
        <f>C140</f>
        <v>89191500</v>
      </c>
      <c r="D139" s="19">
        <f t="shared" ref="D139" si="60">D140</f>
        <v>22297875</v>
      </c>
      <c r="E139" s="19">
        <f t="shared" si="33"/>
        <v>25</v>
      </c>
      <c r="F139" s="19">
        <f>F140</f>
        <v>21940998</v>
      </c>
      <c r="G139" s="19">
        <f t="shared" si="58"/>
        <v>-356877</v>
      </c>
    </row>
    <row r="140" spans="1:7" ht="30">
      <c r="A140" s="14" t="s">
        <v>168</v>
      </c>
      <c r="B140" s="14" t="s">
        <v>264</v>
      </c>
      <c r="C140" s="19">
        <f>C141</f>
        <v>89191500</v>
      </c>
      <c r="D140" s="19">
        <f t="shared" ref="D140:F140" si="61">D141</f>
        <v>22297875</v>
      </c>
      <c r="E140" s="19">
        <f t="shared" si="33"/>
        <v>25</v>
      </c>
      <c r="F140" s="19">
        <f t="shared" si="61"/>
        <v>21940998</v>
      </c>
      <c r="G140" s="19">
        <f t="shared" si="58"/>
        <v>-356877</v>
      </c>
    </row>
    <row r="141" spans="1:7" ht="30">
      <c r="A141" s="14" t="s">
        <v>169</v>
      </c>
      <c r="B141" s="14" t="s">
        <v>265</v>
      </c>
      <c r="C141" s="19">
        <v>89191500</v>
      </c>
      <c r="D141" s="19">
        <v>22297875</v>
      </c>
      <c r="E141" s="19">
        <f t="shared" si="33"/>
        <v>25</v>
      </c>
      <c r="F141" s="20">
        <v>21940998</v>
      </c>
      <c r="G141" s="19">
        <f t="shared" si="58"/>
        <v>-356877</v>
      </c>
    </row>
    <row r="142" spans="1:7" ht="30">
      <c r="A142" s="14" t="s">
        <v>214</v>
      </c>
      <c r="B142" s="10" t="s">
        <v>215</v>
      </c>
      <c r="C142" s="19">
        <f>C143</f>
        <v>15578900</v>
      </c>
      <c r="D142" s="19">
        <f t="shared" ref="D142:F143" si="62">D143</f>
        <v>3894723</v>
      </c>
      <c r="E142" s="19">
        <f t="shared" si="33"/>
        <v>24.999987162123126</v>
      </c>
      <c r="F142" s="19">
        <f>F143</f>
        <v>2684136</v>
      </c>
      <c r="G142" s="19">
        <f t="shared" si="58"/>
        <v>-1210587</v>
      </c>
    </row>
    <row r="143" spans="1:7" ht="30">
      <c r="A143" s="14" t="s">
        <v>216</v>
      </c>
      <c r="B143" s="10" t="s">
        <v>217</v>
      </c>
      <c r="C143" s="19">
        <f>C144</f>
        <v>15578900</v>
      </c>
      <c r="D143" s="19">
        <f t="shared" si="62"/>
        <v>3894723</v>
      </c>
      <c r="E143" s="19">
        <f t="shared" si="33"/>
        <v>24.999987162123126</v>
      </c>
      <c r="F143" s="19">
        <f t="shared" si="62"/>
        <v>2684136</v>
      </c>
      <c r="G143" s="19">
        <f t="shared" si="58"/>
        <v>-1210587</v>
      </c>
    </row>
    <row r="144" spans="1:7" ht="30">
      <c r="A144" s="14" t="s">
        <v>218</v>
      </c>
      <c r="B144" s="10" t="s">
        <v>217</v>
      </c>
      <c r="C144" s="19">
        <v>15578900</v>
      </c>
      <c r="D144" s="19">
        <v>3894723</v>
      </c>
      <c r="E144" s="19">
        <f t="shared" si="33"/>
        <v>24.999987162123126</v>
      </c>
      <c r="F144" s="20">
        <v>2684136</v>
      </c>
      <c r="G144" s="19">
        <f t="shared" si="58"/>
        <v>-1210587</v>
      </c>
    </row>
    <row r="145" spans="1:7" ht="30">
      <c r="A145" s="14" t="s">
        <v>170</v>
      </c>
      <c r="B145" s="14" t="s">
        <v>132</v>
      </c>
      <c r="C145" s="19">
        <f>C153+C157+C147+C150+C146</f>
        <v>19662762.479999997</v>
      </c>
      <c r="D145" s="19">
        <f>D153+D157</f>
        <v>1426595.32</v>
      </c>
      <c r="E145" s="19">
        <f t="shared" si="33"/>
        <v>7.2553148188158358</v>
      </c>
      <c r="F145" s="19">
        <f>F153+F157</f>
        <v>985823.75</v>
      </c>
      <c r="G145" s="19">
        <f t="shared" si="58"/>
        <v>-440771.57000000007</v>
      </c>
    </row>
    <row r="146" spans="1:7" ht="29.25" customHeight="1">
      <c r="A146" s="27" t="s">
        <v>332</v>
      </c>
      <c r="B146" s="14" t="s">
        <v>331</v>
      </c>
      <c r="C146" s="19">
        <v>8700000</v>
      </c>
      <c r="D146" s="32" t="s">
        <v>334</v>
      </c>
      <c r="E146" s="32" t="s">
        <v>334</v>
      </c>
      <c r="F146" s="32" t="s">
        <v>334</v>
      </c>
      <c r="G146" s="32" t="s">
        <v>334</v>
      </c>
    </row>
    <row r="147" spans="1:7" ht="49.5" customHeight="1">
      <c r="A147" s="14" t="s">
        <v>307</v>
      </c>
      <c r="B147" s="13" t="s">
        <v>324</v>
      </c>
      <c r="C147" s="19">
        <f>C148</f>
        <v>2238602.2000000002</v>
      </c>
      <c r="D147" s="32">
        <f t="shared" ref="D147:F148" si="63">D148</f>
        <v>0</v>
      </c>
      <c r="E147" s="19">
        <f t="shared" si="63"/>
        <v>0</v>
      </c>
      <c r="F147" s="19">
        <f t="shared" si="63"/>
        <v>0</v>
      </c>
      <c r="G147" s="19">
        <f t="shared" si="58"/>
        <v>0</v>
      </c>
    </row>
    <row r="148" spans="1:7" ht="45" hidden="1">
      <c r="A148" s="14" t="s">
        <v>308</v>
      </c>
      <c r="B148" s="14" t="s">
        <v>310</v>
      </c>
      <c r="C148" s="19">
        <f>C149</f>
        <v>2238602.2000000002</v>
      </c>
      <c r="D148" s="32">
        <f t="shared" si="63"/>
        <v>0</v>
      </c>
      <c r="E148" s="19">
        <f t="shared" si="63"/>
        <v>0</v>
      </c>
      <c r="F148" s="19">
        <f t="shared" ref="F148" si="64">F149</f>
        <v>0</v>
      </c>
      <c r="G148" s="19">
        <f t="shared" si="58"/>
        <v>0</v>
      </c>
    </row>
    <row r="149" spans="1:7" ht="45" hidden="1">
      <c r="A149" s="14" t="s">
        <v>309</v>
      </c>
      <c r="B149" s="14" t="s">
        <v>311</v>
      </c>
      <c r="C149" s="19">
        <v>2238602.2000000002</v>
      </c>
      <c r="D149" s="32"/>
      <c r="E149" s="19"/>
      <c r="F149" s="19"/>
      <c r="G149" s="19">
        <f t="shared" si="58"/>
        <v>0</v>
      </c>
    </row>
    <row r="150" spans="1:7" ht="126" hidden="1" customHeight="1">
      <c r="A150" s="14" t="s">
        <v>312</v>
      </c>
      <c r="B150" s="13" t="s">
        <v>322</v>
      </c>
      <c r="C150" s="19">
        <f>C151</f>
        <v>1117058.69</v>
      </c>
      <c r="D150" s="32">
        <f t="shared" ref="D150:F151" si="65">D151</f>
        <v>0</v>
      </c>
      <c r="E150" s="19">
        <f t="shared" si="65"/>
        <v>0</v>
      </c>
      <c r="F150" s="19">
        <f t="shared" si="65"/>
        <v>0</v>
      </c>
      <c r="G150" s="19">
        <f t="shared" si="58"/>
        <v>0</v>
      </c>
    </row>
    <row r="151" spans="1:7" ht="75">
      <c r="A151" s="14" t="s">
        <v>313</v>
      </c>
      <c r="B151" s="13" t="s">
        <v>323</v>
      </c>
      <c r="C151" s="19">
        <f>C152</f>
        <v>1117058.69</v>
      </c>
      <c r="D151" s="32">
        <f t="shared" si="65"/>
        <v>0</v>
      </c>
      <c r="E151" s="19">
        <f t="shared" si="65"/>
        <v>0</v>
      </c>
      <c r="F151" s="19">
        <f t="shared" si="65"/>
        <v>0</v>
      </c>
      <c r="G151" s="19">
        <f t="shared" si="58"/>
        <v>0</v>
      </c>
    </row>
    <row r="152" spans="1:7" ht="147" hidden="1" customHeight="1">
      <c r="A152" s="14" t="s">
        <v>314</v>
      </c>
      <c r="B152" s="13" t="s">
        <v>323</v>
      </c>
      <c r="C152" s="19">
        <v>1117058.69</v>
      </c>
      <c r="D152" s="19"/>
      <c r="E152" s="19"/>
      <c r="F152" s="19"/>
      <c r="G152" s="19">
        <f t="shared" si="58"/>
        <v>0</v>
      </c>
    </row>
    <row r="153" spans="1:7" ht="37.5" hidden="1" customHeight="1">
      <c r="A153" s="14" t="s">
        <v>171</v>
      </c>
      <c r="B153" s="14" t="s">
        <v>133</v>
      </c>
      <c r="C153" s="19">
        <f>C154</f>
        <v>0</v>
      </c>
      <c r="D153" s="19">
        <f t="shared" ref="D153:F154" si="66">D154</f>
        <v>0</v>
      </c>
      <c r="E153" s="19"/>
      <c r="F153" s="19">
        <f t="shared" si="66"/>
        <v>0</v>
      </c>
      <c r="G153" s="19">
        <f t="shared" si="58"/>
        <v>0</v>
      </c>
    </row>
    <row r="154" spans="1:7" ht="36" hidden="1" customHeight="1">
      <c r="A154" s="14" t="s">
        <v>172</v>
      </c>
      <c r="B154" s="14" t="s">
        <v>134</v>
      </c>
      <c r="C154" s="19">
        <f>C155</f>
        <v>0</v>
      </c>
      <c r="D154" s="19">
        <f t="shared" si="66"/>
        <v>0</v>
      </c>
      <c r="E154" s="19"/>
      <c r="F154" s="19">
        <f t="shared" si="66"/>
        <v>0</v>
      </c>
      <c r="G154" s="19">
        <f t="shared" si="58"/>
        <v>0</v>
      </c>
    </row>
    <row r="155" spans="1:7" ht="32.25" hidden="1" customHeight="1">
      <c r="A155" s="14" t="s">
        <v>173</v>
      </c>
      <c r="B155" s="14" t="s">
        <v>134</v>
      </c>
      <c r="C155" s="19"/>
      <c r="D155" s="19"/>
      <c r="E155" s="19"/>
      <c r="F155" s="20">
        <v>0</v>
      </c>
      <c r="G155" s="19">
        <f t="shared" si="58"/>
        <v>0</v>
      </c>
    </row>
    <row r="156" spans="1:7">
      <c r="A156" s="14" t="s">
        <v>293</v>
      </c>
      <c r="B156" s="14" t="s">
        <v>135</v>
      </c>
      <c r="C156" s="19">
        <f>C157</f>
        <v>7607101.5899999999</v>
      </c>
      <c r="D156" s="19">
        <f t="shared" ref="D156:F157" si="67">D157</f>
        <v>1426595.32</v>
      </c>
      <c r="E156" s="19">
        <f t="shared" ref="E156:E203" si="68">D156/C156*100</f>
        <v>18.753467442519064</v>
      </c>
      <c r="F156" s="19">
        <f t="shared" si="67"/>
        <v>985823.75</v>
      </c>
      <c r="G156" s="19">
        <f t="shared" si="58"/>
        <v>-440771.57000000007</v>
      </c>
    </row>
    <row r="157" spans="1:7">
      <c r="A157" s="14" t="s">
        <v>174</v>
      </c>
      <c r="B157" s="14" t="s">
        <v>136</v>
      </c>
      <c r="C157" s="19">
        <f>C158</f>
        <v>7607101.5899999999</v>
      </c>
      <c r="D157" s="19">
        <f t="shared" si="67"/>
        <v>1426595.32</v>
      </c>
      <c r="E157" s="19">
        <f t="shared" si="68"/>
        <v>18.753467442519064</v>
      </c>
      <c r="F157" s="19">
        <f t="shared" si="67"/>
        <v>985823.75</v>
      </c>
      <c r="G157" s="19">
        <f t="shared" si="58"/>
        <v>-440771.57000000007</v>
      </c>
    </row>
    <row r="158" spans="1:7" ht="15.75" customHeight="1">
      <c r="A158" s="14" t="s">
        <v>175</v>
      </c>
      <c r="B158" s="14" t="s">
        <v>137</v>
      </c>
      <c r="C158" s="19">
        <f>C160+C161+C162+C163+C164+C165+C166+C167</f>
        <v>7607101.5899999999</v>
      </c>
      <c r="D158" s="19">
        <f>D160+D161+D162+D163+D164+D165+D166+D167</f>
        <v>1426595.32</v>
      </c>
      <c r="E158" s="19">
        <f t="shared" si="68"/>
        <v>18.753467442519064</v>
      </c>
      <c r="F158" s="19">
        <f>F160+F161+F162+F163+F164+F165+F166+F167</f>
        <v>985823.75</v>
      </c>
      <c r="G158" s="19">
        <f t="shared" si="58"/>
        <v>-440771.57000000007</v>
      </c>
    </row>
    <row r="159" spans="1:7">
      <c r="A159" s="14"/>
      <c r="B159" s="14" t="s">
        <v>4</v>
      </c>
      <c r="C159" s="19"/>
      <c r="D159" s="19"/>
      <c r="E159" s="19"/>
      <c r="F159" s="20"/>
      <c r="G159" s="19">
        <f t="shared" si="58"/>
        <v>0</v>
      </c>
    </row>
    <row r="160" spans="1:7" ht="72" customHeight="1">
      <c r="A160" s="14"/>
      <c r="B160" s="14" t="s">
        <v>219</v>
      </c>
      <c r="C160" s="19">
        <v>543611.13</v>
      </c>
      <c r="D160" s="19">
        <v>0</v>
      </c>
      <c r="E160" s="19">
        <f t="shared" si="68"/>
        <v>0</v>
      </c>
      <c r="F160" s="20"/>
      <c r="G160" s="19">
        <f t="shared" si="58"/>
        <v>0</v>
      </c>
    </row>
    <row r="161" spans="1:7" ht="77.25" customHeight="1">
      <c r="A161" s="14"/>
      <c r="B161" s="14" t="s">
        <v>220</v>
      </c>
      <c r="C161" s="19">
        <v>1207854</v>
      </c>
      <c r="D161" s="19">
        <v>301964</v>
      </c>
      <c r="E161" s="19">
        <f t="shared" si="68"/>
        <v>25.000041395731603</v>
      </c>
      <c r="F161" s="20">
        <v>339008.5</v>
      </c>
      <c r="G161" s="19">
        <f t="shared" si="58"/>
        <v>37044.5</v>
      </c>
    </row>
    <row r="162" spans="1:7" ht="81.75" customHeight="1">
      <c r="A162" s="14"/>
      <c r="B162" s="14" t="s">
        <v>221</v>
      </c>
      <c r="C162" s="19">
        <v>2415707</v>
      </c>
      <c r="D162" s="19">
        <v>769905.87</v>
      </c>
      <c r="E162" s="19">
        <f t="shared" si="68"/>
        <v>31.870829947506053</v>
      </c>
      <c r="F162" s="20">
        <v>525145.25</v>
      </c>
      <c r="G162" s="19">
        <f t="shared" si="58"/>
        <v>-244760.62</v>
      </c>
    </row>
    <row r="163" spans="1:7" ht="79.5" customHeight="1">
      <c r="A163" s="14"/>
      <c r="B163" s="14" t="s">
        <v>222</v>
      </c>
      <c r="C163" s="19">
        <v>663915.48</v>
      </c>
      <c r="D163" s="19">
        <v>0</v>
      </c>
      <c r="E163" s="19">
        <f t="shared" si="68"/>
        <v>0</v>
      </c>
      <c r="F163" s="20">
        <v>121670</v>
      </c>
      <c r="G163" s="19">
        <f t="shared" si="58"/>
        <v>121670</v>
      </c>
    </row>
    <row r="164" spans="1:7" ht="62.25" customHeight="1">
      <c r="A164" s="14"/>
      <c r="B164" s="14" t="s">
        <v>224</v>
      </c>
      <c r="C164" s="19">
        <v>944019</v>
      </c>
      <c r="D164" s="19">
        <v>236004.75</v>
      </c>
      <c r="E164" s="19">
        <f t="shared" si="68"/>
        <v>25</v>
      </c>
      <c r="F164" s="20"/>
      <c r="G164" s="19">
        <f t="shared" si="58"/>
        <v>-236004.75</v>
      </c>
    </row>
    <row r="165" spans="1:7" ht="57.75" customHeight="1">
      <c r="A165" s="14"/>
      <c r="B165" s="14" t="s">
        <v>223</v>
      </c>
      <c r="C165" s="19">
        <v>406560</v>
      </c>
      <c r="D165" s="19">
        <v>0</v>
      </c>
      <c r="E165" s="19">
        <f t="shared" si="68"/>
        <v>0</v>
      </c>
      <c r="F165" s="20"/>
      <c r="G165" s="19">
        <f t="shared" si="58"/>
        <v>0</v>
      </c>
    </row>
    <row r="166" spans="1:7" ht="75">
      <c r="A166" s="14"/>
      <c r="B166" s="14" t="s">
        <v>267</v>
      </c>
      <c r="C166" s="19">
        <v>600000</v>
      </c>
      <c r="D166" s="19">
        <v>0</v>
      </c>
      <c r="E166" s="19">
        <f t="shared" si="68"/>
        <v>0</v>
      </c>
      <c r="F166" s="20"/>
      <c r="G166" s="19">
        <f t="shared" si="58"/>
        <v>0</v>
      </c>
    </row>
    <row r="167" spans="1:7" ht="59.25" customHeight="1">
      <c r="A167" s="14"/>
      <c r="B167" s="14" t="s">
        <v>268</v>
      </c>
      <c r="C167" s="19">
        <v>825434.98</v>
      </c>
      <c r="D167" s="19">
        <v>118720.7</v>
      </c>
      <c r="E167" s="19">
        <f t="shared" si="68"/>
        <v>14.382804566872123</v>
      </c>
      <c r="F167" s="20"/>
      <c r="G167" s="19">
        <f t="shared" si="58"/>
        <v>-118720.7</v>
      </c>
    </row>
    <row r="168" spans="1:7">
      <c r="A168" s="14" t="s">
        <v>190</v>
      </c>
      <c r="B168" s="14" t="s">
        <v>138</v>
      </c>
      <c r="C168" s="19">
        <f>C169+C181+C184+C187</f>
        <v>95034807.299999997</v>
      </c>
      <c r="D168" s="19">
        <f t="shared" ref="D168:F168" si="69">D169+D181+D184+D187</f>
        <v>16910102.280000001</v>
      </c>
      <c r="E168" s="19">
        <f t="shared" si="68"/>
        <v>17.793588223543441</v>
      </c>
      <c r="F168" s="19">
        <f t="shared" si="69"/>
        <v>16900029.600000001</v>
      </c>
      <c r="G168" s="19">
        <f t="shared" si="58"/>
        <v>-10072.679999999702</v>
      </c>
    </row>
    <row r="169" spans="1:7" ht="30">
      <c r="A169" s="14" t="s">
        <v>189</v>
      </c>
      <c r="B169" s="14" t="s">
        <v>139</v>
      </c>
      <c r="C169" s="19">
        <f>C170</f>
        <v>1850714.7999999998</v>
      </c>
      <c r="D169" s="19">
        <f t="shared" ref="D169:F170" si="70">D170</f>
        <v>390102.28</v>
      </c>
      <c r="E169" s="19">
        <f t="shared" si="68"/>
        <v>21.078465466424113</v>
      </c>
      <c r="F169" s="19">
        <f t="shared" si="70"/>
        <v>370029.6</v>
      </c>
      <c r="G169" s="19">
        <f t="shared" si="58"/>
        <v>-20072.680000000051</v>
      </c>
    </row>
    <row r="170" spans="1:7" ht="30" hidden="1">
      <c r="A170" s="14" t="s">
        <v>188</v>
      </c>
      <c r="B170" s="14" t="s">
        <v>140</v>
      </c>
      <c r="C170" s="19">
        <f>C171</f>
        <v>1850714.7999999998</v>
      </c>
      <c r="D170" s="19">
        <f t="shared" si="70"/>
        <v>390102.28</v>
      </c>
      <c r="E170" s="19">
        <f t="shared" si="68"/>
        <v>21.078465466424113</v>
      </c>
      <c r="F170" s="19">
        <f t="shared" si="70"/>
        <v>370029.6</v>
      </c>
      <c r="G170" s="19">
        <f t="shared" si="58"/>
        <v>-20072.680000000051</v>
      </c>
    </row>
    <row r="171" spans="1:7" ht="30">
      <c r="A171" s="14" t="s">
        <v>187</v>
      </c>
      <c r="B171" s="14" t="s">
        <v>141</v>
      </c>
      <c r="C171" s="19">
        <f>C173+C174+C175+C176+C177+C178+C179</f>
        <v>1850714.7999999998</v>
      </c>
      <c r="D171" s="19">
        <f t="shared" ref="D171" si="71">D173+D174+D175+D176+D177+D178+D179</f>
        <v>390102.28</v>
      </c>
      <c r="E171" s="19">
        <f t="shared" si="68"/>
        <v>21.078465466424113</v>
      </c>
      <c r="F171" s="19">
        <f>F173+F174+F175+F176+F177+F178+F179+F180</f>
        <v>370029.6</v>
      </c>
      <c r="G171" s="19">
        <f t="shared" si="58"/>
        <v>-20072.680000000051</v>
      </c>
    </row>
    <row r="172" spans="1:7">
      <c r="A172" s="14"/>
      <c r="B172" s="14" t="s">
        <v>4</v>
      </c>
      <c r="C172" s="19"/>
      <c r="D172" s="19"/>
      <c r="E172" s="19"/>
      <c r="F172" s="20"/>
      <c r="G172" s="19">
        <f t="shared" si="58"/>
        <v>0</v>
      </c>
    </row>
    <row r="173" spans="1:7" ht="60">
      <c r="A173" s="14"/>
      <c r="B173" s="14" t="s">
        <v>225</v>
      </c>
      <c r="C173" s="19">
        <v>405273.12</v>
      </c>
      <c r="D173" s="19">
        <v>101234</v>
      </c>
      <c r="E173" s="19">
        <f t="shared" si="68"/>
        <v>24.9792041475635</v>
      </c>
      <c r="F173" s="20">
        <v>107802</v>
      </c>
      <c r="G173" s="19">
        <f t="shared" si="58"/>
        <v>6568</v>
      </c>
    </row>
    <row r="174" spans="1:7" ht="62.25" customHeight="1">
      <c r="A174" s="14"/>
      <c r="B174" s="14" t="s">
        <v>226</v>
      </c>
      <c r="C174" s="19">
        <v>8731.7999999999993</v>
      </c>
      <c r="D174" s="19">
        <v>0</v>
      </c>
      <c r="E174" s="19">
        <f t="shared" si="68"/>
        <v>0</v>
      </c>
      <c r="F174" s="20"/>
      <c r="G174" s="19">
        <f t="shared" si="58"/>
        <v>0</v>
      </c>
    </row>
    <row r="175" spans="1:7" ht="138" customHeight="1">
      <c r="A175" s="14"/>
      <c r="B175" s="14" t="s">
        <v>227</v>
      </c>
      <c r="C175" s="19">
        <v>481847</v>
      </c>
      <c r="D175" s="19">
        <v>120450</v>
      </c>
      <c r="E175" s="19">
        <f t="shared" si="68"/>
        <v>24.997561466606619</v>
      </c>
      <c r="F175" s="20">
        <v>75000</v>
      </c>
      <c r="G175" s="19">
        <f t="shared" si="58"/>
        <v>-45450</v>
      </c>
    </row>
    <row r="176" spans="1:7" ht="88.5" customHeight="1">
      <c r="A176" s="14"/>
      <c r="B176" s="14" t="s">
        <v>228</v>
      </c>
      <c r="C176" s="20">
        <v>748820</v>
      </c>
      <c r="D176" s="19">
        <v>168418.28</v>
      </c>
      <c r="E176" s="19">
        <f t="shared" si="68"/>
        <v>22.491156753291847</v>
      </c>
      <c r="F176" s="20">
        <v>182382.6</v>
      </c>
      <c r="G176" s="19">
        <f t="shared" si="58"/>
        <v>13964.320000000007</v>
      </c>
    </row>
    <row r="177" spans="1:7" ht="75">
      <c r="A177" s="14"/>
      <c r="B177" s="14" t="s">
        <v>229</v>
      </c>
      <c r="C177" s="19">
        <v>25410</v>
      </c>
      <c r="D177" s="19">
        <v>0</v>
      </c>
      <c r="E177" s="19">
        <f t="shared" si="68"/>
        <v>0</v>
      </c>
      <c r="F177" s="20"/>
      <c r="G177" s="19">
        <f t="shared" si="58"/>
        <v>0</v>
      </c>
    </row>
    <row r="178" spans="1:7" ht="105">
      <c r="A178" s="14"/>
      <c r="B178" s="14" t="s">
        <v>230</v>
      </c>
      <c r="C178" s="19">
        <v>40240.879999999997</v>
      </c>
      <c r="D178" s="19">
        <v>0</v>
      </c>
      <c r="E178" s="19">
        <f t="shared" si="68"/>
        <v>0</v>
      </c>
      <c r="F178" s="20"/>
      <c r="G178" s="19">
        <f t="shared" si="58"/>
        <v>0</v>
      </c>
    </row>
    <row r="179" spans="1:7" ht="111" customHeight="1">
      <c r="A179" s="14"/>
      <c r="B179" s="14" t="s">
        <v>231</v>
      </c>
      <c r="C179" s="19">
        <v>140392</v>
      </c>
      <c r="D179" s="19">
        <v>0</v>
      </c>
      <c r="E179" s="19">
        <f t="shared" si="68"/>
        <v>0</v>
      </c>
      <c r="F179" s="20"/>
      <c r="G179" s="19">
        <f t="shared" si="58"/>
        <v>0</v>
      </c>
    </row>
    <row r="180" spans="1:7" ht="90.75" customHeight="1">
      <c r="A180" s="14"/>
      <c r="B180" s="28" t="s">
        <v>333</v>
      </c>
      <c r="C180" s="19">
        <v>0</v>
      </c>
      <c r="D180" s="19"/>
      <c r="E180" s="19"/>
      <c r="F180" s="20">
        <v>4845</v>
      </c>
      <c r="G180" s="19"/>
    </row>
    <row r="181" spans="1:7" ht="60">
      <c r="A181" s="14" t="s">
        <v>176</v>
      </c>
      <c r="B181" s="14" t="s">
        <v>142</v>
      </c>
      <c r="C181" s="19">
        <f>C182</f>
        <v>1073457</v>
      </c>
      <c r="D181" s="19">
        <f t="shared" ref="D181:F182" si="72">D182</f>
        <v>0</v>
      </c>
      <c r="E181" s="19">
        <f t="shared" si="68"/>
        <v>0</v>
      </c>
      <c r="F181" s="19">
        <f t="shared" si="72"/>
        <v>0</v>
      </c>
      <c r="G181" s="19">
        <f t="shared" si="58"/>
        <v>0</v>
      </c>
    </row>
    <row r="182" spans="1:7" ht="60" hidden="1">
      <c r="A182" s="14" t="s">
        <v>177</v>
      </c>
      <c r="B182" s="14" t="s">
        <v>143</v>
      </c>
      <c r="C182" s="19">
        <f>C183</f>
        <v>1073457</v>
      </c>
      <c r="D182" s="19">
        <f t="shared" si="72"/>
        <v>0</v>
      </c>
      <c r="E182" s="19">
        <f t="shared" si="68"/>
        <v>0</v>
      </c>
      <c r="F182" s="19">
        <f t="shared" si="72"/>
        <v>0</v>
      </c>
      <c r="G182" s="19">
        <f t="shared" si="58"/>
        <v>0</v>
      </c>
    </row>
    <row r="183" spans="1:7" ht="60" hidden="1">
      <c r="A183" s="14" t="s">
        <v>178</v>
      </c>
      <c r="B183" s="14" t="s">
        <v>143</v>
      </c>
      <c r="C183" s="19">
        <v>1073457</v>
      </c>
      <c r="D183" s="19">
        <v>0</v>
      </c>
      <c r="E183" s="19">
        <f t="shared" si="68"/>
        <v>0</v>
      </c>
      <c r="F183" s="20"/>
      <c r="G183" s="19">
        <f t="shared" si="58"/>
        <v>0</v>
      </c>
    </row>
    <row r="184" spans="1:7" ht="45">
      <c r="A184" s="14" t="s">
        <v>179</v>
      </c>
      <c r="B184" s="14" t="s">
        <v>144</v>
      </c>
      <c r="C184" s="19">
        <f>C185</f>
        <v>3903</v>
      </c>
      <c r="D184" s="19">
        <f t="shared" ref="D184:F185" si="73">D185</f>
        <v>0</v>
      </c>
      <c r="E184" s="19">
        <f t="shared" si="68"/>
        <v>0</v>
      </c>
      <c r="F184" s="19">
        <f t="shared" si="73"/>
        <v>0</v>
      </c>
      <c r="G184" s="19">
        <f t="shared" si="58"/>
        <v>0</v>
      </c>
    </row>
    <row r="185" spans="1:7" ht="96" hidden="1" customHeight="1">
      <c r="A185" s="14" t="s">
        <v>186</v>
      </c>
      <c r="B185" s="14" t="s">
        <v>145</v>
      </c>
      <c r="C185" s="19">
        <f>C186</f>
        <v>3903</v>
      </c>
      <c r="D185" s="19">
        <f t="shared" si="73"/>
        <v>0</v>
      </c>
      <c r="E185" s="19">
        <f t="shared" si="68"/>
        <v>0</v>
      </c>
      <c r="F185" s="19">
        <f t="shared" si="73"/>
        <v>0</v>
      </c>
      <c r="G185" s="19">
        <f t="shared" si="58"/>
        <v>0</v>
      </c>
    </row>
    <row r="186" spans="1:7" ht="93" hidden="1" customHeight="1">
      <c r="A186" s="14" t="s">
        <v>180</v>
      </c>
      <c r="B186" s="14" t="s">
        <v>145</v>
      </c>
      <c r="C186" s="19">
        <v>3903</v>
      </c>
      <c r="D186" s="19">
        <v>0</v>
      </c>
      <c r="E186" s="19">
        <f t="shared" si="68"/>
        <v>0</v>
      </c>
      <c r="F186" s="20"/>
      <c r="G186" s="19">
        <f t="shared" si="58"/>
        <v>0</v>
      </c>
    </row>
    <row r="187" spans="1:7">
      <c r="A187" s="14" t="s">
        <v>181</v>
      </c>
      <c r="B187" s="14" t="s">
        <v>146</v>
      </c>
      <c r="C187" s="19">
        <f>C188</f>
        <v>92106732.5</v>
      </c>
      <c r="D187" s="19">
        <f t="shared" ref="D187:F188" si="74">D188</f>
        <v>16520000</v>
      </c>
      <c r="E187" s="19">
        <f t="shared" si="68"/>
        <v>17.935713874118811</v>
      </c>
      <c r="F187" s="19">
        <f t="shared" si="74"/>
        <v>16530000</v>
      </c>
      <c r="G187" s="19">
        <f t="shared" si="58"/>
        <v>10000</v>
      </c>
    </row>
    <row r="188" spans="1:7" ht="33" customHeight="1">
      <c r="A188" s="14" t="s">
        <v>182</v>
      </c>
      <c r="B188" s="14" t="s">
        <v>147</v>
      </c>
      <c r="C188" s="19">
        <f>C189</f>
        <v>92106732.5</v>
      </c>
      <c r="D188" s="19">
        <f t="shared" si="74"/>
        <v>16520000</v>
      </c>
      <c r="E188" s="19">
        <f t="shared" si="68"/>
        <v>17.935713874118811</v>
      </c>
      <c r="F188" s="19">
        <f t="shared" si="74"/>
        <v>16530000</v>
      </c>
      <c r="G188" s="19">
        <f t="shared" si="58"/>
        <v>10000</v>
      </c>
    </row>
    <row r="189" spans="1:7">
      <c r="A189" s="14" t="s">
        <v>183</v>
      </c>
      <c r="B189" s="14" t="s">
        <v>148</v>
      </c>
      <c r="C189" s="19">
        <f>C191+C192</f>
        <v>92106732.5</v>
      </c>
      <c r="D189" s="19">
        <f t="shared" ref="D189:F189" si="75">D191+D192</f>
        <v>16520000</v>
      </c>
      <c r="E189" s="19">
        <f t="shared" si="68"/>
        <v>17.935713874118811</v>
      </c>
      <c r="F189" s="19">
        <f t="shared" si="75"/>
        <v>16530000</v>
      </c>
      <c r="G189" s="19">
        <f t="shared" si="58"/>
        <v>10000</v>
      </c>
    </row>
    <row r="190" spans="1:7">
      <c r="A190" s="14"/>
      <c r="B190" s="14" t="s">
        <v>4</v>
      </c>
      <c r="C190" s="19"/>
      <c r="D190" s="19"/>
      <c r="E190" s="19"/>
      <c r="F190" s="20"/>
      <c r="G190" s="19">
        <f t="shared" si="58"/>
        <v>0</v>
      </c>
    </row>
    <row r="191" spans="1:7" ht="123.75" customHeight="1">
      <c r="A191" s="14"/>
      <c r="B191" s="17" t="s">
        <v>238</v>
      </c>
      <c r="C191" s="19">
        <v>33607726</v>
      </c>
      <c r="D191" s="19">
        <v>5820000</v>
      </c>
      <c r="E191" s="19">
        <f t="shared" si="68"/>
        <v>17.317446589513374</v>
      </c>
      <c r="F191" s="20">
        <v>6550000</v>
      </c>
      <c r="G191" s="19">
        <f t="shared" si="58"/>
        <v>730000</v>
      </c>
    </row>
    <row r="192" spans="1:7" ht="150" customHeight="1">
      <c r="A192" s="14"/>
      <c r="B192" s="17" t="s">
        <v>237</v>
      </c>
      <c r="C192" s="19">
        <v>58499006.5</v>
      </c>
      <c r="D192" s="19">
        <v>10700000</v>
      </c>
      <c r="E192" s="19">
        <f t="shared" si="68"/>
        <v>18.290908923384876</v>
      </c>
      <c r="F192" s="20">
        <v>9980000</v>
      </c>
      <c r="G192" s="19">
        <f t="shared" si="58"/>
        <v>-720000</v>
      </c>
    </row>
    <row r="193" spans="1:7" ht="20.25" customHeight="1">
      <c r="A193" s="14" t="s">
        <v>315</v>
      </c>
      <c r="B193" s="17" t="s">
        <v>316</v>
      </c>
      <c r="C193" s="19">
        <f>C194</f>
        <v>35000</v>
      </c>
      <c r="D193" s="19">
        <f t="shared" ref="D193:F193" si="76">D194</f>
        <v>0</v>
      </c>
      <c r="E193" s="19">
        <f t="shared" si="76"/>
        <v>0</v>
      </c>
      <c r="F193" s="19">
        <f t="shared" si="76"/>
        <v>0</v>
      </c>
      <c r="G193" s="19">
        <f t="shared" si="58"/>
        <v>0</v>
      </c>
    </row>
    <row r="194" spans="1:7" ht="110.25" hidden="1" customHeight="1">
      <c r="A194" s="14" t="s">
        <v>317</v>
      </c>
      <c r="B194" s="17" t="s">
        <v>320</v>
      </c>
      <c r="C194" s="19">
        <f>C195</f>
        <v>35000</v>
      </c>
      <c r="D194" s="19">
        <f t="shared" ref="D194:F194" si="77">D195</f>
        <v>0</v>
      </c>
      <c r="E194" s="19">
        <f t="shared" si="77"/>
        <v>0</v>
      </c>
      <c r="F194" s="19">
        <f t="shared" si="77"/>
        <v>0</v>
      </c>
      <c r="G194" s="19">
        <f t="shared" si="58"/>
        <v>0</v>
      </c>
    </row>
    <row r="195" spans="1:7" ht="106.5" hidden="1" customHeight="1">
      <c r="A195" s="14" t="s">
        <v>318</v>
      </c>
      <c r="B195" s="17" t="s">
        <v>321</v>
      </c>
      <c r="C195" s="19">
        <f>C196</f>
        <v>35000</v>
      </c>
      <c r="D195" s="19">
        <f t="shared" ref="D195:F195" si="78">D196</f>
        <v>0</v>
      </c>
      <c r="E195" s="19">
        <f t="shared" si="78"/>
        <v>0</v>
      </c>
      <c r="F195" s="19">
        <f t="shared" si="78"/>
        <v>0</v>
      </c>
      <c r="G195" s="19">
        <f t="shared" si="58"/>
        <v>0</v>
      </c>
    </row>
    <row r="196" spans="1:7" ht="108" hidden="1" customHeight="1">
      <c r="A196" s="14" t="s">
        <v>319</v>
      </c>
      <c r="B196" s="17" t="s">
        <v>321</v>
      </c>
      <c r="C196" s="19">
        <v>35000</v>
      </c>
      <c r="D196" s="19"/>
      <c r="E196" s="19"/>
      <c r="F196" s="20"/>
      <c r="G196" s="19">
        <f t="shared" si="58"/>
        <v>0</v>
      </c>
    </row>
    <row r="197" spans="1:7" ht="24.75" customHeight="1">
      <c r="A197" s="8" t="s">
        <v>150</v>
      </c>
      <c r="B197" s="24" t="s">
        <v>151</v>
      </c>
      <c r="C197" s="19">
        <f>C198</f>
        <v>55000</v>
      </c>
      <c r="D197" s="19">
        <v>20000</v>
      </c>
      <c r="E197" s="19">
        <f t="shared" si="68"/>
        <v>36.363636363636367</v>
      </c>
      <c r="F197" s="19">
        <v>10000</v>
      </c>
      <c r="G197" s="19">
        <f t="shared" si="58"/>
        <v>-10000</v>
      </c>
    </row>
    <row r="198" spans="1:7" ht="20.25" customHeight="1">
      <c r="A198" s="8" t="s">
        <v>185</v>
      </c>
      <c r="B198" s="14" t="s">
        <v>152</v>
      </c>
      <c r="C198" s="19">
        <f>C199</f>
        <v>55000</v>
      </c>
      <c r="D198" s="19">
        <f>D199</f>
        <v>0</v>
      </c>
      <c r="E198" s="19">
        <f t="shared" si="68"/>
        <v>0</v>
      </c>
      <c r="F198" s="19">
        <f t="shared" ref="F198" si="79">F199</f>
        <v>0</v>
      </c>
      <c r="G198" s="19">
        <f t="shared" si="58"/>
        <v>0</v>
      </c>
    </row>
    <row r="199" spans="1:7" ht="20.25" customHeight="1">
      <c r="A199" s="8" t="s">
        <v>184</v>
      </c>
      <c r="B199" s="14" t="s">
        <v>152</v>
      </c>
      <c r="C199" s="19">
        <v>55000</v>
      </c>
      <c r="D199" s="19">
        <v>0</v>
      </c>
      <c r="E199" s="19">
        <f t="shared" si="68"/>
        <v>0</v>
      </c>
      <c r="F199" s="20"/>
      <c r="G199" s="19">
        <f t="shared" si="58"/>
        <v>0</v>
      </c>
    </row>
    <row r="200" spans="1:7" ht="45.75" customHeight="1">
      <c r="A200" s="14" t="s">
        <v>285</v>
      </c>
      <c r="B200" s="14" t="s">
        <v>287</v>
      </c>
      <c r="C200" s="19">
        <f>C201</f>
        <v>-293881.86</v>
      </c>
      <c r="D200" s="19">
        <f>D201</f>
        <v>-293881.86</v>
      </c>
      <c r="E200" s="19"/>
      <c r="F200" s="19">
        <f t="shared" ref="F200" si="80">F201</f>
        <v>-715882.35</v>
      </c>
      <c r="G200" s="19">
        <f t="shared" si="58"/>
        <v>-422000.49</v>
      </c>
    </row>
    <row r="201" spans="1:7" ht="78.75" hidden="1" customHeight="1">
      <c r="A201" s="14" t="s">
        <v>286</v>
      </c>
      <c r="B201" s="14" t="s">
        <v>287</v>
      </c>
      <c r="C201" s="19">
        <v>-293881.86</v>
      </c>
      <c r="D201" s="19">
        <v>-293881.86</v>
      </c>
      <c r="E201" s="19"/>
      <c r="F201" s="20">
        <v>-715882.35</v>
      </c>
      <c r="G201" s="19">
        <f t="shared" si="58"/>
        <v>-422000.49</v>
      </c>
    </row>
    <row r="202" spans="1:7" ht="16.5" customHeight="1">
      <c r="A202" s="14"/>
      <c r="B202" s="14"/>
      <c r="C202" s="19"/>
      <c r="D202" s="19"/>
      <c r="E202" s="19"/>
      <c r="F202" s="20"/>
      <c r="G202" s="19">
        <f t="shared" si="58"/>
        <v>0</v>
      </c>
    </row>
    <row r="203" spans="1:7">
      <c r="A203" s="14"/>
      <c r="B203" s="14" t="s">
        <v>149</v>
      </c>
      <c r="C203" s="19">
        <f>C5+C136</f>
        <v>282720459.39999998</v>
      </c>
      <c r="D203" s="19">
        <f>D5+D136</f>
        <v>59527540.960000001</v>
      </c>
      <c r="E203" s="19">
        <f t="shared" si="68"/>
        <v>21.055264654822501</v>
      </c>
      <c r="F203" s="19">
        <f>F5+F136</f>
        <v>54853167.890000001</v>
      </c>
      <c r="G203" s="19">
        <f>F203-D203</f>
        <v>-4674373.07</v>
      </c>
    </row>
    <row r="204" spans="1:7">
      <c r="C204" s="5"/>
      <c r="D204" s="5"/>
      <c r="E204" s="5"/>
    </row>
    <row r="205" spans="1:7">
      <c r="A205" s="3" t="s">
        <v>294</v>
      </c>
      <c r="C205" s="5"/>
      <c r="D205" s="5"/>
      <c r="E205" s="5"/>
    </row>
    <row r="206" spans="1:7">
      <c r="A206" s="3" t="s">
        <v>295</v>
      </c>
    </row>
  </sheetData>
  <mergeCells count="1">
    <mergeCell ref="B1:D1"/>
  </mergeCells>
  <pageMargins left="0" right="0" top="0" bottom="0" header="0.31496062992125984" footer="0.31496062992125984"/>
  <pageSetup paperSize="9" scale="45" orientation="portrait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01.04.2020</vt:lpstr>
      <vt:lpstr>'на 01.04.2020'!Область_печати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2020-07-28T05:31:25Z</dcterms:modified>
</cp:coreProperties>
</file>