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7.2020" sheetId="1" r:id="rId1"/>
  </sheets>
  <definedNames>
    <definedName name="_xlnm.Print_Area" localSheetId="0">'на 01.07.2020'!$A$1:$G$236</definedName>
  </definedNames>
  <calcPr calcId="124519"/>
</workbook>
</file>

<file path=xl/calcChain.xml><?xml version="1.0" encoding="utf-8"?>
<calcChain xmlns="http://schemas.openxmlformats.org/spreadsheetml/2006/main">
  <c r="F87" i="1"/>
  <c r="C37" l="1"/>
  <c r="C10"/>
  <c r="D182"/>
  <c r="D174"/>
  <c r="D129"/>
  <c r="D108"/>
  <c r="D107"/>
  <c r="D44"/>
  <c r="D37"/>
  <c r="D136"/>
  <c r="C136"/>
  <c r="G141"/>
  <c r="C120"/>
  <c r="C119" s="1"/>
  <c r="C123"/>
  <c r="C122" s="1"/>
  <c r="C44"/>
  <c r="D61"/>
  <c r="D60" s="1"/>
  <c r="D59" s="1"/>
  <c r="C61"/>
  <c r="C60" s="1"/>
  <c r="C59" s="1"/>
  <c r="D123"/>
  <c r="D122" s="1"/>
  <c r="D119"/>
  <c r="D120"/>
  <c r="D23"/>
  <c r="E135"/>
  <c r="E134"/>
  <c r="E133"/>
  <c r="E228"/>
  <c r="E231"/>
  <c r="F165"/>
  <c r="F164" s="1"/>
  <c r="D113"/>
  <c r="G41"/>
  <c r="D40"/>
  <c r="F40"/>
  <c r="C40"/>
  <c r="D19"/>
  <c r="C182"/>
  <c r="D223"/>
  <c r="C224"/>
  <c r="C223" s="1"/>
  <c r="F227"/>
  <c r="F197"/>
  <c r="F81"/>
  <c r="C108" l="1"/>
  <c r="G40"/>
  <c r="D166"/>
  <c r="D165" s="1"/>
  <c r="D164" s="1"/>
  <c r="C166"/>
  <c r="C165" s="1"/>
  <c r="C164" s="1"/>
  <c r="E92" l="1"/>
  <c r="C87"/>
  <c r="D227"/>
  <c r="C227"/>
  <c r="G140"/>
  <c r="D126"/>
  <c r="C126"/>
  <c r="D117"/>
  <c r="D116" s="1"/>
  <c r="C117"/>
  <c r="C116" s="1"/>
  <c r="G6"/>
  <c r="G8"/>
  <c r="G11"/>
  <c r="G12"/>
  <c r="G13"/>
  <c r="G14"/>
  <c r="G18"/>
  <c r="G20"/>
  <c r="G22"/>
  <c r="G24"/>
  <c r="G27"/>
  <c r="G28"/>
  <c r="G31"/>
  <c r="G33"/>
  <c r="G36"/>
  <c r="G39"/>
  <c r="G43"/>
  <c r="G48"/>
  <c r="G50"/>
  <c r="G53"/>
  <c r="G54"/>
  <c r="G55"/>
  <c r="G58"/>
  <c r="G65"/>
  <c r="G69"/>
  <c r="G72"/>
  <c r="G74"/>
  <c r="G78"/>
  <c r="G82"/>
  <c r="G84"/>
  <c r="G85"/>
  <c r="G88"/>
  <c r="G89"/>
  <c r="G90"/>
  <c r="G92"/>
  <c r="G96"/>
  <c r="G100"/>
  <c r="G102"/>
  <c r="G106"/>
  <c r="G111"/>
  <c r="G114"/>
  <c r="G127"/>
  <c r="G132"/>
  <c r="G135"/>
  <c r="G137"/>
  <c r="G138"/>
  <c r="G139"/>
  <c r="G142"/>
  <c r="G143"/>
  <c r="G147"/>
  <c r="G148"/>
  <c r="G149"/>
  <c r="G153"/>
  <c r="G159"/>
  <c r="G162"/>
  <c r="G173"/>
  <c r="G176"/>
  <c r="G179"/>
  <c r="G183"/>
  <c r="G184"/>
  <c r="G185"/>
  <c r="G186"/>
  <c r="G187"/>
  <c r="G188"/>
  <c r="G189"/>
  <c r="G190"/>
  <c r="G192"/>
  <c r="G198"/>
  <c r="G199"/>
  <c r="G200"/>
  <c r="G201"/>
  <c r="G202"/>
  <c r="G203"/>
  <c r="G204"/>
  <c r="G205"/>
  <c r="G209"/>
  <c r="G212"/>
  <c r="G216"/>
  <c r="G217"/>
  <c r="G218"/>
  <c r="G222"/>
  <c r="G229"/>
  <c r="G231"/>
  <c r="G232"/>
  <c r="D221"/>
  <c r="D220" s="1"/>
  <c r="D219" s="1"/>
  <c r="E221"/>
  <c r="E220" s="1"/>
  <c r="E219" s="1"/>
  <c r="F221"/>
  <c r="F220" s="1"/>
  <c r="F219" s="1"/>
  <c r="G219" s="1"/>
  <c r="C221"/>
  <c r="C220" s="1"/>
  <c r="C219" s="1"/>
  <c r="F182"/>
  <c r="D175"/>
  <c r="E175"/>
  <c r="E174" s="1"/>
  <c r="F175"/>
  <c r="G175" s="1"/>
  <c r="C175"/>
  <c r="C174" s="1"/>
  <c r="F172"/>
  <c r="D172"/>
  <c r="D171" s="1"/>
  <c r="E172"/>
  <c r="E171" s="1"/>
  <c r="C172"/>
  <c r="C171" s="1"/>
  <c r="E90"/>
  <c r="F174" l="1"/>
  <c r="G174" s="1"/>
  <c r="G182"/>
  <c r="G172"/>
  <c r="F171"/>
  <c r="G171" s="1"/>
  <c r="G221"/>
  <c r="G220"/>
  <c r="F52"/>
  <c r="F51" s="1"/>
  <c r="F146"/>
  <c r="F86"/>
  <c r="F79" s="1"/>
  <c r="F75" s="1"/>
  <c r="E54"/>
  <c r="D52"/>
  <c r="G52" s="1"/>
  <c r="C52"/>
  <c r="C51" s="1"/>
  <c r="D87"/>
  <c r="D146"/>
  <c r="C146"/>
  <c r="D145"/>
  <c r="C145"/>
  <c r="E147"/>
  <c r="E142"/>
  <c r="E148"/>
  <c r="C81"/>
  <c r="E11"/>
  <c r="E12"/>
  <c r="E13"/>
  <c r="E14"/>
  <c r="E18"/>
  <c r="E20"/>
  <c r="E22"/>
  <c r="E24"/>
  <c r="E27"/>
  <c r="E31"/>
  <c r="E33"/>
  <c r="E36"/>
  <c r="E39"/>
  <c r="E48"/>
  <c r="E50"/>
  <c r="E53"/>
  <c r="E55"/>
  <c r="E58"/>
  <c r="E65"/>
  <c r="E69"/>
  <c r="E72"/>
  <c r="E74"/>
  <c r="E78"/>
  <c r="E82"/>
  <c r="E84"/>
  <c r="E85"/>
  <c r="E89"/>
  <c r="E96"/>
  <c r="E100"/>
  <c r="E102"/>
  <c r="E106"/>
  <c r="E111"/>
  <c r="E114"/>
  <c r="E127"/>
  <c r="E132"/>
  <c r="E153"/>
  <c r="E159"/>
  <c r="E162"/>
  <c r="E184"/>
  <c r="E185"/>
  <c r="E186"/>
  <c r="E187"/>
  <c r="E188"/>
  <c r="E189"/>
  <c r="E190"/>
  <c r="E192"/>
  <c r="E199"/>
  <c r="E200"/>
  <c r="E201"/>
  <c r="E202"/>
  <c r="E203"/>
  <c r="E204"/>
  <c r="E205"/>
  <c r="E209"/>
  <c r="E212"/>
  <c r="E217"/>
  <c r="E218"/>
  <c r="E229"/>
  <c r="F230"/>
  <c r="F215"/>
  <c r="F208"/>
  <c r="F178"/>
  <c r="F161"/>
  <c r="F158"/>
  <c r="F152"/>
  <c r="F151" s="1"/>
  <c r="F136"/>
  <c r="G136" s="1"/>
  <c r="F134"/>
  <c r="F131"/>
  <c r="F126"/>
  <c r="F113"/>
  <c r="F110"/>
  <c r="F105"/>
  <c r="F101"/>
  <c r="F99"/>
  <c r="F95"/>
  <c r="F77"/>
  <c r="F73"/>
  <c r="F71"/>
  <c r="F70"/>
  <c r="F68"/>
  <c r="F64"/>
  <c r="F57"/>
  <c r="F49"/>
  <c r="F47"/>
  <c r="F38"/>
  <c r="F35"/>
  <c r="D35"/>
  <c r="D34" s="1"/>
  <c r="F32"/>
  <c r="F30"/>
  <c r="F26"/>
  <c r="F23"/>
  <c r="F21"/>
  <c r="F19"/>
  <c r="F17"/>
  <c r="F10"/>
  <c r="F9" s="1"/>
  <c r="D86"/>
  <c r="D230"/>
  <c r="E230" s="1"/>
  <c r="C230"/>
  <c r="C134"/>
  <c r="C133" s="1"/>
  <c r="D134"/>
  <c r="D181"/>
  <c r="D163" s="1"/>
  <c r="D131"/>
  <c r="D130" s="1"/>
  <c r="C131"/>
  <c r="C130" s="1"/>
  <c r="D125"/>
  <c r="C125"/>
  <c r="D112"/>
  <c r="C113"/>
  <c r="C112" s="1"/>
  <c r="D110"/>
  <c r="D109" s="1"/>
  <c r="C110"/>
  <c r="C109" s="1"/>
  <c r="D17"/>
  <c r="D197"/>
  <c r="D196" s="1"/>
  <c r="D195" s="1"/>
  <c r="C197"/>
  <c r="C196" s="1"/>
  <c r="C195" s="1"/>
  <c r="D215"/>
  <c r="C215"/>
  <c r="C214" s="1"/>
  <c r="C213" s="1"/>
  <c r="C181"/>
  <c r="D161"/>
  <c r="D160" s="1"/>
  <c r="C161"/>
  <c r="C160" s="1"/>
  <c r="C86"/>
  <c r="D81"/>
  <c r="D80" s="1"/>
  <c r="C80"/>
  <c r="D57"/>
  <c r="D56" s="1"/>
  <c r="D73"/>
  <c r="D71"/>
  <c r="D70"/>
  <c r="D68"/>
  <c r="C73"/>
  <c r="C70" s="1"/>
  <c r="C71"/>
  <c r="C68"/>
  <c r="C57"/>
  <c r="C56" s="1"/>
  <c r="D51"/>
  <c r="D30"/>
  <c r="C30"/>
  <c r="C29" s="1"/>
  <c r="G23"/>
  <c r="C23"/>
  <c r="D21"/>
  <c r="G21" s="1"/>
  <c r="C21"/>
  <c r="C19"/>
  <c r="C17"/>
  <c r="D152"/>
  <c r="D151" s="1"/>
  <c r="D150" s="1"/>
  <c r="C152"/>
  <c r="C151" s="1"/>
  <c r="C150" s="1"/>
  <c r="D226"/>
  <c r="C226"/>
  <c r="D214"/>
  <c r="D213" s="1"/>
  <c r="E213" s="1"/>
  <c r="D211"/>
  <c r="D210" s="1"/>
  <c r="D208"/>
  <c r="D207" s="1"/>
  <c r="C211"/>
  <c r="C210" s="1"/>
  <c r="C208"/>
  <c r="C207" s="1"/>
  <c r="D178"/>
  <c r="D177" s="1"/>
  <c r="C178"/>
  <c r="C177" s="1"/>
  <c r="D158"/>
  <c r="D157" s="1"/>
  <c r="C158"/>
  <c r="C157" s="1"/>
  <c r="D105"/>
  <c r="D104" s="1"/>
  <c r="D103" s="1"/>
  <c r="C105"/>
  <c r="C104" s="1"/>
  <c r="C103" s="1"/>
  <c r="D101"/>
  <c r="C101"/>
  <c r="D99"/>
  <c r="C99"/>
  <c r="D95"/>
  <c r="D94" s="1"/>
  <c r="C95"/>
  <c r="C94" s="1"/>
  <c r="D77"/>
  <c r="D76" s="1"/>
  <c r="C77"/>
  <c r="C76" s="1"/>
  <c r="D64"/>
  <c r="D63" s="1"/>
  <c r="C64"/>
  <c r="C63" s="1"/>
  <c r="D49"/>
  <c r="C49"/>
  <c r="D47"/>
  <c r="C47"/>
  <c r="D38"/>
  <c r="C38"/>
  <c r="C35"/>
  <c r="C34" s="1"/>
  <c r="D32"/>
  <c r="C32"/>
  <c r="C26"/>
  <c r="D26"/>
  <c r="D10"/>
  <c r="C9"/>
  <c r="C180" l="1"/>
  <c r="C163"/>
  <c r="G19"/>
  <c r="G17"/>
  <c r="G151"/>
  <c r="F80"/>
  <c r="G80" s="1"/>
  <c r="G81"/>
  <c r="F94"/>
  <c r="G94" s="1"/>
  <c r="G95"/>
  <c r="F109"/>
  <c r="G109" s="1"/>
  <c r="G110"/>
  <c r="F157"/>
  <c r="G157" s="1"/>
  <c r="G158"/>
  <c r="F177"/>
  <c r="G178"/>
  <c r="F145"/>
  <c r="G145" s="1"/>
  <c r="G146"/>
  <c r="G70"/>
  <c r="G73"/>
  <c r="G101"/>
  <c r="G126"/>
  <c r="G134"/>
  <c r="G208"/>
  <c r="G215"/>
  <c r="G230"/>
  <c r="F112"/>
  <c r="G112" s="1"/>
  <c r="G113"/>
  <c r="F130"/>
  <c r="G130" s="1"/>
  <c r="G131"/>
  <c r="F160"/>
  <c r="G160" s="1"/>
  <c r="G161"/>
  <c r="F210"/>
  <c r="G210" s="1"/>
  <c r="G211"/>
  <c r="G68"/>
  <c r="G71"/>
  <c r="G77"/>
  <c r="G86"/>
  <c r="G99"/>
  <c r="G105"/>
  <c r="G152"/>
  <c r="G197"/>
  <c r="G227"/>
  <c r="G87"/>
  <c r="G57"/>
  <c r="G64"/>
  <c r="G47"/>
  <c r="G51"/>
  <c r="G49"/>
  <c r="G38"/>
  <c r="F34"/>
  <c r="G34" s="1"/>
  <c r="G35"/>
  <c r="G26"/>
  <c r="F29"/>
  <c r="G30"/>
  <c r="G32"/>
  <c r="D9"/>
  <c r="G9" s="1"/>
  <c r="G10"/>
  <c r="E26"/>
  <c r="F98"/>
  <c r="E52"/>
  <c r="E146"/>
  <c r="E145" s="1"/>
  <c r="C129"/>
  <c r="C107" s="1"/>
  <c r="D144"/>
  <c r="C144"/>
  <c r="E215"/>
  <c r="E195"/>
  <c r="E109"/>
  <c r="F37"/>
  <c r="G37" s="1"/>
  <c r="F56"/>
  <c r="G56" s="1"/>
  <c r="F63"/>
  <c r="G63" s="1"/>
  <c r="F67"/>
  <c r="F104"/>
  <c r="G104" s="1"/>
  <c r="F46"/>
  <c r="F76"/>
  <c r="G76" s="1"/>
  <c r="F214"/>
  <c r="G214" s="1"/>
  <c r="F226"/>
  <c r="E68"/>
  <c r="E112"/>
  <c r="E125"/>
  <c r="E210"/>
  <c r="F207"/>
  <c r="G207" s="1"/>
  <c r="F196"/>
  <c r="G196" s="1"/>
  <c r="F181"/>
  <c r="E160"/>
  <c r="E157"/>
  <c r="F150"/>
  <c r="F133"/>
  <c r="F125"/>
  <c r="G125" s="1"/>
  <c r="F25"/>
  <c r="F16"/>
  <c r="E207"/>
  <c r="E71"/>
  <c r="E56"/>
  <c r="E19"/>
  <c r="E181"/>
  <c r="E227"/>
  <c r="E182"/>
  <c r="E87"/>
  <c r="E32"/>
  <c r="E34"/>
  <c r="E37"/>
  <c r="E47"/>
  <c r="E49"/>
  <c r="E63"/>
  <c r="E76"/>
  <c r="E94"/>
  <c r="E99"/>
  <c r="E101"/>
  <c r="E103"/>
  <c r="E208"/>
  <c r="E226"/>
  <c r="E152"/>
  <c r="E21"/>
  <c r="E23"/>
  <c r="E30"/>
  <c r="E51"/>
  <c r="E70"/>
  <c r="E73"/>
  <c r="E57"/>
  <c r="E80"/>
  <c r="E161"/>
  <c r="E17"/>
  <c r="D133"/>
  <c r="E86"/>
  <c r="E35"/>
  <c r="E130"/>
  <c r="D29"/>
  <c r="E29" s="1"/>
  <c r="D67"/>
  <c r="E214"/>
  <c r="E197"/>
  <c r="E151"/>
  <c r="E131"/>
  <c r="E126"/>
  <c r="E110"/>
  <c r="E104"/>
  <c r="E81"/>
  <c r="E77"/>
  <c r="E38"/>
  <c r="E10"/>
  <c r="E211"/>
  <c r="E196"/>
  <c r="E158"/>
  <c r="E150"/>
  <c r="E113"/>
  <c r="E105"/>
  <c r="E95"/>
  <c r="E64"/>
  <c r="C25"/>
  <c r="D156"/>
  <c r="D194"/>
  <c r="C156"/>
  <c r="C194"/>
  <c r="D16"/>
  <c r="C16"/>
  <c r="C15" s="1"/>
  <c r="C7" s="1"/>
  <c r="C67"/>
  <c r="C66" s="1"/>
  <c r="D98"/>
  <c r="D46"/>
  <c r="D79"/>
  <c r="C46"/>
  <c r="C45" s="1"/>
  <c r="D180"/>
  <c r="C98"/>
  <c r="C97" s="1"/>
  <c r="C93" s="1"/>
  <c r="C79"/>
  <c r="C75" s="1"/>
  <c r="F103" l="1"/>
  <c r="G103" s="1"/>
  <c r="G177"/>
  <c r="F163"/>
  <c r="G163" s="1"/>
  <c r="G181"/>
  <c r="E9"/>
  <c r="E180"/>
  <c r="F156"/>
  <c r="G156" s="1"/>
  <c r="G226"/>
  <c r="F97"/>
  <c r="F93" s="1"/>
  <c r="G16"/>
  <c r="G133"/>
  <c r="G98"/>
  <c r="F144"/>
  <c r="G144" s="1"/>
  <c r="G150"/>
  <c r="F66"/>
  <c r="G67"/>
  <c r="G46"/>
  <c r="G29"/>
  <c r="C155"/>
  <c r="C154"/>
  <c r="E144"/>
  <c r="F45"/>
  <c r="F213"/>
  <c r="G213" s="1"/>
  <c r="F108"/>
  <c r="G108" s="1"/>
  <c r="F195"/>
  <c r="G195" s="1"/>
  <c r="F180"/>
  <c r="G180" s="1"/>
  <c r="F129"/>
  <c r="G129" s="1"/>
  <c r="E108"/>
  <c r="F15"/>
  <c r="E194"/>
  <c r="E163"/>
  <c r="E46"/>
  <c r="E156"/>
  <c r="D75"/>
  <c r="E75" s="1"/>
  <c r="E79"/>
  <c r="D97"/>
  <c r="E98"/>
  <c r="E129"/>
  <c r="D15"/>
  <c r="E16"/>
  <c r="D66"/>
  <c r="E67"/>
  <c r="D25"/>
  <c r="E25" s="1"/>
  <c r="D45"/>
  <c r="D155"/>
  <c r="C42" l="1"/>
  <c r="C5" s="1"/>
  <c r="C233" s="1"/>
  <c r="G97"/>
  <c r="G79"/>
  <c r="E107"/>
  <c r="G15"/>
  <c r="G75"/>
  <c r="G66"/>
  <c r="F44"/>
  <c r="G45"/>
  <c r="G25"/>
  <c r="F107"/>
  <c r="G107" s="1"/>
  <c r="F194"/>
  <c r="G194" s="1"/>
  <c r="E66"/>
  <c r="F7"/>
  <c r="D7"/>
  <c r="E15"/>
  <c r="D93"/>
  <c r="E93" s="1"/>
  <c r="E97"/>
  <c r="D154"/>
  <c r="E154" s="1"/>
  <c r="E155"/>
  <c r="E45"/>
  <c r="G7" l="1"/>
  <c r="G93"/>
  <c r="G44"/>
  <c r="F42"/>
  <c r="F5" s="1"/>
  <c r="F155"/>
  <c r="E7"/>
  <c r="D42"/>
  <c r="E44"/>
  <c r="G155" l="1"/>
  <c r="F154"/>
  <c r="G42"/>
  <c r="D5"/>
  <c r="G5" s="1"/>
  <c r="E42"/>
  <c r="F233" l="1"/>
  <c r="G154"/>
  <c r="E5"/>
  <c r="D233"/>
  <c r="G233" l="1"/>
  <c r="E233"/>
</calcChain>
</file>

<file path=xl/sharedStrings.xml><?xml version="1.0" encoding="utf-8"?>
<sst xmlns="http://schemas.openxmlformats.org/spreadsheetml/2006/main" count="434" uniqueCount="383">
  <si>
    <t>Кодклассификации доходов бюджетов Российской Федерации</t>
  </si>
  <si>
    <t>Наименование доходов</t>
  </si>
  <si>
    <t>000 1 00 00000 00 0000 000</t>
  </si>
  <si>
    <t>Налоговые и неналоговые доходы -всего,</t>
  </si>
  <si>
    <t>из них:</t>
  </si>
  <si>
    <t>Налоговые доходы -всего,</t>
  </si>
  <si>
    <t>в том числе:</t>
  </si>
  <si>
    <t>000 1 01 00000 00 0000 000</t>
  </si>
  <si>
    <t>Налоги на прибыль,доходы</t>
  </si>
  <si>
    <t>000 1 01 02000 01 0000 110</t>
  </si>
  <si>
    <t>Налог на доходы физических лиц</t>
  </si>
  <si>
    <t>182 1 01 02010 01 0000 110</t>
  </si>
  <si>
    <t>Налог на доходы физических лиц с доходов, источником которых является налоговый агент,за исключением доходов, в отношении которых исчисление и уплата налогов осуществляются в соответствии со статьями 227,227.1 и 228 Налогового кодекса Российской Федерации</t>
  </si>
  <si>
    <t>182 1 01 02020 01 0000 110</t>
  </si>
  <si>
    <t xml:space="preserve">Налог на доходы физических лиц с доходов,полученных от осуществления деятельности физическими лицами,зарегистрированными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лиц,занимающихся частной практикой в сответствии состатьей 227 Налогового кодекса Российской Федерации                                                               </t>
  </si>
  <si>
    <t>182 1 01 02030 01 0000 110</t>
  </si>
  <si>
    <t>Налог на доходы физичиеских лиц,полученных физическими лицами в соответствии со статьей 228 Налогового кодекса Российской Федерации</t>
  </si>
  <si>
    <t>182 1 01 02040 01 0000 110</t>
  </si>
  <si>
    <t>Налог на доходы физических лиц в виде фиксированных авансовых платежей с доходов, полученных физическими лицами, яляющимися иностранными гражданами,осуществляющими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</si>
  <si>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000 1 03 00000 00 0000 000</t>
  </si>
  <si>
    <t>Налог на товары(работы,услуги),реализуемые на территории Российской Федерации</t>
  </si>
  <si>
    <t>000 1 03 02000 01 0000 110</t>
  </si>
  <si>
    <t>Акцизы по подакцизным товарам (продукции),проиводимым на территории Российской Федерации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</si>
  <si>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</si>
  <si>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топливо,подлежащие распределению между бюджетами субъектов Росийской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</si>
  <si>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</si>
  <si>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</si>
  <si>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</si>
  <si>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</si>
  <si>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</si>
  <si>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</si>
  <si>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182 1 05 02010 02 0000 110</t>
  </si>
  <si>
    <t>182 1 05 02020 02 0000 110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</si>
  <si>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</si>
  <si>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000 1 05 04000 02 0000 110</t>
  </si>
  <si>
    <t>Налог, взимаемый в связи с применением патентной системы налогообложения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</si>
  <si>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</si>
  <si>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</si>
  <si>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</si>
  <si>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Налоги,сборы и регулярные платежи за пользование природными ресурсами</t>
  </si>
  <si>
    <t>000 1 07 01000 00 0000 110</t>
  </si>
  <si>
    <t>Налог на добычу полезных ископаемых</t>
  </si>
  <si>
    <t>182 1 07 01020 01 0000 110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</si>
  <si>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</si>
  <si>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</si>
  <si>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</si>
  <si>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</si>
  <si>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</si>
  <si>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</si>
  <si>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</si>
  <si>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 - всего,</t>
  </si>
  <si>
    <t>Доходы от использования имущества,находящегося в государственной имуниципальной собственности</t>
  </si>
  <si>
    <t>000 1 11 05000 00 0000 120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</si>
  <si>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</si>
  <si>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</si>
  <si>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</si>
  <si>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</si>
  <si>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</si>
  <si>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</si>
  <si>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101 1 11 05013 05 0000 120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</si>
  <si>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</si>
  <si>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</si>
  <si>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300 1 11 05013 13 0000 120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</si>
  <si>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</si>
  <si>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</si>
  <si>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000 1 11 05035 05 0000 120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</si>
  <si>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</si>
  <si>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</si>
  <si>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</si>
  <si>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</si>
  <si>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</si>
  <si>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101 1 11 09045 05 0000 120</t>
  </si>
  <si>
    <t>000 1 12 00000 00 0000 120</t>
  </si>
  <si>
    <t>Плата за негативное воздействие на окружающую среду</t>
  </si>
  <si>
    <t>00 1 12 01000 01 0000 120</t>
  </si>
  <si>
    <t>Плата за выбросы загрязняющих веществ в атмосферный воздух стационарными объектами</t>
  </si>
  <si>
    <t>048 1 12 01010 01 0000 120</t>
  </si>
  <si>
    <t>Плата за размещение отходов производства и потребления</t>
  </si>
  <si>
    <t>Плата за размещение отходов производства</t>
  </si>
  <si>
    <t>048 1 12 01041 01 0000 120</t>
  </si>
  <si>
    <t>000 1 13 00000 00 0000 000</t>
  </si>
  <si>
    <t>000 1 13 01000 00 0000 130</t>
  </si>
  <si>
    <t>Доходы от оказания платных услуг (работ)</t>
  </si>
  <si>
    <t>000 1 13 01990 00 0000 130</t>
  </si>
  <si>
    <t>Прочие доходы от оказания платных услуг (работ)</t>
  </si>
  <si>
    <t>106 1 13 01995 05 0000 130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</si>
  <si>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</si>
  <si>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</si>
  <si>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000 1 13 02000 00 0000 130</t>
  </si>
  <si>
    <t>000 1 13 02060 00 0000 130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</si>
  <si>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</si>
  <si>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</si>
  <si>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</si>
  <si>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</si>
  <si>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</si>
  <si>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000 1 13 02990 00 0000 130</t>
  </si>
  <si>
    <t>106 1 13 02995 05 0000 130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</si>
  <si>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</si>
  <si>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</si>
  <si>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</si>
  <si>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000 1 14 02000 00 0000 000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</si>
  <si>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</si>
  <si>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</si>
  <si>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101 14 02053 05 0000 410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</si>
  <si>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</si>
  <si>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</si>
  <si>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</si>
  <si>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000 1 14 06000 00 0000 430</t>
  </si>
  <si>
    <t>000 1 14 06010 00 0000 430</t>
  </si>
  <si>
    <t>000 1 14 06013 05 0000 430</t>
  </si>
  <si>
    <t>101 1 14 06013 05 0000 430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</si>
  <si>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</si>
  <si>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</si>
  <si>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300 1 14 06013 13 0000 430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</si>
  <si>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</si>
  <si>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</si>
  <si>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000 1 14 06300 00 0000 430</t>
  </si>
  <si>
    <t>000 1 14 06310 00 0000 430</t>
  </si>
  <si>
    <t>000 1 16 00000 00 0000 000</t>
  </si>
  <si>
    <t>Штрафы, санкции, возмещение ущерба</t>
  </si>
  <si>
    <t>Прочие неналоговые доходы</t>
  </si>
  <si>
    <t>Прочие неналоговые доходы бюджетов муниципальных районов</t>
  </si>
  <si>
    <t>000 1 17 00000 00 0000 000</t>
  </si>
  <si>
    <t>000 1 17 05000 00 0000 180</t>
  </si>
  <si>
    <t>000 1 17 05050 05 0000 180</t>
  </si>
  <si>
    <t>101 1 17 05050 05 0000 180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</si>
  <si>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</si>
  <si>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</si>
  <si>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</si>
  <si>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</si>
  <si>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</si>
  <si>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</si>
  <si>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</si>
  <si>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Субсидия бюджетам на поддержку отрасли культуры</t>
  </si>
  <si>
    <t>Субсидия бюджетам муниципальных районов на поддержку отрасли культуры</t>
  </si>
  <si>
    <t>Прочие субсидии</t>
  </si>
  <si>
    <t>Прочие субсидии бюджетам муниципальных районов</t>
  </si>
  <si>
    <t>Прочие субсидии бюджетам муниципальных районов -всего,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</si>
  <si>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</si>
  <si>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</si>
  <si>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</si>
  <si>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 -всего,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</si>
  <si>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</si>
  <si>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</si>
  <si>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</si>
  <si>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</si>
  <si>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</t>
  </si>
  <si>
    <t>Прочие субвенции бюджетам муниципальных районов</t>
  </si>
  <si>
    <t>Прочие субвенции бюджетам муниципальных районов-всего,</t>
  </si>
  <si>
    <t>ВСЕГО ДОХОДОВ</t>
  </si>
  <si>
    <t>000 2 07 0000 00 0000 000</t>
  </si>
  <si>
    <t>Прочие безвозмездные поступления</t>
  </si>
  <si>
    <t>Прочие безвозмездные поступления в бюджеты муниципальных  районов</t>
  </si>
  <si>
    <t>101 1 17 05050 05 0189 180</t>
  </si>
  <si>
    <t>Прочие неналоговые доходы бюджетов муниципальных районов (плата  за фактическое пользование земельными участками)</t>
  </si>
  <si>
    <t>000 1 13 02065 05 0000 130</t>
  </si>
  <si>
    <t>101 1 13 02065 05 1135 130</t>
  </si>
  <si>
    <t>101 1 13 02065 05 3135 130</t>
  </si>
  <si>
    <t>106 1 13 02065 05 4135 130</t>
  </si>
  <si>
    <t>Доходы, поступающие в порядке возмещения расходов, понесенных в связи с эксплуатацией имущества муниципальных районов(доходы от возмещения затрат по содержанию имущества,находящегося в аренде казенных учреждений)</t>
  </si>
  <si>
    <t>101 1 11 05035 05 1121 120</t>
  </si>
  <si>
    <t>101 1 11 05035 05 5121 120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</si>
  <si>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прочим договорам аренды за пользование арендованного имущества)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</si>
  <si>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договору с Территориальным органом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</si>
  <si>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Территориального органа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</si>
  <si>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Департамента сельского хозяйства и продовольствия Ивановской области)</t>
  </si>
  <si>
    <t>000 2 02 10000 00 0000 150</t>
  </si>
  <si>
    <t>000 2 02 15001 00 0000 150</t>
  </si>
  <si>
    <t>000 2 02 15001 05 0000 150</t>
  </si>
  <si>
    <t>103 2 02 15001 05 0000 150</t>
  </si>
  <si>
    <t>000 2 02 20000 00 0000 150</t>
  </si>
  <si>
    <t>000 2 02 25519 00 0000 150</t>
  </si>
  <si>
    <t>000 2 02 25519 05 0000 150</t>
  </si>
  <si>
    <t>103 2 02 25519 05 0000 150</t>
  </si>
  <si>
    <t>000 2 02 29999 05 0000 150</t>
  </si>
  <si>
    <t>103 2 02 29999 05 0000 150</t>
  </si>
  <si>
    <t>000 2 02 35082 00 0000 150</t>
  </si>
  <si>
    <t>000 2 02 35082 05 0000 150</t>
  </si>
  <si>
    <t>103 2 02 35082 05 0000 150</t>
  </si>
  <si>
    <t>000 2 02 35120 00 0000 150</t>
  </si>
  <si>
    <t>103 2 02 35120 05 0000 150</t>
  </si>
  <si>
    <t>000 2 02 39999 00 0000 150</t>
  </si>
  <si>
    <t>000 2 02 39999 05 0000 150</t>
  </si>
  <si>
    <t>103 2 02 39999 05 0000 150</t>
  </si>
  <si>
    <t>106 2 07 05030 05 0000 150</t>
  </si>
  <si>
    <t>000 2 070 05030 05 0000 150</t>
  </si>
  <si>
    <t>000 2 02 35120 05 0000 150</t>
  </si>
  <si>
    <t>103 2 02 30024 05 0000 150</t>
  </si>
  <si>
    <t>000 2 02 30024 05 0000 150</t>
  </si>
  <si>
    <t>000 2 02 30024 00 0000 150</t>
  </si>
  <si>
    <t>000 2 02 30000 00 0000 150</t>
  </si>
  <si>
    <t>100 1 03 02231 01 0000 110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</si>
  <si>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</si>
  <si>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</si>
  <si>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</si>
  <si>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</si>
  <si>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</si>
  <si>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</si>
  <si>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000 1 05 03000 01 000 110</t>
  </si>
  <si>
    <t>Единый сельскохозяйственный налог</t>
  </si>
  <si>
    <t>000 1 05 03010 01 0000 110</t>
  </si>
  <si>
    <t>182 1 05 03010 01 0000 110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</si>
  <si>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</si>
  <si>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</si>
  <si>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</si>
  <si>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</si>
  <si>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101 1 11 05075 05 0000 120</t>
  </si>
  <si>
    <t>000 1 12 01010 01 0000 120</t>
  </si>
  <si>
    <t>000 1 12 01040 01 0000 120</t>
  </si>
  <si>
    <t>000 1 12 01041 01 0000 120</t>
  </si>
  <si>
    <t>000 1 12 01042 01 0000 120</t>
  </si>
  <si>
    <t>Плата за размещение твердых коммунальных отходов</t>
  </si>
  <si>
    <t>048 1 12 01042 01 0000 120</t>
  </si>
  <si>
    <t>000 1 13 02995 05 000 130</t>
  </si>
  <si>
    <t>000 2 02 15002 00 0000 150</t>
  </si>
  <si>
    <t>Дотации бюджетам на поддержку мер по обеспечению сбалансированности бюджетов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</si>
  <si>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</si>
  <si>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</si>
  <si>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103 2 02 15002 05 0000 150</t>
  </si>
  <si>
    <t>Субсидии бюджетам муниципальных районов,городских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на 2020 год</t>
  </si>
  <si>
    <t>Субсидии бюджетам муниципальных образований Ивановской области на 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на 2020 год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</si>
  <si>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на 2020 год</t>
  </si>
  <si>
    <t>Субсидии бюджетам муниципальных районов и городских округов Ивановской области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на 2020 год и на плановый период 2021 и 2022 годов</t>
  </si>
  <si>
    <t>Субсидии бюджетам городских округов,муниципальных районов и городских поселений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на 2020 год</t>
  </si>
  <si>
    <t>Субвенции бюджетам муниципальных районов и городских округов Ивановской области на осуществление полномочий по созданию и организации деятельности комиссий по делам несовершеннолетних и защите их прав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</si>
  <si>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отдельных государтсвеннцых полномочий в сфере административных правонарушений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</si>
  <si>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детьми–инвалидами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оздоровление, на 2020 год и на плановый период 2021 и 2022 годов</t>
  </si>
  <si>
    <t>Субвенции бюджетам муниципальных районов и городских округов Ивановской области  на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2020 год и на плановый период 2021 и 2022 годов</t>
  </si>
  <si>
    <t>Субвенции бюджетам муниципальных районов и городских округов на осуществление переданных государственных полномочий по организации двухразового питания в лагерях дневного пребывания детей–сирот и детей, находящихся в трудной жизненной ситуации, на 2020 год и на плановый период 2021 и 2022 годов</t>
  </si>
  <si>
    <t xml:space="preserve"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на 2020 год </t>
  </si>
  <si>
    <t>000 1 03 02230 01 0000 110</t>
  </si>
  <si>
    <t>000 1 03 02240 01 0000 110</t>
  </si>
  <si>
    <t>000 1 03 02250 01 0000 110</t>
  </si>
  <si>
    <t>100 1 03 02241 01 0000 110</t>
  </si>
  <si>
    <t>100 1 03 02261 01 0000 110</t>
  </si>
  <si>
    <t>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</si>
  <si>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 xml:space="preserve"> 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</si>
  <si>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>Доходы от оказания платных услуг  и компенсации затрат государства</t>
  </si>
  <si>
    <t>Платежи в целях возмещения причиненного ущерба (убытков)</t>
  </si>
  <si>
    <t>000 1 16 10000 00 0000 140</t>
  </si>
  <si>
    <t>000 1 16 10030 05 0000 140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</si>
  <si>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</si>
  <si>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</si>
  <si>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</si>
  <si>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101 1 16 10032 05 0000 140</t>
  </si>
  <si>
    <t>Административные штрафы, установленные Кодексом Российской Федерации об административных правонарушениях</t>
  </si>
  <si>
    <t>000 1 16 01050 01 0000 140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</si>
  <si>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</si>
  <si>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</si>
  <si>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</si>
  <si>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</si>
  <si>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023 1 16 01053 01 0000 140</t>
  </si>
  <si>
    <t>000 1 16 01063 01 0000 140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</si>
  <si>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</si>
  <si>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</si>
  <si>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</si>
  <si>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023 1 16 01063 01 0000 140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</si>
  <si>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</si>
  <si>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</si>
  <si>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</si>
  <si>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</si>
  <si>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023 1 16 01203 01 0000 140</t>
  </si>
  <si>
    <t xml:space="preserve">Дотации бюджетам муниципальных районов на выравнивание бюджетной обеспеченности </t>
  </si>
  <si>
    <t>Дотации бюджетам муниципальных районов на выравнивание бюджетной обеспеченности</t>
  </si>
  <si>
    <t>Платежи при пользовании природными ресурсами</t>
  </si>
  <si>
    <t>Субсидии бюджеам муниципальных районов и городских округов Ивановской области на укрепление материально-технической базы муниципальных образовательныхорганизаций Ивановской области в рамках иныхнепрограммных мероприятий по наказам избирателей депутатам Ивановской областной Думы на 2020 год</t>
  </si>
  <si>
    <t>Субсидии бюджетам муниципальныхрайонов и городских округов Ивановской области на софинансирование расходных обязательств органов местного самоуправления по организации питания обучающихся 1-4 классов муниципальных общеобразовательнызорганизаций на 2020 год</t>
  </si>
  <si>
    <t>Отклонение в сравнении с 2019 годом                           (гр.6-гр.4),руб.</t>
  </si>
  <si>
    <t>101 1 13 02995 05 0000 130</t>
  </si>
  <si>
    <t>000 1 14 06313 05 0000 430</t>
  </si>
  <si>
    <t>101 1 14 06313 050000 430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</si>
  <si>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</si>
  <si>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</si>
  <si>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</si>
  <si>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</si>
  <si>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</si>
  <si>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101 1 16 10061 05 0000 140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</si>
  <si>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</si>
  <si>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</si>
  <si>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141 1 16 10123 01 0000 140</t>
  </si>
  <si>
    <t>182 1 16 10129 01 0000 140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</si>
  <si>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</si>
  <si>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</si>
  <si>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000 2 19 60010 05 0000 150</t>
  </si>
  <si>
    <t>103 2 19 60010 05 0000 150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</si>
  <si>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</si>
  <si>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101 1 13 02995 05 0136 130</t>
  </si>
  <si>
    <t>Прочие доходы от компенсации затрат бюджетов муниципальных районов(доходы от возврата дебиторской задолженности прошлых лет)</t>
  </si>
  <si>
    <t>% исполнения (гр.4/гр.3*100)</t>
  </si>
  <si>
    <t>000 1 16 00000 00 0000 140</t>
  </si>
  <si>
    <t>Штрафы 2019 года -всего</t>
  </si>
  <si>
    <t>000 2 02 29999 00 0000 150</t>
  </si>
  <si>
    <t>Яркина Ж.В.</t>
  </si>
  <si>
    <t>6-00-44</t>
  </si>
  <si>
    <t>161 1 16 10123 01 0000 140</t>
  </si>
  <si>
    <t>188 1 16 10123 01 0000 140</t>
  </si>
  <si>
    <t>000 1 17 01000 00 0000 180</t>
  </si>
  <si>
    <t>000 1 17 01050 05 0000 180</t>
  </si>
  <si>
    <t>101 1 17 01050 05 0000 180</t>
  </si>
  <si>
    <t>Невыясненные поступления</t>
  </si>
  <si>
    <t>Невыясненные поступления, зачисляемые в бюджеты муниципальных районов</t>
  </si>
  <si>
    <t>103 1 17 01050 05 0000 180</t>
  </si>
  <si>
    <t>106 1 13 02995 05 0136 130</t>
  </si>
  <si>
    <t>101 1 11 05035 05 2121 120</t>
  </si>
  <si>
    <t>106 1 17 01050 05 0000 180</t>
  </si>
  <si>
    <t>000 2 02 25097 00 0000 150</t>
  </si>
  <si>
    <t>000 2 02 25097 05 0000 150</t>
  </si>
  <si>
    <t>103 2 02 25097 05 0000 150</t>
  </si>
  <si>
    <t>Субсидии бюджетам муниципальных районов  на создание в общеобразовательных организациях,расположенныхвсельской местности,условий для занятий физической культурой и спортом</t>
  </si>
  <si>
    <t>Субсидии бюджетам муниципальных районов на создание в общеобразовательных организациях,расположенныхвсельской местности,условий для занятий физической культурой и спортом</t>
  </si>
  <si>
    <t>000 2 02 25169 00 0000 150</t>
  </si>
  <si>
    <t>000 2 02 25169 05 0000 150</t>
  </si>
  <si>
    <t>103 2 02 25169 05 0000 150</t>
  </si>
  <si>
    <t>000 2 02 40000 00 0000 150</t>
  </si>
  <si>
    <t>Иные межбюджетные трансферты</t>
  </si>
  <si>
    <t>000 2 02 40014 00 0000 150</t>
  </si>
  <si>
    <t>000 2 02 40014 05 0000 150</t>
  </si>
  <si>
    <t>103 2 02 40014 05 0000 150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</si>
  <si>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</si>
  <si>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</si>
  <si>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</si>
  <si>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</si>
  <si>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</si>
  <si>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000 1 16 01070 01 0000 140</t>
  </si>
  <si>
    <t>000 1 16 01073 01 0000 140</t>
  </si>
  <si>
    <t>023 1 16 01073 01 0000 140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</si>
  <si>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</si>
  <si>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</si>
  <si>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042 1 16 01203 01 0000 140</t>
  </si>
  <si>
    <t>415 1 16 10123 01 0000 140</t>
  </si>
  <si>
    <t>000 2 02 20077 05 0000 150</t>
  </si>
  <si>
    <t>000 2 02 20077 00 0000 150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</si>
  <si>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</si>
  <si>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</si>
  <si>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собственности--всего,</t>
  </si>
  <si>
    <t>Корректировка проектной документации на строительство распределительных газопроводов д. Коротиха, д. Кинино, д. Вершинино, с. Бредихино, д. Платково, д. Зубцово, д. Болотниково, д. Комарово в Заволжском районе Ивановской области</t>
  </si>
  <si>
    <t>Разработка проектной документации на строительство газовой котельной с сетью газоснабжения в с. Заречный Заволжского района Ивановской области</t>
  </si>
  <si>
    <t>Строительство газовой блочно-модульной котельной в д. Коротиха Заволжского района Ивановской области</t>
  </si>
  <si>
    <t>103 2 02 20077 05 0000 150</t>
  </si>
  <si>
    <t>101 1 13 02065 05 2135 130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</si>
  <si>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договору с Государственным Учреждением -ивановское региональное отделение Фонда социального страхования Российской Федерации)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</si>
  <si>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Государственного Учреждения -Ивановское региональное отделение Фонда социального страхования Российской Федерации)</t>
  </si>
  <si>
    <t>Субсидии бюджетам муниципальных районов и городскихокругов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Ивановскойобласти на 2020 год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</si>
  <si>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 по присмотру и уходу за детьми-сиротами и детьми, оставшимися без попечения родителей, детьми-ивалидами в дошкольных группах муниципальных образвательных организаций</t>
  </si>
  <si>
    <t>101 2 07 05030 05 0000 150</t>
  </si>
  <si>
    <t>Субсидии бюджетам муниципальных образований Ивановской области  на организацию водоснабжения населения в рамках непрограммных мероприятий по наказам избирателей депутатам Ивановской облстной Думы на 2020 год</t>
  </si>
  <si>
    <t>Субсидии бюджетам муниципальныхобразований Ивановской области на проектирование строительства (реконструкции),капитального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</t>
  </si>
  <si>
    <t>Субвенции бюджетам муниципальных районов 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на 2020 год и на плановый период 2021 и 2022 годов</t>
  </si>
  <si>
    <t>000 2 02 49999 05 0000 150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</si>
  <si>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</si>
  <si>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</si>
  <si>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</si>
  <si>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103 2 02 49999 05 0000 150</t>
  </si>
  <si>
    <t>Утвеждено на 2020 год (по состоянию на 01.06.2020), руб.</t>
  </si>
  <si>
    <t>000 1 08 07000 01 0000 110</t>
  </si>
  <si>
    <t>101 1 08 07150 01 0000 110</t>
  </si>
  <si>
    <t>042 1 16 01063 01 0000 140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</si>
  <si>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</si>
  <si>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</si>
  <si>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Исполнение доходной части бюджета ЗМР на 01.07.2020</t>
  </si>
  <si>
    <t>Исполнено на 01.07.2020</t>
  </si>
  <si>
    <t>Исполнено на 01.07.2019,        руб.</t>
  </si>
  <si>
    <t>101 1 11 07015 05 0000 120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</si>
  <si>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</si>
  <si>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</si>
  <si>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000 1 16 01143 01 0000 140</t>
  </si>
  <si>
    <t>042 1 16 01143 01 0000 140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</si>
  <si>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</si>
  <si>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</si>
  <si>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</si>
  <si>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000 1 16 01193 01 0000 140</t>
  </si>
  <si>
    <t>042 1 16 01193 01 0000 140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</si>
  <si>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</si>
  <si>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000 1 11 07000 00 0000 120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</si>
  <si>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</si>
  <si>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</si>
  <si>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</si>
  <si>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</si>
  <si>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</si>
  <si>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101 1 16 10123 01 0051 140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</si>
  <si>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</si>
  <si>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103 1 13 02995 05 0136 130</t>
  </si>
  <si>
    <t>,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</si>
</sst>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43" fontId="1" fillId="0" borderId="0" xfId="1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43" fontId="3" fillId="0" borderId="1" xfId="1" applyFont="1" applyBorder="1" applyAlignment="1">
      <alignment horizontal="center" wrapText="1"/>
    </xf>
    <xf numFmtId="43" fontId="1" fillId="0" borderId="1" xfId="1" applyFon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6"/>
  <sheetViews>
    <sheetView tabSelected="1" view="pageBreakPreview" topLeftCell="A223" zoomScaleSheetLayoutView="100" workbookViewId="0">
      <selection activeCell="B265" sqref="B265"/>
    </sheetView>
  </sheetViews>
  <sheetFormatPr defaultRowHeight="15"/>
  <cols>
    <col min="1" max="1" width="27" style="3" customWidth="1"/>
    <col min="2" max="2" width="40.42578125" style="3" customWidth="1"/>
    <col min="3" max="3" width="20.28515625" style="3" customWidth="1"/>
    <col min="4" max="4" width="19" style="3" customWidth="1"/>
    <col min="5" max="5" width="17.85546875" style="3" customWidth="1"/>
    <col min="6" max="6" width="19.28515625" style="3" customWidth="1"/>
    <col min="7" max="7" width="16.140625" style="3" customWidth="1"/>
    <col min="8" max="16384" width="9.140625" style="3"/>
  </cols>
  <sheetData>
    <row r="1" spans="1:7" ht="48.75" customHeight="1">
      <c r="B1" s="26" t="s">
        <v>359</v>
      </c>
      <c r="C1" s="26"/>
      <c r="D1" s="26"/>
      <c r="E1" s="6"/>
    </row>
    <row r="3" spans="1:7" ht="60">
      <c r="A3" s="1" t="s">
        <v>0</v>
      </c>
      <c r="B3" s="1" t="s">
        <v>1</v>
      </c>
      <c r="C3" s="1" t="s">
        <v>353</v>
      </c>
      <c r="D3" s="1" t="s">
        <v>360</v>
      </c>
      <c r="E3" s="1" t="s">
        <v>288</v>
      </c>
      <c r="F3" s="1" t="s">
        <v>361</v>
      </c>
      <c r="G3" s="1" t="s">
        <v>267</v>
      </c>
    </row>
    <row r="4" spans="1:7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s="4" customFormat="1" ht="19.5" customHeight="1">
      <c r="A5" s="7" t="s">
        <v>2</v>
      </c>
      <c r="B5" s="22" t="s">
        <v>3</v>
      </c>
      <c r="C5" s="18">
        <f>C7+C42</f>
        <v>63461371.480000004</v>
      </c>
      <c r="D5" s="18">
        <f>D7+D42</f>
        <v>27240466.919999998</v>
      </c>
      <c r="E5" s="18">
        <f t="shared" ref="E5:E76" si="0">D5/C5*100</f>
        <v>42.924485060309316</v>
      </c>
      <c r="F5" s="18">
        <f t="shared" ref="F5" si="1">F7+F42</f>
        <v>27998353.470000003</v>
      </c>
      <c r="G5" s="19">
        <f>F5-D5</f>
        <v>757886.55000000447</v>
      </c>
    </row>
    <row r="6" spans="1:7">
      <c r="A6" s="8"/>
      <c r="B6" s="14" t="s">
        <v>4</v>
      </c>
      <c r="C6" s="19"/>
      <c r="D6" s="19"/>
      <c r="E6" s="19"/>
      <c r="F6" s="20"/>
      <c r="G6" s="19">
        <f t="shared" ref="G6:G75" si="2">F6-D6</f>
        <v>0</v>
      </c>
    </row>
    <row r="7" spans="1:7" ht="15.75" customHeight="1">
      <c r="A7" s="8"/>
      <c r="B7" s="14" t="s">
        <v>5</v>
      </c>
      <c r="C7" s="19">
        <f>C9+C15+C25+C34+C37</f>
        <v>45056448.109999999</v>
      </c>
      <c r="D7" s="19">
        <f>D9+D15+D25+D34+D37</f>
        <v>20337406.409999996</v>
      </c>
      <c r="E7" s="19">
        <f t="shared" si="0"/>
        <v>45.137615731157098</v>
      </c>
      <c r="F7" s="19">
        <f t="shared" ref="F7" si="3">F9+F15+F25+F34+F37</f>
        <v>18944441.920000002</v>
      </c>
      <c r="G7" s="19">
        <f t="shared" si="2"/>
        <v>-1392964.4899999946</v>
      </c>
    </row>
    <row r="8" spans="1:7" ht="15.75" customHeight="1">
      <c r="A8" s="8"/>
      <c r="B8" s="14" t="s">
        <v>6</v>
      </c>
      <c r="C8" s="19"/>
      <c r="D8" s="19"/>
      <c r="E8" s="19"/>
      <c r="F8" s="20"/>
      <c r="G8" s="19">
        <f t="shared" si="2"/>
        <v>0</v>
      </c>
    </row>
    <row r="9" spans="1:7" ht="15.75" customHeight="1">
      <c r="A9" s="8" t="s">
        <v>7</v>
      </c>
      <c r="B9" s="14" t="s">
        <v>8</v>
      </c>
      <c r="C9" s="19">
        <f>C10</f>
        <v>30130500</v>
      </c>
      <c r="D9" s="19">
        <f t="shared" ref="D9" si="4">D10</f>
        <v>11954006.479999999</v>
      </c>
      <c r="E9" s="19">
        <f t="shared" si="0"/>
        <v>39.674105905975665</v>
      </c>
      <c r="F9" s="20">
        <f>F10</f>
        <v>12668968.289999999</v>
      </c>
      <c r="G9" s="19">
        <f t="shared" si="2"/>
        <v>714961.81000000052</v>
      </c>
    </row>
    <row r="10" spans="1:7" s="4" customFormat="1" ht="15.75" customHeight="1">
      <c r="A10" s="9" t="s">
        <v>9</v>
      </c>
      <c r="B10" s="15" t="s">
        <v>10</v>
      </c>
      <c r="C10" s="18">
        <f>C11+C12+C13+C14</f>
        <v>30130500</v>
      </c>
      <c r="D10" s="18">
        <f t="shared" ref="D10:F10" si="5">D11+D12+D13+D14</f>
        <v>11954006.479999999</v>
      </c>
      <c r="E10" s="18">
        <f t="shared" si="0"/>
        <v>39.674105905975665</v>
      </c>
      <c r="F10" s="18">
        <f t="shared" si="5"/>
        <v>12668968.289999999</v>
      </c>
      <c r="G10" s="19">
        <f t="shared" si="2"/>
        <v>714961.81000000052</v>
      </c>
    </row>
    <row r="11" spans="1:7" ht="100.5" customHeight="1">
      <c r="A11" s="8" t="s">
        <v>11</v>
      </c>
      <c r="B11" s="14" t="s">
        <v>12</v>
      </c>
      <c r="C11" s="19">
        <v>29945000</v>
      </c>
      <c r="D11" s="19">
        <v>11840005.439999999</v>
      </c>
      <c r="E11" s="19">
        <f t="shared" si="0"/>
        <v>39.539173284354654</v>
      </c>
      <c r="F11" s="20">
        <v>12587341.49</v>
      </c>
      <c r="G11" s="19">
        <f t="shared" si="2"/>
        <v>747336.05000000075</v>
      </c>
    </row>
    <row r="12" spans="1:7" ht="168.75" customHeight="1">
      <c r="A12" s="8" t="s">
        <v>13</v>
      </c>
      <c r="B12" s="14" t="s">
        <v>14</v>
      </c>
      <c r="C12" s="19">
        <v>36040</v>
      </c>
      <c r="D12" s="19">
        <v>30723.93</v>
      </c>
      <c r="E12" s="19">
        <f t="shared" si="0"/>
        <v>85.249528301886784</v>
      </c>
      <c r="F12" s="20">
        <v>40757.019999999997</v>
      </c>
      <c r="G12" s="19">
        <f t="shared" si="2"/>
        <v>10033.089999999997</v>
      </c>
    </row>
    <row r="13" spans="1:7" ht="65.25" customHeight="1">
      <c r="A13" s="8" t="s">
        <v>15</v>
      </c>
      <c r="B13" s="14" t="s">
        <v>16</v>
      </c>
      <c r="C13" s="19">
        <v>107060</v>
      </c>
      <c r="D13" s="19">
        <v>49046.11</v>
      </c>
      <c r="E13" s="19">
        <f t="shared" si="0"/>
        <v>45.811797123108541</v>
      </c>
      <c r="F13" s="20">
        <v>10982.28</v>
      </c>
      <c r="G13" s="19">
        <f t="shared" si="2"/>
        <v>-38063.83</v>
      </c>
    </row>
    <row r="14" spans="1:7" ht="116.25" customHeight="1">
      <c r="A14" s="8" t="s">
        <v>17</v>
      </c>
      <c r="B14" s="14" t="s">
        <v>18</v>
      </c>
      <c r="C14" s="19">
        <v>42400</v>
      </c>
      <c r="D14" s="19">
        <v>34231</v>
      </c>
      <c r="E14" s="19">
        <f t="shared" si="0"/>
        <v>80.73349056603773</v>
      </c>
      <c r="F14" s="20">
        <v>29887.5</v>
      </c>
      <c r="G14" s="19">
        <f t="shared" si="2"/>
        <v>-4343.5</v>
      </c>
    </row>
    <row r="15" spans="1:7" s="4" customFormat="1" ht="45.75" customHeight="1">
      <c r="A15" s="9" t="s">
        <v>19</v>
      </c>
      <c r="B15" s="15" t="s">
        <v>20</v>
      </c>
      <c r="C15" s="18">
        <f>C16</f>
        <v>8795948.1099999994</v>
      </c>
      <c r="D15" s="18">
        <f t="shared" ref="D15:F15" si="6">D16</f>
        <v>3576994.55</v>
      </c>
      <c r="E15" s="18">
        <f t="shared" si="0"/>
        <v>40.666389856635931</v>
      </c>
      <c r="F15" s="18">
        <f t="shared" si="6"/>
        <v>3731818.96</v>
      </c>
      <c r="G15" s="19">
        <f t="shared" si="2"/>
        <v>154824.41000000015</v>
      </c>
    </row>
    <row r="16" spans="1:7" ht="48" customHeight="1">
      <c r="A16" s="8" t="s">
        <v>21</v>
      </c>
      <c r="B16" s="14" t="s">
        <v>22</v>
      </c>
      <c r="C16" s="19">
        <f>C17+C19+C21+C23</f>
        <v>8795948.1099999994</v>
      </c>
      <c r="D16" s="19">
        <f t="shared" ref="D16:F16" si="7">D17+D19+D21+D23</f>
        <v>3576994.55</v>
      </c>
      <c r="E16" s="19">
        <f t="shared" si="0"/>
        <v>40.666389856635931</v>
      </c>
      <c r="F16" s="19">
        <f t="shared" si="7"/>
        <v>3731818.96</v>
      </c>
      <c r="G16" s="19">
        <f t="shared" si="2"/>
        <v>154824.41000000015</v>
      </c>
    </row>
    <row r="17" spans="1:7" ht="96.75" customHeight="1">
      <c r="A17" s="8" t="s">
        <v>230</v>
      </c>
      <c r="B17" s="14" t="s">
        <v>24</v>
      </c>
      <c r="C17" s="19">
        <f>C18</f>
        <v>4030610.77</v>
      </c>
      <c r="D17" s="19">
        <f t="shared" ref="D17:F17" si="8">D18</f>
        <v>1694711.28</v>
      </c>
      <c r="E17" s="19">
        <f t="shared" si="0"/>
        <v>42.046016762863957</v>
      </c>
      <c r="F17" s="19">
        <f t="shared" si="8"/>
        <v>1694088.93</v>
      </c>
      <c r="G17" s="19">
        <f t="shared" si="2"/>
        <v>-622.35000000009313</v>
      </c>
    </row>
    <row r="18" spans="1:7" ht="162" customHeight="1">
      <c r="A18" s="12" t="s">
        <v>191</v>
      </c>
      <c r="B18" s="10" t="s">
        <v>192</v>
      </c>
      <c r="C18" s="19">
        <v>4030610.77</v>
      </c>
      <c r="D18" s="19">
        <v>1694711.28</v>
      </c>
      <c r="E18" s="19">
        <f t="shared" si="0"/>
        <v>42.046016762863957</v>
      </c>
      <c r="F18" s="20">
        <v>1694088.93</v>
      </c>
      <c r="G18" s="19">
        <f t="shared" si="2"/>
        <v>-622.35000000009313</v>
      </c>
    </row>
    <row r="19" spans="1:7" ht="111" customHeight="1">
      <c r="A19" s="8" t="s">
        <v>231</v>
      </c>
      <c r="B19" s="14" t="s">
        <v>23</v>
      </c>
      <c r="C19" s="19">
        <f>C20</f>
        <v>20761.080000000002</v>
      </c>
      <c r="D19" s="19">
        <f t="shared" ref="D19:F19" si="9">D20</f>
        <v>11088.14</v>
      </c>
      <c r="E19" s="19">
        <f t="shared" si="0"/>
        <v>53.40830053157157</v>
      </c>
      <c r="F19" s="19">
        <f t="shared" si="9"/>
        <v>12853.24</v>
      </c>
      <c r="G19" s="19">
        <f t="shared" si="2"/>
        <v>1765.1000000000004</v>
      </c>
    </row>
    <row r="20" spans="1:7" ht="197.25" customHeight="1">
      <c r="A20" s="12" t="s">
        <v>233</v>
      </c>
      <c r="B20" s="10" t="s">
        <v>193</v>
      </c>
      <c r="C20" s="19">
        <v>20761.080000000002</v>
      </c>
      <c r="D20" s="19">
        <v>11088.14</v>
      </c>
      <c r="E20" s="19">
        <f t="shared" si="0"/>
        <v>53.40830053157157</v>
      </c>
      <c r="F20" s="20">
        <v>12853.24</v>
      </c>
      <c r="G20" s="19">
        <f t="shared" si="2"/>
        <v>1765.1000000000004</v>
      </c>
    </row>
    <row r="21" spans="1:7" ht="101.25" customHeight="1">
      <c r="A21" s="8" t="s">
        <v>232</v>
      </c>
      <c r="B21" s="10" t="s">
        <v>197</v>
      </c>
      <c r="C21" s="19">
        <f>C22</f>
        <v>5264734.8499999996</v>
      </c>
      <c r="D21" s="19">
        <f t="shared" ref="D21:F21" si="10">D22</f>
        <v>2208501.0099999998</v>
      </c>
      <c r="E21" s="19">
        <f t="shared" si="0"/>
        <v>41.948950382562948</v>
      </c>
      <c r="F21" s="19">
        <f t="shared" si="10"/>
        <v>2347562.66</v>
      </c>
      <c r="G21" s="19">
        <f t="shared" si="2"/>
        <v>139061.65000000037</v>
      </c>
    </row>
    <row r="22" spans="1:7" ht="165" customHeight="1">
      <c r="A22" s="12" t="s">
        <v>194</v>
      </c>
      <c r="B22" s="11" t="s">
        <v>195</v>
      </c>
      <c r="C22" s="23">
        <v>5264734.8499999996</v>
      </c>
      <c r="D22" s="19">
        <v>2208501.0099999998</v>
      </c>
      <c r="E22" s="19">
        <f t="shared" si="0"/>
        <v>41.948950382562948</v>
      </c>
      <c r="F22" s="20">
        <v>2347562.66</v>
      </c>
      <c r="G22" s="19">
        <f t="shared" si="2"/>
        <v>139061.65000000037</v>
      </c>
    </row>
    <row r="23" spans="1:7" ht="120">
      <c r="A23" s="8" t="s">
        <v>25</v>
      </c>
      <c r="B23" s="14" t="s">
        <v>26</v>
      </c>
      <c r="C23" s="19">
        <f>C24</f>
        <v>-520158.59</v>
      </c>
      <c r="D23" s="19">
        <f t="shared" ref="D23:F23" si="11">D24</f>
        <v>-337305.88</v>
      </c>
      <c r="E23" s="19">
        <f t="shared" si="0"/>
        <v>64.846738376463222</v>
      </c>
      <c r="F23" s="19">
        <f t="shared" si="11"/>
        <v>-322685.87</v>
      </c>
      <c r="G23" s="19">
        <f t="shared" si="2"/>
        <v>14620.010000000009</v>
      </c>
    </row>
    <row r="24" spans="1:7" ht="162" customHeight="1">
      <c r="A24" s="12" t="s">
        <v>234</v>
      </c>
      <c r="B24" s="10" t="s">
        <v>196</v>
      </c>
      <c r="C24" s="19">
        <v>-520158.59</v>
      </c>
      <c r="D24" s="19">
        <v>-337305.88</v>
      </c>
      <c r="E24" s="19">
        <f t="shared" si="0"/>
        <v>64.846738376463222</v>
      </c>
      <c r="F24" s="20">
        <v>-322685.87</v>
      </c>
      <c r="G24" s="19">
        <f t="shared" si="2"/>
        <v>14620.010000000009</v>
      </c>
    </row>
    <row r="25" spans="1:7" s="4" customFormat="1">
      <c r="A25" s="9" t="s">
        <v>27</v>
      </c>
      <c r="B25" s="15" t="s">
        <v>28</v>
      </c>
      <c r="C25" s="18">
        <f>C26+C32+C29</f>
        <v>4015000</v>
      </c>
      <c r="D25" s="18">
        <f t="shared" ref="D25:F25" si="12">D26+D32+D29</f>
        <v>1679096.12</v>
      </c>
      <c r="E25" s="18">
        <f t="shared" si="0"/>
        <v>41.820575840597762</v>
      </c>
      <c r="F25" s="18">
        <f t="shared" si="12"/>
        <v>1730132.12</v>
      </c>
      <c r="G25" s="19">
        <f t="shared" si="2"/>
        <v>51036</v>
      </c>
    </row>
    <row r="26" spans="1:7" ht="30">
      <c r="A26" s="8" t="s">
        <v>29</v>
      </c>
      <c r="B26" s="14" t="s">
        <v>30</v>
      </c>
      <c r="C26" s="19">
        <f>C27+C28</f>
        <v>3600000</v>
      </c>
      <c r="D26" s="19">
        <f t="shared" ref="D26:F26" si="13">D27+D28</f>
        <v>1532957.82</v>
      </c>
      <c r="E26" s="19">
        <f t="shared" si="0"/>
        <v>42.582161666666671</v>
      </c>
      <c r="F26" s="19">
        <f t="shared" si="13"/>
        <v>1487446.99</v>
      </c>
      <c r="G26" s="19">
        <f t="shared" si="2"/>
        <v>-45510.830000000075</v>
      </c>
    </row>
    <row r="27" spans="1:7" ht="30">
      <c r="A27" s="8" t="s">
        <v>31</v>
      </c>
      <c r="B27" s="14" t="s">
        <v>30</v>
      </c>
      <c r="C27" s="19">
        <v>3600000</v>
      </c>
      <c r="D27" s="19">
        <v>1532957.82</v>
      </c>
      <c r="E27" s="19">
        <f t="shared" si="0"/>
        <v>42.582161666666671</v>
      </c>
      <c r="F27" s="20">
        <v>1487446.99</v>
      </c>
      <c r="G27" s="19">
        <f t="shared" si="2"/>
        <v>-45510.830000000075</v>
      </c>
    </row>
    <row r="28" spans="1:7" ht="60">
      <c r="A28" s="8" t="s">
        <v>32</v>
      </c>
      <c r="B28" s="14" t="s">
        <v>33</v>
      </c>
      <c r="C28" s="19">
        <v>0</v>
      </c>
      <c r="D28" s="19">
        <v>0</v>
      </c>
      <c r="E28" s="19"/>
      <c r="F28" s="20">
        <v>0</v>
      </c>
      <c r="G28" s="19">
        <f t="shared" si="2"/>
        <v>0</v>
      </c>
    </row>
    <row r="29" spans="1:7">
      <c r="A29" s="8" t="s">
        <v>198</v>
      </c>
      <c r="B29" s="12" t="s">
        <v>199</v>
      </c>
      <c r="C29" s="19">
        <f>C30</f>
        <v>25000</v>
      </c>
      <c r="D29" s="19">
        <f t="shared" ref="D29:F30" si="14">D30</f>
        <v>0</v>
      </c>
      <c r="E29" s="19">
        <f t="shared" si="0"/>
        <v>0</v>
      </c>
      <c r="F29" s="19">
        <f t="shared" si="14"/>
        <v>24753.360000000001</v>
      </c>
      <c r="G29" s="19">
        <f t="shared" si="2"/>
        <v>24753.360000000001</v>
      </c>
    </row>
    <row r="30" spans="1:7">
      <c r="A30" s="8" t="s">
        <v>200</v>
      </c>
      <c r="B30" s="12" t="s">
        <v>199</v>
      </c>
      <c r="C30" s="19">
        <f>C31</f>
        <v>25000</v>
      </c>
      <c r="D30" s="19">
        <f t="shared" si="14"/>
        <v>0</v>
      </c>
      <c r="E30" s="19">
        <f t="shared" si="0"/>
        <v>0</v>
      </c>
      <c r="F30" s="19">
        <f t="shared" si="14"/>
        <v>24753.360000000001</v>
      </c>
      <c r="G30" s="19">
        <f t="shared" si="2"/>
        <v>24753.360000000001</v>
      </c>
    </row>
    <row r="31" spans="1:7">
      <c r="A31" s="8" t="s">
        <v>201</v>
      </c>
      <c r="B31" s="12" t="s">
        <v>199</v>
      </c>
      <c r="C31" s="19">
        <v>25000</v>
      </c>
      <c r="D31" s="19">
        <v>0</v>
      </c>
      <c r="E31" s="19">
        <f t="shared" si="0"/>
        <v>0</v>
      </c>
      <c r="F31" s="20">
        <v>24753.360000000001</v>
      </c>
      <c r="G31" s="19">
        <f t="shared" si="2"/>
        <v>24753.360000000001</v>
      </c>
    </row>
    <row r="32" spans="1:7" ht="30">
      <c r="A32" s="8" t="s">
        <v>34</v>
      </c>
      <c r="B32" s="14" t="s">
        <v>35</v>
      </c>
      <c r="C32" s="19">
        <f>C33</f>
        <v>390000</v>
      </c>
      <c r="D32" s="19">
        <f t="shared" ref="D32:F32" si="15">D33</f>
        <v>146138.29999999999</v>
      </c>
      <c r="E32" s="19">
        <f t="shared" si="0"/>
        <v>37.471358974358971</v>
      </c>
      <c r="F32" s="19">
        <f t="shared" si="15"/>
        <v>217931.77</v>
      </c>
      <c r="G32" s="19">
        <f t="shared" si="2"/>
        <v>71793.47</v>
      </c>
    </row>
    <row r="33" spans="1:7" ht="60">
      <c r="A33" s="8" t="s">
        <v>36</v>
      </c>
      <c r="B33" s="14" t="s">
        <v>37</v>
      </c>
      <c r="C33" s="19">
        <v>390000</v>
      </c>
      <c r="D33" s="19">
        <v>146138.29999999999</v>
      </c>
      <c r="E33" s="19">
        <f t="shared" si="0"/>
        <v>37.471358974358971</v>
      </c>
      <c r="F33" s="20">
        <v>217931.77</v>
      </c>
      <c r="G33" s="19">
        <f t="shared" si="2"/>
        <v>71793.47</v>
      </c>
    </row>
    <row r="34" spans="1:7" s="4" customFormat="1" ht="43.5">
      <c r="A34" s="9" t="s">
        <v>38</v>
      </c>
      <c r="B34" s="15" t="s">
        <v>39</v>
      </c>
      <c r="C34" s="18">
        <f>C35</f>
        <v>110000</v>
      </c>
      <c r="D34" s="18">
        <f t="shared" ref="D34:F35" si="16">D35</f>
        <v>2346015.9300000002</v>
      </c>
      <c r="E34" s="18">
        <f t="shared" si="0"/>
        <v>2132.7417545454546</v>
      </c>
      <c r="F34" s="18">
        <f t="shared" si="16"/>
        <v>12010</v>
      </c>
      <c r="G34" s="19">
        <f t="shared" si="2"/>
        <v>-2334005.9300000002</v>
      </c>
    </row>
    <row r="35" spans="1:7">
      <c r="A35" s="8" t="s">
        <v>40</v>
      </c>
      <c r="B35" s="14" t="s">
        <v>41</v>
      </c>
      <c r="C35" s="19">
        <f>C36</f>
        <v>110000</v>
      </c>
      <c r="D35" s="19">
        <f t="shared" si="16"/>
        <v>2346015.9300000002</v>
      </c>
      <c r="E35" s="19">
        <f t="shared" si="0"/>
        <v>2132.7417545454546</v>
      </c>
      <c r="F35" s="19">
        <f t="shared" si="16"/>
        <v>12010</v>
      </c>
      <c r="G35" s="19">
        <f t="shared" si="2"/>
        <v>-2334005.9300000002</v>
      </c>
    </row>
    <row r="36" spans="1:7" ht="30">
      <c r="A36" s="8" t="s">
        <v>42</v>
      </c>
      <c r="B36" s="14" t="s">
        <v>43</v>
      </c>
      <c r="C36" s="19">
        <v>110000</v>
      </c>
      <c r="D36" s="19">
        <v>2346015.9300000002</v>
      </c>
      <c r="E36" s="19">
        <f t="shared" si="0"/>
        <v>2132.7417545454546</v>
      </c>
      <c r="F36" s="20">
        <v>12010</v>
      </c>
      <c r="G36" s="19">
        <f t="shared" si="2"/>
        <v>-2334005.9300000002</v>
      </c>
    </row>
    <row r="37" spans="1:7" s="4" customFormat="1">
      <c r="A37" s="9" t="s">
        <v>44</v>
      </c>
      <c r="B37" s="15" t="s">
        <v>45</v>
      </c>
      <c r="C37" s="18">
        <f>C38+C40</f>
        <v>2005000</v>
      </c>
      <c r="D37" s="18">
        <f>D38+D40</f>
        <v>781293.33</v>
      </c>
      <c r="E37" s="18">
        <f t="shared" si="0"/>
        <v>38.967248379052364</v>
      </c>
      <c r="F37" s="18">
        <f t="shared" ref="D37:F38" si="17">F38</f>
        <v>801512.55</v>
      </c>
      <c r="G37" s="19">
        <f t="shared" si="2"/>
        <v>20219.220000000088</v>
      </c>
    </row>
    <row r="38" spans="1:7" ht="45">
      <c r="A38" s="8" t="s">
        <v>46</v>
      </c>
      <c r="B38" s="14" t="s">
        <v>47</v>
      </c>
      <c r="C38" s="19">
        <f>C39</f>
        <v>2000000</v>
      </c>
      <c r="D38" s="19">
        <f t="shared" si="17"/>
        <v>771293.33</v>
      </c>
      <c r="E38" s="19">
        <f t="shared" si="0"/>
        <v>38.564666500000001</v>
      </c>
      <c r="F38" s="19">
        <f t="shared" si="17"/>
        <v>801512.55</v>
      </c>
      <c r="G38" s="19">
        <f t="shared" si="2"/>
        <v>30219.220000000088</v>
      </c>
    </row>
    <row r="39" spans="1:7" ht="75">
      <c r="A39" s="8" t="s">
        <v>48</v>
      </c>
      <c r="B39" s="14" t="s">
        <v>49</v>
      </c>
      <c r="C39" s="19">
        <v>2000000</v>
      </c>
      <c r="D39" s="19">
        <v>771293.33</v>
      </c>
      <c r="E39" s="19">
        <f t="shared" si="0"/>
        <v>38.564666500000001</v>
      </c>
      <c r="F39" s="20">
        <v>801512.55</v>
      </c>
      <c r="G39" s="19">
        <f t="shared" si="2"/>
        <v>30219.220000000088</v>
      </c>
    </row>
    <row r="40" spans="1:7" ht="60">
      <c r="A40" s="8" t="s">
        <v>354</v>
      </c>
      <c r="B40" s="14" t="s">
        <v>357</v>
      </c>
      <c r="C40" s="19">
        <f>C41</f>
        <v>5000</v>
      </c>
      <c r="D40" s="19">
        <f t="shared" ref="D40:F40" si="18">D41</f>
        <v>10000</v>
      </c>
      <c r="E40" s="19"/>
      <c r="F40" s="19">
        <f t="shared" si="18"/>
        <v>0</v>
      </c>
      <c r="G40" s="19">
        <f t="shared" si="2"/>
        <v>-10000</v>
      </c>
    </row>
    <row r="41" spans="1:7" ht="45">
      <c r="A41" s="8" t="s">
        <v>355</v>
      </c>
      <c r="B41" s="14" t="s">
        <v>358</v>
      </c>
      <c r="C41" s="19">
        <v>5000</v>
      </c>
      <c r="D41" s="19">
        <v>10000</v>
      </c>
      <c r="E41" s="19"/>
      <c r="F41" s="20"/>
      <c r="G41" s="19">
        <f t="shared" si="2"/>
        <v>-10000</v>
      </c>
    </row>
    <row r="42" spans="1:7" s="4" customFormat="1">
      <c r="A42" s="9"/>
      <c r="B42" s="15" t="s">
        <v>50</v>
      </c>
      <c r="C42" s="18">
        <f>C44+C66+C75+C93+C107+C144</f>
        <v>18404923.370000001</v>
      </c>
      <c r="D42" s="18">
        <f>D44+D66+D75+D93+D107+D144</f>
        <v>6903060.5100000007</v>
      </c>
      <c r="E42" s="18">
        <f t="shared" si="0"/>
        <v>37.506597399106695</v>
      </c>
      <c r="F42" s="18">
        <f>F44+F66+F75+F93+F107+F144</f>
        <v>9053911.5500000007</v>
      </c>
      <c r="G42" s="19">
        <f t="shared" si="2"/>
        <v>2150851.04</v>
      </c>
    </row>
    <row r="43" spans="1:7">
      <c r="A43" s="8"/>
      <c r="B43" s="14" t="s">
        <v>6</v>
      </c>
      <c r="C43" s="19"/>
      <c r="D43" s="19"/>
      <c r="E43" s="19"/>
      <c r="F43" s="20"/>
      <c r="G43" s="19">
        <f t="shared" si="2"/>
        <v>0</v>
      </c>
    </row>
    <row r="44" spans="1:7" s="4" customFormat="1" ht="57.75">
      <c r="A44" s="9" t="s">
        <v>53</v>
      </c>
      <c r="B44" s="15" t="s">
        <v>51</v>
      </c>
      <c r="C44" s="18">
        <f>C45+C63+C59</f>
        <v>3352500</v>
      </c>
      <c r="D44" s="18">
        <f>D45+D63+D59</f>
        <v>2394536.5900000003</v>
      </c>
      <c r="E44" s="18">
        <f t="shared" si="0"/>
        <v>71.425401640566761</v>
      </c>
      <c r="F44" s="18">
        <f t="shared" ref="F44" si="19">F45+F63</f>
        <v>1212429.1500000001</v>
      </c>
      <c r="G44" s="19">
        <f t="shared" si="2"/>
        <v>-1182107.4400000002</v>
      </c>
    </row>
    <row r="45" spans="1:7" ht="131.25" customHeight="1">
      <c r="A45" s="8" t="s">
        <v>52</v>
      </c>
      <c r="B45" s="13" t="s">
        <v>54</v>
      </c>
      <c r="C45" s="19">
        <f>C46+C51+C56</f>
        <v>3182500</v>
      </c>
      <c r="D45" s="19">
        <f t="shared" ref="D45:F45" si="20">D46+D51+D56</f>
        <v>2087621.87</v>
      </c>
      <c r="E45" s="19">
        <f t="shared" si="0"/>
        <v>65.596916575019634</v>
      </c>
      <c r="F45" s="19">
        <f t="shared" si="20"/>
        <v>1089709.56</v>
      </c>
      <c r="G45" s="19">
        <f t="shared" si="2"/>
        <v>-997912.31</v>
      </c>
    </row>
    <row r="46" spans="1:7" ht="93" customHeight="1">
      <c r="A46" s="8" t="s">
        <v>55</v>
      </c>
      <c r="B46" s="14" t="s">
        <v>56</v>
      </c>
      <c r="C46" s="19">
        <f>C47+C49</f>
        <v>2200000</v>
      </c>
      <c r="D46" s="19">
        <f t="shared" ref="D46:F46" si="21">D47+D49</f>
        <v>1113919.23</v>
      </c>
      <c r="E46" s="19">
        <f t="shared" si="0"/>
        <v>50.632692272727276</v>
      </c>
      <c r="F46" s="19">
        <f t="shared" si="21"/>
        <v>1068620.94</v>
      </c>
      <c r="G46" s="19">
        <f t="shared" si="2"/>
        <v>-45298.290000000037</v>
      </c>
    </row>
    <row r="47" spans="1:7" ht="112.5" customHeight="1">
      <c r="A47" s="8" t="s">
        <v>57</v>
      </c>
      <c r="B47" s="13" t="s">
        <v>58</v>
      </c>
      <c r="C47" s="19">
        <f>C48</f>
        <v>1800000</v>
      </c>
      <c r="D47" s="19">
        <f t="shared" ref="D47:F47" si="22">D48</f>
        <v>834928.76</v>
      </c>
      <c r="E47" s="19">
        <f t="shared" si="0"/>
        <v>46.384931111111108</v>
      </c>
      <c r="F47" s="19">
        <f t="shared" si="22"/>
        <v>811697.19</v>
      </c>
      <c r="G47" s="19">
        <f t="shared" si="2"/>
        <v>-23231.570000000065</v>
      </c>
    </row>
    <row r="48" spans="1:7" ht="137.25" customHeight="1">
      <c r="A48" s="8" t="s">
        <v>59</v>
      </c>
      <c r="B48" s="13" t="s">
        <v>58</v>
      </c>
      <c r="C48" s="19">
        <v>1800000</v>
      </c>
      <c r="D48" s="19">
        <v>834928.76</v>
      </c>
      <c r="E48" s="19">
        <f t="shared" si="0"/>
        <v>46.384931111111108</v>
      </c>
      <c r="F48" s="20">
        <v>811697.19</v>
      </c>
      <c r="G48" s="19">
        <f t="shared" si="2"/>
        <v>-23231.570000000065</v>
      </c>
    </row>
    <row r="49" spans="1:7" ht="120">
      <c r="A49" s="8" t="s">
        <v>60</v>
      </c>
      <c r="B49" s="13" t="s">
        <v>61</v>
      </c>
      <c r="C49" s="19">
        <f>C50</f>
        <v>400000</v>
      </c>
      <c r="D49" s="19">
        <f t="shared" ref="D49:F49" si="23">D50</f>
        <v>278990.46999999997</v>
      </c>
      <c r="E49" s="19">
        <f t="shared" si="0"/>
        <v>69.74761749999999</v>
      </c>
      <c r="F49" s="19">
        <f t="shared" si="23"/>
        <v>256923.75</v>
      </c>
      <c r="G49" s="19">
        <f t="shared" si="2"/>
        <v>-22066.719999999972</v>
      </c>
    </row>
    <row r="50" spans="1:7" ht="124.5" customHeight="1">
      <c r="A50" s="8" t="s">
        <v>62</v>
      </c>
      <c r="B50" s="13" t="s">
        <v>61</v>
      </c>
      <c r="C50" s="19">
        <v>400000</v>
      </c>
      <c r="D50" s="19">
        <v>278990.46999999997</v>
      </c>
      <c r="E50" s="19">
        <f t="shared" si="0"/>
        <v>69.74761749999999</v>
      </c>
      <c r="F50" s="20">
        <v>256923.75</v>
      </c>
      <c r="G50" s="19">
        <f t="shared" si="2"/>
        <v>-22066.719999999972</v>
      </c>
    </row>
    <row r="51" spans="1:7" ht="15.75" customHeight="1">
      <c r="A51" s="8" t="s">
        <v>64</v>
      </c>
      <c r="B51" s="13" t="s">
        <v>63</v>
      </c>
      <c r="C51" s="19">
        <f>C52</f>
        <v>24500</v>
      </c>
      <c r="D51" s="19">
        <f t="shared" ref="D51:F51" si="24">D52</f>
        <v>13230</v>
      </c>
      <c r="E51" s="19">
        <f t="shared" si="0"/>
        <v>54</v>
      </c>
      <c r="F51" s="19">
        <f t="shared" si="24"/>
        <v>21088.62</v>
      </c>
      <c r="G51" s="19">
        <f t="shared" si="2"/>
        <v>7858.619999999999</v>
      </c>
    </row>
    <row r="52" spans="1:7" ht="88.5" customHeight="1">
      <c r="A52" s="14" t="s">
        <v>65</v>
      </c>
      <c r="B52" s="14" t="s">
        <v>66</v>
      </c>
      <c r="C52" s="19">
        <f>C53+C55+C54</f>
        <v>24500</v>
      </c>
      <c r="D52" s="19">
        <f t="shared" ref="D52" si="25">D53+D55+D54</f>
        <v>13230</v>
      </c>
      <c r="E52" s="19">
        <f t="shared" si="0"/>
        <v>54</v>
      </c>
      <c r="F52" s="19">
        <f>F53+F54+F55</f>
        <v>21088.62</v>
      </c>
      <c r="G52" s="19">
        <f t="shared" si="2"/>
        <v>7858.619999999999</v>
      </c>
    </row>
    <row r="53" spans="1:7" ht="145.5" customHeight="1">
      <c r="A53" s="14" t="s">
        <v>160</v>
      </c>
      <c r="B53" s="14" t="s">
        <v>163</v>
      </c>
      <c r="C53" s="19">
        <v>24500</v>
      </c>
      <c r="D53" s="19">
        <v>13230</v>
      </c>
      <c r="E53" s="19">
        <f t="shared" si="0"/>
        <v>54</v>
      </c>
      <c r="F53" s="20">
        <v>3606.12</v>
      </c>
      <c r="G53" s="19">
        <f t="shared" si="2"/>
        <v>-9623.880000000001</v>
      </c>
    </row>
    <row r="54" spans="1:7" ht="162" customHeight="1">
      <c r="A54" s="14" t="s">
        <v>303</v>
      </c>
      <c r="B54" s="14" t="s">
        <v>340</v>
      </c>
      <c r="C54" s="19"/>
      <c r="D54" s="19"/>
      <c r="E54" s="21" t="e">
        <f t="shared" si="0"/>
        <v>#DIV/0!</v>
      </c>
      <c r="F54" s="20">
        <v>17482.5</v>
      </c>
      <c r="G54" s="19">
        <f t="shared" si="2"/>
        <v>17482.5</v>
      </c>
    </row>
    <row r="55" spans="1:7" ht="143.25" customHeight="1">
      <c r="A55" s="14" t="s">
        <v>161</v>
      </c>
      <c r="B55" s="14" t="s">
        <v>162</v>
      </c>
      <c r="C55" s="19">
        <v>0</v>
      </c>
      <c r="D55" s="19"/>
      <c r="E55" s="21" t="e">
        <f t="shared" si="0"/>
        <v>#DIV/0!</v>
      </c>
      <c r="F55" s="20"/>
      <c r="G55" s="19">
        <f t="shared" si="2"/>
        <v>0</v>
      </c>
    </row>
    <row r="56" spans="1:7" ht="68.25" customHeight="1">
      <c r="A56" s="14" t="s">
        <v>202</v>
      </c>
      <c r="B56" s="10" t="s">
        <v>203</v>
      </c>
      <c r="C56" s="19">
        <f>C57</f>
        <v>958000</v>
      </c>
      <c r="D56" s="19">
        <f t="shared" ref="D56:F57" si="26">D57</f>
        <v>960472.64</v>
      </c>
      <c r="E56" s="19">
        <f t="shared" si="0"/>
        <v>100.2581043841336</v>
      </c>
      <c r="F56" s="19">
        <f t="shared" si="26"/>
        <v>0</v>
      </c>
      <c r="G56" s="19">
        <f t="shared" si="2"/>
        <v>-960472.64</v>
      </c>
    </row>
    <row r="57" spans="1:7" ht="69" customHeight="1">
      <c r="A57" s="14" t="s">
        <v>204</v>
      </c>
      <c r="B57" s="11" t="s">
        <v>205</v>
      </c>
      <c r="C57" s="19">
        <f>C58</f>
        <v>958000</v>
      </c>
      <c r="D57" s="19">
        <f t="shared" si="26"/>
        <v>960472.64</v>
      </c>
      <c r="E57" s="19">
        <f t="shared" si="0"/>
        <v>100.2581043841336</v>
      </c>
      <c r="F57" s="19">
        <f t="shared" si="26"/>
        <v>0</v>
      </c>
      <c r="G57" s="19">
        <f t="shared" si="2"/>
        <v>-960472.64</v>
      </c>
    </row>
    <row r="58" spans="1:7" ht="54" customHeight="1">
      <c r="A58" s="14" t="s">
        <v>206</v>
      </c>
      <c r="B58" s="11" t="s">
        <v>205</v>
      </c>
      <c r="C58" s="19">
        <v>958000</v>
      </c>
      <c r="D58" s="19">
        <v>960472.64</v>
      </c>
      <c r="E58" s="19">
        <f t="shared" si="0"/>
        <v>100.2581043841336</v>
      </c>
      <c r="F58" s="20">
        <v>0</v>
      </c>
      <c r="G58" s="19">
        <f t="shared" si="2"/>
        <v>-960472.64</v>
      </c>
    </row>
    <row r="59" spans="1:7" ht="35.25" customHeight="1">
      <c r="A59" s="14" t="s">
        <v>373</v>
      </c>
      <c r="B59" s="11" t="s">
        <v>374</v>
      </c>
      <c r="C59" s="19">
        <f t="shared" ref="C59:D61" si="27">C60</f>
        <v>0</v>
      </c>
      <c r="D59" s="19">
        <f t="shared" si="27"/>
        <v>200000</v>
      </c>
      <c r="E59" s="19"/>
      <c r="F59" s="20"/>
      <c r="G59" s="19"/>
    </row>
    <row r="60" spans="1:7" ht="61.5" customHeight="1">
      <c r="A60" s="14" t="s">
        <v>376</v>
      </c>
      <c r="B60" s="11" t="s">
        <v>375</v>
      </c>
      <c r="C60" s="19">
        <f t="shared" si="27"/>
        <v>0</v>
      </c>
      <c r="D60" s="19">
        <f t="shared" si="27"/>
        <v>200000</v>
      </c>
      <c r="E60" s="19"/>
      <c r="F60" s="20"/>
      <c r="G60" s="19"/>
    </row>
    <row r="61" spans="1:7" ht="77.25" customHeight="1">
      <c r="A61" s="14" t="s">
        <v>378</v>
      </c>
      <c r="B61" s="11" t="s">
        <v>377</v>
      </c>
      <c r="C61" s="19">
        <f t="shared" si="27"/>
        <v>0</v>
      </c>
      <c r="D61" s="19">
        <f t="shared" si="27"/>
        <v>200000</v>
      </c>
      <c r="E61" s="19"/>
      <c r="F61" s="20"/>
      <c r="G61" s="19"/>
    </row>
    <row r="62" spans="1:7" ht="78" customHeight="1">
      <c r="A62" s="14" t="s">
        <v>362</v>
      </c>
      <c r="B62" s="11" t="s">
        <v>377</v>
      </c>
      <c r="C62" s="19"/>
      <c r="D62" s="19">
        <v>200000</v>
      </c>
      <c r="E62" s="19"/>
      <c r="F62" s="20"/>
      <c r="G62" s="19"/>
    </row>
    <row r="63" spans="1:7" ht="120" customHeight="1">
      <c r="A63" s="14" t="s">
        <v>67</v>
      </c>
      <c r="B63" s="13" t="s">
        <v>68</v>
      </c>
      <c r="C63" s="19">
        <f>C64</f>
        <v>170000</v>
      </c>
      <c r="D63" s="19">
        <f t="shared" ref="D63:F64" si="28">D64</f>
        <v>106914.72</v>
      </c>
      <c r="E63" s="19">
        <f t="shared" si="0"/>
        <v>62.891011764705887</v>
      </c>
      <c r="F63" s="19">
        <f t="shared" si="28"/>
        <v>122719.59</v>
      </c>
      <c r="G63" s="19">
        <f t="shared" si="2"/>
        <v>15804.869999999995</v>
      </c>
    </row>
    <row r="64" spans="1:7" ht="103.5" customHeight="1">
      <c r="A64" s="14" t="s">
        <v>70</v>
      </c>
      <c r="B64" s="14" t="s">
        <v>69</v>
      </c>
      <c r="C64" s="19">
        <f>C65</f>
        <v>170000</v>
      </c>
      <c r="D64" s="19">
        <f t="shared" si="28"/>
        <v>106914.72</v>
      </c>
      <c r="E64" s="19">
        <f t="shared" si="0"/>
        <v>62.891011764705887</v>
      </c>
      <c r="F64" s="19">
        <f t="shared" si="28"/>
        <v>122719.59</v>
      </c>
      <c r="G64" s="19">
        <f t="shared" si="2"/>
        <v>15804.869999999995</v>
      </c>
    </row>
    <row r="65" spans="1:7" ht="101.25" customHeight="1">
      <c r="A65" s="14" t="s">
        <v>71</v>
      </c>
      <c r="B65" s="14" t="s">
        <v>69</v>
      </c>
      <c r="C65" s="19">
        <v>170000</v>
      </c>
      <c r="D65" s="19">
        <v>106914.72</v>
      </c>
      <c r="E65" s="19">
        <f t="shared" si="0"/>
        <v>62.891011764705887</v>
      </c>
      <c r="F65" s="20">
        <v>122719.59</v>
      </c>
      <c r="G65" s="19">
        <f t="shared" si="2"/>
        <v>15804.869999999995</v>
      </c>
    </row>
    <row r="66" spans="1:7" s="4" customFormat="1" ht="29.25">
      <c r="A66" s="15" t="s">
        <v>72</v>
      </c>
      <c r="B66" s="15" t="s">
        <v>264</v>
      </c>
      <c r="C66" s="18">
        <f>C67</f>
        <v>30400</v>
      </c>
      <c r="D66" s="18">
        <f t="shared" ref="D66:F66" si="29">D67</f>
        <v>276713.78000000003</v>
      </c>
      <c r="E66" s="18">
        <f t="shared" si="0"/>
        <v>910.2426973684212</v>
      </c>
      <c r="F66" s="18">
        <f t="shared" si="29"/>
        <v>21399.55</v>
      </c>
      <c r="G66" s="19">
        <f t="shared" si="2"/>
        <v>-255314.23000000004</v>
      </c>
    </row>
    <row r="67" spans="1:7" ht="30">
      <c r="A67" s="14" t="s">
        <v>74</v>
      </c>
      <c r="B67" s="14" t="s">
        <v>73</v>
      </c>
      <c r="C67" s="19">
        <f>C68+C70</f>
        <v>30400</v>
      </c>
      <c r="D67" s="19">
        <f t="shared" ref="D67:F67" si="30">D68+D70</f>
        <v>276713.78000000003</v>
      </c>
      <c r="E67" s="19">
        <f t="shared" si="0"/>
        <v>910.2426973684212</v>
      </c>
      <c r="F67" s="19">
        <f t="shared" si="30"/>
        <v>21399.55</v>
      </c>
      <c r="G67" s="19">
        <f t="shared" si="2"/>
        <v>-255314.23000000004</v>
      </c>
    </row>
    <row r="68" spans="1:7" ht="45">
      <c r="A68" s="14" t="s">
        <v>207</v>
      </c>
      <c r="B68" s="14" t="s">
        <v>75</v>
      </c>
      <c r="C68" s="19">
        <f>C69</f>
        <v>7800</v>
      </c>
      <c r="D68" s="19">
        <f t="shared" ref="D68:F68" si="31">D69</f>
        <v>21693.25</v>
      </c>
      <c r="E68" s="19">
        <f t="shared" si="0"/>
        <v>278.11858974358972</v>
      </c>
      <c r="F68" s="19">
        <f t="shared" si="31"/>
        <v>5472.7</v>
      </c>
      <c r="G68" s="19">
        <f t="shared" si="2"/>
        <v>-16220.55</v>
      </c>
    </row>
    <row r="69" spans="1:7" ht="45">
      <c r="A69" s="14" t="s">
        <v>76</v>
      </c>
      <c r="B69" s="14" t="s">
        <v>75</v>
      </c>
      <c r="C69" s="19">
        <v>7800</v>
      </c>
      <c r="D69" s="19">
        <v>21693.25</v>
      </c>
      <c r="E69" s="19">
        <f t="shared" si="0"/>
        <v>278.11858974358972</v>
      </c>
      <c r="F69" s="20">
        <v>5472.7</v>
      </c>
      <c r="G69" s="19">
        <f t="shared" si="2"/>
        <v>-16220.55</v>
      </c>
    </row>
    <row r="70" spans="1:7" ht="30">
      <c r="A70" s="14" t="s">
        <v>208</v>
      </c>
      <c r="B70" s="14" t="s">
        <v>77</v>
      </c>
      <c r="C70" s="19">
        <f>C72+C73</f>
        <v>22600</v>
      </c>
      <c r="D70" s="19">
        <f t="shared" ref="D70:F70" si="32">D72+D73</f>
        <v>255020.53</v>
      </c>
      <c r="E70" s="19">
        <f t="shared" si="0"/>
        <v>1128.4094247787611</v>
      </c>
      <c r="F70" s="19">
        <f t="shared" si="32"/>
        <v>15926.85</v>
      </c>
      <c r="G70" s="19">
        <f t="shared" si="2"/>
        <v>-239093.68</v>
      </c>
    </row>
    <row r="71" spans="1:7" ht="30">
      <c r="A71" s="14" t="s">
        <v>209</v>
      </c>
      <c r="B71" s="14" t="s">
        <v>78</v>
      </c>
      <c r="C71" s="19">
        <f>C72</f>
        <v>9600</v>
      </c>
      <c r="D71" s="19">
        <f t="shared" ref="D71:F71" si="33">D72</f>
        <v>11165.73</v>
      </c>
      <c r="E71" s="19">
        <f t="shared" si="0"/>
        <v>116.3096875</v>
      </c>
      <c r="F71" s="19">
        <f t="shared" si="33"/>
        <v>6763.07</v>
      </c>
      <c r="G71" s="19">
        <f t="shared" si="2"/>
        <v>-4402.66</v>
      </c>
    </row>
    <row r="72" spans="1:7" ht="30">
      <c r="A72" s="14" t="s">
        <v>79</v>
      </c>
      <c r="B72" s="14" t="s">
        <v>78</v>
      </c>
      <c r="C72" s="19">
        <v>9600</v>
      </c>
      <c r="D72" s="19">
        <v>11165.73</v>
      </c>
      <c r="E72" s="19">
        <f t="shared" si="0"/>
        <v>116.3096875</v>
      </c>
      <c r="F72" s="20">
        <v>6763.07</v>
      </c>
      <c r="G72" s="19">
        <f t="shared" si="2"/>
        <v>-4402.66</v>
      </c>
    </row>
    <row r="73" spans="1:7" ht="30">
      <c r="A73" s="14" t="s">
        <v>210</v>
      </c>
      <c r="B73" s="10" t="s">
        <v>211</v>
      </c>
      <c r="C73" s="19">
        <f>C74</f>
        <v>13000</v>
      </c>
      <c r="D73" s="19">
        <f t="shared" ref="D73:F73" si="34">D74</f>
        <v>243854.8</v>
      </c>
      <c r="E73" s="19">
        <f t="shared" si="0"/>
        <v>1875.8061538461536</v>
      </c>
      <c r="F73" s="19">
        <f t="shared" si="34"/>
        <v>9163.7800000000007</v>
      </c>
      <c r="G73" s="19">
        <f t="shared" si="2"/>
        <v>-234691.02</v>
      </c>
    </row>
    <row r="74" spans="1:7" ht="30">
      <c r="A74" s="14" t="s">
        <v>212</v>
      </c>
      <c r="B74" s="10" t="s">
        <v>211</v>
      </c>
      <c r="C74" s="19">
        <v>13000</v>
      </c>
      <c r="D74" s="19">
        <v>243854.8</v>
      </c>
      <c r="E74" s="19">
        <f t="shared" si="0"/>
        <v>1875.8061538461536</v>
      </c>
      <c r="F74" s="20">
        <v>9163.7800000000007</v>
      </c>
      <c r="G74" s="19">
        <f t="shared" si="2"/>
        <v>-234691.02</v>
      </c>
    </row>
    <row r="75" spans="1:7" s="4" customFormat="1" ht="29.25">
      <c r="A75" s="15" t="s">
        <v>80</v>
      </c>
      <c r="B75" s="15" t="s">
        <v>237</v>
      </c>
      <c r="C75" s="18">
        <f>C76+C79</f>
        <v>9290718.25</v>
      </c>
      <c r="D75" s="18">
        <f t="shared" ref="D75" si="35">D76+D79</f>
        <v>3339065.41</v>
      </c>
      <c r="E75" s="18">
        <f t="shared" si="0"/>
        <v>35.939798411172355</v>
      </c>
      <c r="F75" s="18">
        <f>F76+F79</f>
        <v>5460825.0700000003</v>
      </c>
      <c r="G75" s="19">
        <f t="shared" si="2"/>
        <v>2121759.66</v>
      </c>
    </row>
    <row r="76" spans="1:7" ht="30">
      <c r="A76" s="8" t="s">
        <v>81</v>
      </c>
      <c r="B76" s="14" t="s">
        <v>82</v>
      </c>
      <c r="C76" s="19">
        <f>C77</f>
        <v>200000</v>
      </c>
      <c r="D76" s="19">
        <f t="shared" ref="D76:F77" si="36">D77</f>
        <v>262389.15999999997</v>
      </c>
      <c r="E76" s="19">
        <f t="shared" si="0"/>
        <v>131.19458</v>
      </c>
      <c r="F76" s="19">
        <f t="shared" si="36"/>
        <v>87813</v>
      </c>
      <c r="G76" s="19">
        <f t="shared" ref="G76:G154" si="37">F76-D76</f>
        <v>-174576.15999999997</v>
      </c>
    </row>
    <row r="77" spans="1:7" ht="30">
      <c r="A77" s="14" t="s">
        <v>83</v>
      </c>
      <c r="B77" s="14" t="s">
        <v>84</v>
      </c>
      <c r="C77" s="19">
        <f>C78</f>
        <v>200000</v>
      </c>
      <c r="D77" s="19">
        <f t="shared" si="36"/>
        <v>262389.15999999997</v>
      </c>
      <c r="E77" s="19">
        <f t="shared" ref="E77:E163" si="38">D77/C77*100</f>
        <v>131.19458</v>
      </c>
      <c r="F77" s="19">
        <f t="shared" si="36"/>
        <v>87813</v>
      </c>
      <c r="G77" s="19">
        <f t="shared" si="37"/>
        <v>-174576.15999999997</v>
      </c>
    </row>
    <row r="78" spans="1:7" ht="45">
      <c r="A78" s="14" t="s">
        <v>85</v>
      </c>
      <c r="B78" s="14" t="s">
        <v>86</v>
      </c>
      <c r="C78" s="19">
        <v>200000</v>
      </c>
      <c r="D78" s="19">
        <v>262389.15999999997</v>
      </c>
      <c r="E78" s="19">
        <f t="shared" si="38"/>
        <v>131.19458</v>
      </c>
      <c r="F78" s="20">
        <v>87813</v>
      </c>
      <c r="G78" s="19">
        <f t="shared" si="37"/>
        <v>-174576.15999999997</v>
      </c>
    </row>
    <row r="79" spans="1:7" ht="26.25" customHeight="1">
      <c r="A79" s="14" t="s">
        <v>88</v>
      </c>
      <c r="B79" s="14" t="s">
        <v>87</v>
      </c>
      <c r="C79" s="19">
        <f>C80+C86</f>
        <v>9090718.25</v>
      </c>
      <c r="D79" s="19">
        <f>D80+D86</f>
        <v>3076676.25</v>
      </c>
      <c r="E79" s="19">
        <f t="shared" si="38"/>
        <v>33.844149223302573</v>
      </c>
      <c r="F79" s="19">
        <f>F80+F86</f>
        <v>5373012.0700000003</v>
      </c>
      <c r="G79" s="19">
        <f t="shared" si="37"/>
        <v>2296335.8200000003</v>
      </c>
    </row>
    <row r="80" spans="1:7" ht="45">
      <c r="A80" s="14" t="s">
        <v>89</v>
      </c>
      <c r="B80" s="14" t="s">
        <v>90</v>
      </c>
      <c r="C80" s="19">
        <f>C81</f>
        <v>406300</v>
      </c>
      <c r="D80" s="19">
        <f t="shared" ref="D80:F80" si="39">D81</f>
        <v>319608.83</v>
      </c>
      <c r="E80" s="19">
        <f t="shared" si="38"/>
        <v>78.663261137090828</v>
      </c>
      <c r="F80" s="19">
        <f t="shared" si="39"/>
        <v>435134.38</v>
      </c>
      <c r="G80" s="19">
        <f t="shared" si="37"/>
        <v>115525.54999999999</v>
      </c>
    </row>
    <row r="81" spans="1:7" ht="60">
      <c r="A81" s="14" t="s">
        <v>155</v>
      </c>
      <c r="B81" s="14" t="s">
        <v>91</v>
      </c>
      <c r="C81" s="19">
        <f>C82+C84+C85</f>
        <v>406300</v>
      </c>
      <c r="D81" s="19">
        <f t="shared" ref="D81" si="40">D82+D84+D85</f>
        <v>319608.83</v>
      </c>
      <c r="E81" s="19">
        <f t="shared" si="38"/>
        <v>78.663261137090828</v>
      </c>
      <c r="F81" s="19">
        <f>F82+F84+F85+F83</f>
        <v>435134.38</v>
      </c>
      <c r="G81" s="19">
        <f t="shared" si="37"/>
        <v>115525.54999999999</v>
      </c>
    </row>
    <row r="82" spans="1:7" ht="123.75" customHeight="1">
      <c r="A82" s="14" t="s">
        <v>156</v>
      </c>
      <c r="B82" s="14" t="s">
        <v>164</v>
      </c>
      <c r="C82" s="19">
        <v>18300</v>
      </c>
      <c r="D82" s="19">
        <v>11985.55</v>
      </c>
      <c r="E82" s="19">
        <f t="shared" si="38"/>
        <v>65.494808743169401</v>
      </c>
      <c r="F82" s="20">
        <v>0</v>
      </c>
      <c r="G82" s="19">
        <f t="shared" si="37"/>
        <v>-11985.55</v>
      </c>
    </row>
    <row r="83" spans="1:7" ht="137.25" customHeight="1">
      <c r="A83" s="14" t="s">
        <v>339</v>
      </c>
      <c r="B83" s="13" t="s">
        <v>341</v>
      </c>
      <c r="C83" s="19"/>
      <c r="D83" s="19"/>
      <c r="E83" s="19"/>
      <c r="F83" s="20">
        <v>10807.19</v>
      </c>
      <c r="G83" s="19"/>
    </row>
    <row r="84" spans="1:7" ht="106.5" customHeight="1">
      <c r="A84" s="14" t="s">
        <v>157</v>
      </c>
      <c r="B84" s="14" t="s">
        <v>165</v>
      </c>
      <c r="C84" s="19">
        <v>18000</v>
      </c>
      <c r="D84" s="19">
        <v>8850.25</v>
      </c>
      <c r="E84" s="19">
        <f t="shared" si="38"/>
        <v>49.168055555555554</v>
      </c>
      <c r="F84" s="20">
        <v>8927.34</v>
      </c>
      <c r="G84" s="19">
        <f t="shared" si="37"/>
        <v>77.090000000000146</v>
      </c>
    </row>
    <row r="85" spans="1:7" ht="90.75" customHeight="1">
      <c r="A85" s="14" t="s">
        <v>158</v>
      </c>
      <c r="B85" s="14" t="s">
        <v>159</v>
      </c>
      <c r="C85" s="19">
        <v>370000</v>
      </c>
      <c r="D85" s="19">
        <v>298773.03000000003</v>
      </c>
      <c r="E85" s="19">
        <f t="shared" si="38"/>
        <v>80.749467567567578</v>
      </c>
      <c r="F85" s="20">
        <v>415399.85</v>
      </c>
      <c r="G85" s="19">
        <f t="shared" si="37"/>
        <v>116626.81999999995</v>
      </c>
    </row>
    <row r="86" spans="1:7" ht="30">
      <c r="A86" s="14" t="s">
        <v>95</v>
      </c>
      <c r="B86" s="14" t="s">
        <v>92</v>
      </c>
      <c r="C86" s="19">
        <f>C87</f>
        <v>8684418.25</v>
      </c>
      <c r="D86" s="19">
        <f t="shared" ref="D86:F86" si="41">D87</f>
        <v>2757067.42</v>
      </c>
      <c r="E86" s="19">
        <f t="shared" si="38"/>
        <v>31.747289693238805</v>
      </c>
      <c r="F86" s="19">
        <f t="shared" si="41"/>
        <v>4937877.6900000004</v>
      </c>
      <c r="G86" s="19">
        <f t="shared" si="37"/>
        <v>2180810.2700000005</v>
      </c>
    </row>
    <row r="87" spans="1:7" ht="30">
      <c r="A87" s="14" t="s">
        <v>213</v>
      </c>
      <c r="B87" s="14" t="s">
        <v>93</v>
      </c>
      <c r="C87" s="19">
        <f>C89+C88+C90+C92</f>
        <v>8684418.25</v>
      </c>
      <c r="D87" s="19">
        <f>D89+D88+D90+D92</f>
        <v>2757067.42</v>
      </c>
      <c r="E87" s="19">
        <f t="shared" si="38"/>
        <v>31.747289693238805</v>
      </c>
      <c r="F87" s="19">
        <f>F89+F88+F90+F92+F91</f>
        <v>4937877.6900000004</v>
      </c>
      <c r="G87" s="19">
        <f t="shared" si="37"/>
        <v>2180810.2700000005</v>
      </c>
    </row>
    <row r="88" spans="1:7" ht="30">
      <c r="A88" s="14" t="s">
        <v>268</v>
      </c>
      <c r="B88" s="14" t="s">
        <v>93</v>
      </c>
      <c r="C88" s="19">
        <v>15121.78</v>
      </c>
      <c r="D88" s="19">
        <v>0</v>
      </c>
      <c r="E88" s="19"/>
      <c r="F88" s="20">
        <v>0</v>
      </c>
      <c r="G88" s="19">
        <f t="shared" si="37"/>
        <v>0</v>
      </c>
    </row>
    <row r="89" spans="1:7" ht="30">
      <c r="A89" s="14" t="s">
        <v>96</v>
      </c>
      <c r="B89" s="14" t="s">
        <v>93</v>
      </c>
      <c r="C89" s="19">
        <v>8359750</v>
      </c>
      <c r="D89" s="19">
        <v>2411111.5699999998</v>
      </c>
      <c r="E89" s="19">
        <f t="shared" si="38"/>
        <v>28.841909985346447</v>
      </c>
      <c r="F89" s="20">
        <v>4471244.01</v>
      </c>
      <c r="G89" s="19">
        <f t="shared" si="37"/>
        <v>2060132.44</v>
      </c>
    </row>
    <row r="90" spans="1:7" ht="60">
      <c r="A90" s="14" t="s">
        <v>286</v>
      </c>
      <c r="B90" s="14" t="s">
        <v>287</v>
      </c>
      <c r="C90" s="19">
        <v>9546.4699999999993</v>
      </c>
      <c r="D90" s="19">
        <v>9546.4699999999993</v>
      </c>
      <c r="E90" s="19">
        <f t="shared" si="38"/>
        <v>100</v>
      </c>
      <c r="F90" s="20">
        <v>0</v>
      </c>
      <c r="G90" s="19">
        <f t="shared" si="37"/>
        <v>-9546.4699999999993</v>
      </c>
    </row>
    <row r="91" spans="1:7" ht="60">
      <c r="A91" s="14" t="s">
        <v>381</v>
      </c>
      <c r="B91" s="14" t="s">
        <v>287</v>
      </c>
      <c r="C91" s="19"/>
      <c r="D91" s="19"/>
      <c r="E91" s="19"/>
      <c r="F91" s="20">
        <v>1110.1099999999999</v>
      </c>
      <c r="G91" s="19"/>
    </row>
    <row r="92" spans="1:7" ht="60">
      <c r="A92" s="14" t="s">
        <v>302</v>
      </c>
      <c r="B92" s="14" t="s">
        <v>287</v>
      </c>
      <c r="C92" s="19">
        <v>300000</v>
      </c>
      <c r="D92" s="19">
        <v>336409.38</v>
      </c>
      <c r="E92" s="19">
        <f t="shared" si="38"/>
        <v>112.13646</v>
      </c>
      <c r="F92" s="20">
        <v>465523.57</v>
      </c>
      <c r="G92" s="19">
        <f t="shared" si="37"/>
        <v>129114.19</v>
      </c>
    </row>
    <row r="93" spans="1:7" s="4" customFormat="1" ht="29.25">
      <c r="A93" s="15" t="s">
        <v>97</v>
      </c>
      <c r="B93" s="15" t="s">
        <v>94</v>
      </c>
      <c r="C93" s="18">
        <f>C94+C97</f>
        <v>5500000</v>
      </c>
      <c r="D93" s="18">
        <f t="shared" ref="D93:F93" si="42">D94+D97</f>
        <v>557539.61</v>
      </c>
      <c r="E93" s="18">
        <f t="shared" si="38"/>
        <v>10.137083818181818</v>
      </c>
      <c r="F93" s="18">
        <f t="shared" si="42"/>
        <v>816810.36</v>
      </c>
      <c r="G93" s="19">
        <f t="shared" si="37"/>
        <v>259270.75</v>
      </c>
    </row>
    <row r="94" spans="1:7" ht="119.25" customHeight="1">
      <c r="A94" s="14" t="s">
        <v>100</v>
      </c>
      <c r="B94" s="13" t="s">
        <v>98</v>
      </c>
      <c r="C94" s="19">
        <f>C95</f>
        <v>4000000</v>
      </c>
      <c r="D94" s="19">
        <f t="shared" ref="D94:F95" si="43">D95</f>
        <v>48000</v>
      </c>
      <c r="E94" s="19">
        <f t="shared" si="38"/>
        <v>1.2</v>
      </c>
      <c r="F94" s="19">
        <f t="shared" si="43"/>
        <v>60200</v>
      </c>
      <c r="G94" s="19">
        <f t="shared" si="37"/>
        <v>12200</v>
      </c>
    </row>
    <row r="95" spans="1:7" ht="134.25" customHeight="1">
      <c r="A95" s="14" t="s">
        <v>101</v>
      </c>
      <c r="B95" s="13" t="s">
        <v>99</v>
      </c>
      <c r="C95" s="19">
        <f>C96</f>
        <v>4000000</v>
      </c>
      <c r="D95" s="19">
        <f t="shared" si="43"/>
        <v>48000</v>
      </c>
      <c r="E95" s="19">
        <f t="shared" si="38"/>
        <v>1.2</v>
      </c>
      <c r="F95" s="19">
        <f t="shared" si="43"/>
        <v>60200</v>
      </c>
      <c r="G95" s="19">
        <f t="shared" si="37"/>
        <v>12200</v>
      </c>
    </row>
    <row r="96" spans="1:7" ht="120" customHeight="1">
      <c r="A96" s="14" t="s">
        <v>103</v>
      </c>
      <c r="B96" s="13" t="s">
        <v>102</v>
      </c>
      <c r="C96" s="19">
        <v>4000000</v>
      </c>
      <c r="D96" s="19">
        <v>48000</v>
      </c>
      <c r="E96" s="19">
        <f t="shared" si="38"/>
        <v>1.2</v>
      </c>
      <c r="F96" s="20">
        <v>60200</v>
      </c>
      <c r="G96" s="19">
        <f t="shared" si="37"/>
        <v>12200</v>
      </c>
    </row>
    <row r="97" spans="1:7" ht="45">
      <c r="A97" s="14" t="s">
        <v>107</v>
      </c>
      <c r="B97" s="14" t="s">
        <v>104</v>
      </c>
      <c r="C97" s="19">
        <f>C98+C103</f>
        <v>1500000</v>
      </c>
      <c r="D97" s="19">
        <f t="shared" ref="D97:F97" si="44">D98+D103</f>
        <v>509539.61</v>
      </c>
      <c r="E97" s="19">
        <f t="shared" si="38"/>
        <v>33.969307333333333</v>
      </c>
      <c r="F97" s="19">
        <f t="shared" si="44"/>
        <v>756610.36</v>
      </c>
      <c r="G97" s="19">
        <f t="shared" si="37"/>
        <v>247070.75</v>
      </c>
    </row>
    <row r="98" spans="1:7" ht="45">
      <c r="A98" s="14" t="s">
        <v>108</v>
      </c>
      <c r="B98" s="14" t="s">
        <v>105</v>
      </c>
      <c r="C98" s="19">
        <f>C99+C101</f>
        <v>1300000</v>
      </c>
      <c r="D98" s="19">
        <f t="shared" ref="D98:F98" si="45">D99+D101</f>
        <v>145509.73000000001</v>
      </c>
      <c r="E98" s="19">
        <f t="shared" si="38"/>
        <v>11.193056153846156</v>
      </c>
      <c r="F98" s="19">
        <f t="shared" si="45"/>
        <v>623815.19999999995</v>
      </c>
      <c r="G98" s="19">
        <f t="shared" si="37"/>
        <v>478305.47</v>
      </c>
    </row>
    <row r="99" spans="1:7" ht="90">
      <c r="A99" s="14" t="s">
        <v>109</v>
      </c>
      <c r="B99" s="14" t="s">
        <v>106</v>
      </c>
      <c r="C99" s="19">
        <f>C100</f>
        <v>800000</v>
      </c>
      <c r="D99" s="19">
        <f t="shared" ref="D99:F99" si="46">D100</f>
        <v>22092.23</v>
      </c>
      <c r="E99" s="19">
        <f t="shared" si="38"/>
        <v>2.7615287499999996</v>
      </c>
      <c r="F99" s="19">
        <f t="shared" si="46"/>
        <v>334827.96999999997</v>
      </c>
      <c r="G99" s="19">
        <f t="shared" si="37"/>
        <v>312735.74</v>
      </c>
    </row>
    <row r="100" spans="1:7" ht="90">
      <c r="A100" s="14" t="s">
        <v>110</v>
      </c>
      <c r="B100" s="14" t="s">
        <v>106</v>
      </c>
      <c r="C100" s="19">
        <v>800000</v>
      </c>
      <c r="D100" s="19">
        <v>22092.23</v>
      </c>
      <c r="E100" s="19">
        <f t="shared" si="38"/>
        <v>2.7615287499999996</v>
      </c>
      <c r="F100" s="20">
        <v>334827.96999999997</v>
      </c>
      <c r="G100" s="19">
        <f t="shared" si="37"/>
        <v>312735.74</v>
      </c>
    </row>
    <row r="101" spans="1:7" ht="75">
      <c r="A101" s="14" t="s">
        <v>112</v>
      </c>
      <c r="B101" s="14" t="s">
        <v>111</v>
      </c>
      <c r="C101" s="19">
        <f>C102</f>
        <v>500000</v>
      </c>
      <c r="D101" s="19">
        <f t="shared" ref="D101:F101" si="47">D102</f>
        <v>123417.5</v>
      </c>
      <c r="E101" s="19">
        <f t="shared" si="38"/>
        <v>24.683499999999999</v>
      </c>
      <c r="F101" s="19">
        <f t="shared" si="47"/>
        <v>288987.23</v>
      </c>
      <c r="G101" s="19">
        <f t="shared" si="37"/>
        <v>165569.72999999998</v>
      </c>
    </row>
    <row r="102" spans="1:7" ht="75">
      <c r="A102" s="14" t="s">
        <v>113</v>
      </c>
      <c r="B102" s="14" t="s">
        <v>111</v>
      </c>
      <c r="C102" s="19">
        <v>500000</v>
      </c>
      <c r="D102" s="19">
        <v>123417.5</v>
      </c>
      <c r="E102" s="19">
        <f t="shared" si="38"/>
        <v>24.683499999999999</v>
      </c>
      <c r="F102" s="20">
        <v>288987.23</v>
      </c>
      <c r="G102" s="19">
        <f t="shared" si="37"/>
        <v>165569.72999999998</v>
      </c>
    </row>
    <row r="103" spans="1:7" ht="87" customHeight="1">
      <c r="A103" s="14" t="s">
        <v>116</v>
      </c>
      <c r="B103" s="14" t="s">
        <v>114</v>
      </c>
      <c r="C103" s="19">
        <f>C104</f>
        <v>200000</v>
      </c>
      <c r="D103" s="19">
        <f t="shared" ref="D103:F105" si="48">D104</f>
        <v>364029.88</v>
      </c>
      <c r="E103" s="19">
        <f t="shared" si="38"/>
        <v>182.01494</v>
      </c>
      <c r="F103" s="19">
        <f t="shared" si="48"/>
        <v>132795.16</v>
      </c>
      <c r="G103" s="19">
        <f t="shared" si="37"/>
        <v>-231234.72</v>
      </c>
    </row>
    <row r="104" spans="1:7" ht="105">
      <c r="A104" s="14" t="s">
        <v>117</v>
      </c>
      <c r="B104" s="14" t="s">
        <v>115</v>
      </c>
      <c r="C104" s="19">
        <f>C105</f>
        <v>200000</v>
      </c>
      <c r="D104" s="19">
        <f t="shared" si="48"/>
        <v>364029.88</v>
      </c>
      <c r="E104" s="19">
        <f t="shared" si="38"/>
        <v>182.01494</v>
      </c>
      <c r="F104" s="19">
        <f t="shared" si="48"/>
        <v>132795.16</v>
      </c>
      <c r="G104" s="19">
        <f t="shared" si="37"/>
        <v>-231234.72</v>
      </c>
    </row>
    <row r="105" spans="1:7" ht="156.75" customHeight="1">
      <c r="A105" s="14" t="s">
        <v>269</v>
      </c>
      <c r="B105" s="13" t="s">
        <v>271</v>
      </c>
      <c r="C105" s="19">
        <f>C106</f>
        <v>200000</v>
      </c>
      <c r="D105" s="19">
        <f t="shared" si="48"/>
        <v>364029.88</v>
      </c>
      <c r="E105" s="19">
        <f t="shared" si="38"/>
        <v>182.01494</v>
      </c>
      <c r="F105" s="19">
        <f t="shared" si="48"/>
        <v>132795.16</v>
      </c>
      <c r="G105" s="19">
        <f t="shared" si="37"/>
        <v>-231234.72</v>
      </c>
    </row>
    <row r="106" spans="1:7" ht="152.25" customHeight="1">
      <c r="A106" s="14" t="s">
        <v>270</v>
      </c>
      <c r="B106" s="13" t="s">
        <v>271</v>
      </c>
      <c r="C106" s="19">
        <v>200000</v>
      </c>
      <c r="D106" s="19">
        <v>364029.88</v>
      </c>
      <c r="E106" s="19">
        <f t="shared" si="38"/>
        <v>182.01494</v>
      </c>
      <c r="F106" s="20">
        <v>132795.16</v>
      </c>
      <c r="G106" s="19">
        <f t="shared" si="37"/>
        <v>-231234.72</v>
      </c>
    </row>
    <row r="107" spans="1:7" s="4" customFormat="1" ht="23.25" customHeight="1">
      <c r="A107" s="15" t="s">
        <v>118</v>
      </c>
      <c r="B107" s="15" t="s">
        <v>119</v>
      </c>
      <c r="C107" s="18">
        <f>C108+C129</f>
        <v>211305.12</v>
      </c>
      <c r="D107" s="18">
        <f>D108+D129</f>
        <v>318070.90000000002</v>
      </c>
      <c r="E107" s="18">
        <f t="shared" si="38"/>
        <v>150.52683058508001</v>
      </c>
      <c r="F107" s="18">
        <f>F108+F129+F143</f>
        <v>1540605.77</v>
      </c>
      <c r="G107" s="19">
        <f t="shared" si="37"/>
        <v>1222534.8700000001</v>
      </c>
    </row>
    <row r="108" spans="1:7" ht="63" customHeight="1">
      <c r="A108" s="14" t="s">
        <v>247</v>
      </c>
      <c r="B108" s="14" t="s">
        <v>245</v>
      </c>
      <c r="C108" s="19">
        <f>C109+C112+C125+C116+C119+C122</f>
        <v>20000</v>
      </c>
      <c r="D108" s="19">
        <f>D109+D112+D125+D116+D119+D122</f>
        <v>6678.24</v>
      </c>
      <c r="E108" s="19">
        <f t="shared" si="38"/>
        <v>33.391199999999998</v>
      </c>
      <c r="F108" s="19">
        <f t="shared" ref="F108" si="49">F109+F112+F125</f>
        <v>0</v>
      </c>
      <c r="G108" s="19">
        <f t="shared" si="37"/>
        <v>-6678.24</v>
      </c>
    </row>
    <row r="109" spans="1:7" ht="76.5" customHeight="1">
      <c r="A109" s="14" t="s">
        <v>246</v>
      </c>
      <c r="B109" s="14" t="s">
        <v>248</v>
      </c>
      <c r="C109" s="19">
        <f>C110</f>
        <v>7000</v>
      </c>
      <c r="D109" s="19">
        <f t="shared" ref="D109:F109" si="50">D110</f>
        <v>2100</v>
      </c>
      <c r="E109" s="19">
        <f t="shared" si="38"/>
        <v>30</v>
      </c>
      <c r="F109" s="19">
        <f t="shared" si="50"/>
        <v>0</v>
      </c>
      <c r="G109" s="19">
        <f t="shared" si="37"/>
        <v>-2100</v>
      </c>
    </row>
    <row r="110" spans="1:7" ht="117.75" customHeight="1">
      <c r="A110" s="14" t="s">
        <v>249</v>
      </c>
      <c r="B110" s="13" t="s">
        <v>250</v>
      </c>
      <c r="C110" s="19">
        <f>C111</f>
        <v>7000</v>
      </c>
      <c r="D110" s="19">
        <f t="shared" ref="D110:F110" si="51">D111</f>
        <v>2100</v>
      </c>
      <c r="E110" s="19">
        <f t="shared" si="38"/>
        <v>30</v>
      </c>
      <c r="F110" s="19">
        <f t="shared" si="51"/>
        <v>0</v>
      </c>
      <c r="G110" s="19">
        <f t="shared" si="37"/>
        <v>-2100</v>
      </c>
    </row>
    <row r="111" spans="1:7" ht="120.75" customHeight="1">
      <c r="A111" s="14" t="s">
        <v>251</v>
      </c>
      <c r="B111" s="13" t="s">
        <v>250</v>
      </c>
      <c r="C111" s="19">
        <v>7000</v>
      </c>
      <c r="D111" s="19">
        <v>2100</v>
      </c>
      <c r="E111" s="19">
        <f t="shared" si="38"/>
        <v>30</v>
      </c>
      <c r="F111" s="20"/>
      <c r="G111" s="19">
        <f t="shared" si="37"/>
        <v>-2100</v>
      </c>
    </row>
    <row r="112" spans="1:7" ht="119.25" customHeight="1">
      <c r="A112" s="14" t="s">
        <v>254</v>
      </c>
      <c r="B112" s="13" t="s">
        <v>253</v>
      </c>
      <c r="C112" s="19">
        <f>C113</f>
        <v>5000</v>
      </c>
      <c r="D112" s="19">
        <f t="shared" ref="D112:F113" si="52">D113</f>
        <v>1832.06</v>
      </c>
      <c r="E112" s="19">
        <f t="shared" si="38"/>
        <v>36.641200000000005</v>
      </c>
      <c r="F112" s="19">
        <f t="shared" si="52"/>
        <v>0</v>
      </c>
      <c r="G112" s="19">
        <f t="shared" si="37"/>
        <v>-1832.06</v>
      </c>
    </row>
    <row r="113" spans="1:7" ht="165.75" customHeight="1">
      <c r="A113" s="14" t="s">
        <v>252</v>
      </c>
      <c r="B113" s="13" t="s">
        <v>255</v>
      </c>
      <c r="C113" s="19">
        <f>C114</f>
        <v>5000</v>
      </c>
      <c r="D113" s="19">
        <f>D114+D115</f>
        <v>1832.06</v>
      </c>
      <c r="E113" s="19">
        <f t="shared" si="38"/>
        <v>36.641200000000005</v>
      </c>
      <c r="F113" s="19">
        <f t="shared" si="52"/>
        <v>0</v>
      </c>
      <c r="G113" s="19">
        <f t="shared" si="37"/>
        <v>-1832.06</v>
      </c>
    </row>
    <row r="114" spans="1:7" ht="164.25" customHeight="1">
      <c r="A114" s="14" t="s">
        <v>256</v>
      </c>
      <c r="B114" s="13" t="s">
        <v>255</v>
      </c>
      <c r="C114" s="19">
        <v>5000</v>
      </c>
      <c r="D114" s="19">
        <v>750</v>
      </c>
      <c r="E114" s="19">
        <f t="shared" si="38"/>
        <v>15</v>
      </c>
      <c r="F114" s="20"/>
      <c r="G114" s="19">
        <f t="shared" si="37"/>
        <v>-750</v>
      </c>
    </row>
    <row r="115" spans="1:7" ht="164.25" customHeight="1">
      <c r="A115" s="14" t="s">
        <v>356</v>
      </c>
      <c r="B115" s="13" t="s">
        <v>255</v>
      </c>
      <c r="C115" s="19"/>
      <c r="D115" s="19">
        <v>1082.06</v>
      </c>
      <c r="E115" s="19"/>
      <c r="F115" s="20"/>
      <c r="G115" s="19"/>
    </row>
    <row r="116" spans="1:7" ht="90.75" customHeight="1">
      <c r="A116" s="14" t="s">
        <v>323</v>
      </c>
      <c r="B116" s="13" t="s">
        <v>326</v>
      </c>
      <c r="C116" s="19">
        <f>C117</f>
        <v>0</v>
      </c>
      <c r="D116" s="19">
        <f>D117</f>
        <v>486.18</v>
      </c>
      <c r="E116" s="19"/>
      <c r="F116" s="20"/>
      <c r="G116" s="19"/>
    </row>
    <row r="117" spans="1:7" ht="120" customHeight="1">
      <c r="A117" s="14" t="s">
        <v>324</v>
      </c>
      <c r="B117" s="13" t="s">
        <v>327</v>
      </c>
      <c r="C117" s="19">
        <f>C118</f>
        <v>0</v>
      </c>
      <c r="D117" s="19">
        <f>D118</f>
        <v>486.18</v>
      </c>
      <c r="E117" s="19"/>
      <c r="F117" s="20"/>
      <c r="G117" s="19"/>
    </row>
    <row r="118" spans="1:7" ht="120" customHeight="1">
      <c r="A118" s="14" t="s">
        <v>325</v>
      </c>
      <c r="B118" s="13" t="s">
        <v>327</v>
      </c>
      <c r="C118" s="19"/>
      <c r="D118" s="19">
        <v>486.18</v>
      </c>
      <c r="E118" s="19"/>
      <c r="F118" s="20"/>
      <c r="G118" s="19"/>
    </row>
    <row r="119" spans="1:7" ht="120" customHeight="1">
      <c r="A119" s="14" t="s">
        <v>364</v>
      </c>
      <c r="B119" s="13" t="s">
        <v>363</v>
      </c>
      <c r="C119" s="19">
        <f>C120</f>
        <v>0</v>
      </c>
      <c r="D119" s="19">
        <f>D120</f>
        <v>750</v>
      </c>
      <c r="E119" s="19"/>
      <c r="F119" s="20"/>
      <c r="G119" s="19"/>
    </row>
    <row r="120" spans="1:7" ht="169.5" customHeight="1">
      <c r="A120" s="14" t="s">
        <v>365</v>
      </c>
      <c r="B120" s="13" t="s">
        <v>367</v>
      </c>
      <c r="C120" s="19">
        <f>C121</f>
        <v>0</v>
      </c>
      <c r="D120" s="19">
        <f>D121</f>
        <v>750</v>
      </c>
      <c r="E120" s="19"/>
      <c r="F120" s="20"/>
      <c r="G120" s="19"/>
    </row>
    <row r="121" spans="1:7" ht="170.25" customHeight="1">
      <c r="A121" s="14" t="s">
        <v>366</v>
      </c>
      <c r="B121" s="13" t="s">
        <v>367</v>
      </c>
      <c r="C121" s="19"/>
      <c r="D121" s="19">
        <v>750</v>
      </c>
      <c r="E121" s="19"/>
      <c r="F121" s="20"/>
      <c r="G121" s="19"/>
    </row>
    <row r="122" spans="1:7" ht="96" customHeight="1">
      <c r="A122" s="14" t="s">
        <v>369</v>
      </c>
      <c r="B122" s="13" t="s">
        <v>368</v>
      </c>
      <c r="C122" s="19">
        <f>C123</f>
        <v>0</v>
      </c>
      <c r="D122" s="19">
        <f>D123</f>
        <v>500</v>
      </c>
      <c r="E122" s="19"/>
      <c r="F122" s="20"/>
      <c r="G122" s="19"/>
    </row>
    <row r="123" spans="1:7" ht="120" customHeight="1">
      <c r="A123" s="14" t="s">
        <v>370</v>
      </c>
      <c r="B123" s="13" t="s">
        <v>372</v>
      </c>
      <c r="C123" s="19">
        <f>C124</f>
        <v>0</v>
      </c>
      <c r="D123" s="19">
        <f>D124</f>
        <v>500</v>
      </c>
      <c r="E123" s="19"/>
      <c r="F123" s="20"/>
      <c r="G123" s="19"/>
    </row>
    <row r="124" spans="1:7" ht="123.75" customHeight="1">
      <c r="A124" s="14" t="s">
        <v>371</v>
      </c>
      <c r="B124" s="13" t="s">
        <v>372</v>
      </c>
      <c r="C124" s="19"/>
      <c r="D124" s="19">
        <v>500</v>
      </c>
      <c r="E124" s="19"/>
      <c r="F124" s="20"/>
      <c r="G124" s="19"/>
    </row>
    <row r="125" spans="1:7" ht="108" customHeight="1">
      <c r="A125" s="14" t="s">
        <v>257</v>
      </c>
      <c r="B125" s="13" t="s">
        <v>258</v>
      </c>
      <c r="C125" s="19">
        <f>C126</f>
        <v>8000</v>
      </c>
      <c r="D125" s="19">
        <f t="shared" ref="D125:F125" si="53">D126</f>
        <v>1010</v>
      </c>
      <c r="E125" s="19">
        <f t="shared" si="38"/>
        <v>12.625</v>
      </c>
      <c r="F125" s="19">
        <f t="shared" si="53"/>
        <v>0</v>
      </c>
      <c r="G125" s="19">
        <f t="shared" si="37"/>
        <v>-1010</v>
      </c>
    </row>
    <row r="126" spans="1:7" ht="135">
      <c r="A126" s="14" t="s">
        <v>260</v>
      </c>
      <c r="B126" s="13" t="s">
        <v>259</v>
      </c>
      <c r="C126" s="19">
        <f>C127+C128</f>
        <v>8000</v>
      </c>
      <c r="D126" s="19">
        <f>D127+D128</f>
        <v>1010</v>
      </c>
      <c r="E126" s="19">
        <f t="shared" si="38"/>
        <v>12.625</v>
      </c>
      <c r="F126" s="19">
        <f>F127</f>
        <v>0</v>
      </c>
      <c r="G126" s="19">
        <f t="shared" si="37"/>
        <v>-1010</v>
      </c>
    </row>
    <row r="127" spans="1:7" ht="141.75" customHeight="1">
      <c r="A127" s="14" t="s">
        <v>261</v>
      </c>
      <c r="B127" s="13" t="s">
        <v>259</v>
      </c>
      <c r="C127" s="19">
        <v>8000</v>
      </c>
      <c r="D127" s="19">
        <v>0</v>
      </c>
      <c r="E127" s="19">
        <f t="shared" si="38"/>
        <v>0</v>
      </c>
      <c r="F127" s="20"/>
      <c r="G127" s="19">
        <f t="shared" si="37"/>
        <v>0</v>
      </c>
    </row>
    <row r="128" spans="1:7" ht="141.75" customHeight="1">
      <c r="A128" s="14" t="s">
        <v>328</v>
      </c>
      <c r="B128" s="13" t="s">
        <v>259</v>
      </c>
      <c r="C128" s="19"/>
      <c r="D128" s="19">
        <v>1010</v>
      </c>
      <c r="E128" s="19"/>
      <c r="F128" s="20"/>
      <c r="G128" s="19"/>
    </row>
    <row r="129" spans="1:7" ht="31.5" customHeight="1">
      <c r="A129" s="14" t="s">
        <v>239</v>
      </c>
      <c r="B129" s="14" t="s">
        <v>238</v>
      </c>
      <c r="C129" s="19">
        <f>C130+C133+C136</f>
        <v>191305.12</v>
      </c>
      <c r="D129" s="19">
        <f>D130+D133+D136</f>
        <v>311392.66000000003</v>
      </c>
      <c r="E129" s="19">
        <f t="shared" si="38"/>
        <v>162.77277889896519</v>
      </c>
      <c r="F129" s="19">
        <f t="shared" ref="F129" si="54">F130+F133+F136</f>
        <v>0</v>
      </c>
      <c r="G129" s="19">
        <f t="shared" si="37"/>
        <v>-311392.66000000003</v>
      </c>
    </row>
    <row r="130" spans="1:7" ht="114.75" customHeight="1">
      <c r="A130" s="14" t="s">
        <v>240</v>
      </c>
      <c r="B130" s="13" t="s">
        <v>241</v>
      </c>
      <c r="C130" s="19">
        <f>C131</f>
        <v>172968</v>
      </c>
      <c r="D130" s="19">
        <f t="shared" ref="D130:F131" si="55">D131</f>
        <v>14540</v>
      </c>
      <c r="E130" s="19">
        <f t="shared" si="38"/>
        <v>8.4061791776513566</v>
      </c>
      <c r="F130" s="19">
        <f t="shared" si="55"/>
        <v>0</v>
      </c>
      <c r="G130" s="19">
        <f t="shared" si="37"/>
        <v>-14540</v>
      </c>
    </row>
    <row r="131" spans="1:7" ht="114.75" customHeight="1">
      <c r="A131" s="16" t="s">
        <v>243</v>
      </c>
      <c r="B131" s="14" t="s">
        <v>242</v>
      </c>
      <c r="C131" s="19">
        <f>C132</f>
        <v>172968</v>
      </c>
      <c r="D131" s="19">
        <f t="shared" si="55"/>
        <v>14540</v>
      </c>
      <c r="E131" s="19">
        <f t="shared" si="38"/>
        <v>8.4061791776513566</v>
      </c>
      <c r="F131" s="19">
        <f t="shared" si="55"/>
        <v>0</v>
      </c>
      <c r="G131" s="19">
        <f t="shared" si="37"/>
        <v>-14540</v>
      </c>
    </row>
    <row r="132" spans="1:7" ht="108" customHeight="1">
      <c r="A132" s="16" t="s">
        <v>244</v>
      </c>
      <c r="B132" s="14" t="s">
        <v>242</v>
      </c>
      <c r="C132" s="19">
        <v>172968</v>
      </c>
      <c r="D132" s="19">
        <v>14540</v>
      </c>
      <c r="E132" s="19">
        <f>D132/C132*100</f>
        <v>8.4061791776513566</v>
      </c>
      <c r="F132" s="20"/>
      <c r="G132" s="19">
        <f t="shared" si="37"/>
        <v>-14540</v>
      </c>
    </row>
    <row r="133" spans="1:7" ht="45.75" customHeight="1">
      <c r="A133" s="16" t="s">
        <v>272</v>
      </c>
      <c r="B133" s="14" t="s">
        <v>273</v>
      </c>
      <c r="C133" s="19">
        <f>C134</f>
        <v>18337.12</v>
      </c>
      <c r="D133" s="19">
        <f>D134</f>
        <v>65633.88</v>
      </c>
      <c r="E133" s="19">
        <f>D133/C133*100</f>
        <v>357.92905319919379</v>
      </c>
      <c r="F133" s="19">
        <f t="shared" ref="F133:F134" si="56">F134</f>
        <v>0</v>
      </c>
      <c r="G133" s="19">
        <f t="shared" si="37"/>
        <v>-65633.88</v>
      </c>
    </row>
    <row r="134" spans="1:7" ht="234" customHeight="1">
      <c r="A134" s="16" t="s">
        <v>274</v>
      </c>
      <c r="B134" s="13" t="s">
        <v>275</v>
      </c>
      <c r="C134" s="19">
        <f>C135</f>
        <v>18337.12</v>
      </c>
      <c r="D134" s="19">
        <f>D135</f>
        <v>65633.88</v>
      </c>
      <c r="E134" s="19">
        <f>D134/C134*100</f>
        <v>357.92905319919379</v>
      </c>
      <c r="F134" s="19">
        <f t="shared" si="56"/>
        <v>0</v>
      </c>
      <c r="G134" s="19">
        <f t="shared" si="37"/>
        <v>-65633.88</v>
      </c>
    </row>
    <row r="135" spans="1:7" ht="221.25" customHeight="1">
      <c r="A135" s="16" t="s">
        <v>276</v>
      </c>
      <c r="B135" s="13" t="s">
        <v>275</v>
      </c>
      <c r="C135" s="19">
        <v>18337.12</v>
      </c>
      <c r="D135" s="19">
        <v>65633.88</v>
      </c>
      <c r="E135" s="19">
        <f>D135/C135*100</f>
        <v>357.92905319919379</v>
      </c>
      <c r="F135" s="20"/>
      <c r="G135" s="19">
        <f t="shared" si="37"/>
        <v>-65633.88</v>
      </c>
    </row>
    <row r="136" spans="1:7" ht="103.5" customHeight="1">
      <c r="A136" s="16" t="s">
        <v>277</v>
      </c>
      <c r="B136" s="13" t="s">
        <v>278</v>
      </c>
      <c r="C136" s="19">
        <f>C137+C142+C138+C139+C140+C141</f>
        <v>0</v>
      </c>
      <c r="D136" s="19">
        <f>D137+D142+D138+D139+D140+D141</f>
        <v>231218.78</v>
      </c>
      <c r="E136" s="19"/>
      <c r="F136" s="19">
        <f t="shared" ref="F136" si="57">F137+F142</f>
        <v>0</v>
      </c>
      <c r="G136" s="19">
        <f t="shared" si="37"/>
        <v>-231218.78</v>
      </c>
    </row>
    <row r="137" spans="1:7" ht="106.5" customHeight="1">
      <c r="A137" s="16" t="s">
        <v>279</v>
      </c>
      <c r="B137" s="13" t="s">
        <v>281</v>
      </c>
      <c r="C137" s="19"/>
      <c r="D137" s="19">
        <v>190386.84</v>
      </c>
      <c r="E137" s="19"/>
      <c r="F137" s="20"/>
      <c r="G137" s="19">
        <f t="shared" si="37"/>
        <v>-190386.84</v>
      </c>
    </row>
    <row r="138" spans="1:7" ht="105" customHeight="1">
      <c r="A138" s="16" t="s">
        <v>294</v>
      </c>
      <c r="B138" s="13" t="s">
        <v>281</v>
      </c>
      <c r="C138" s="19"/>
      <c r="D138" s="19">
        <v>3000</v>
      </c>
      <c r="E138" s="19"/>
      <c r="F138" s="20"/>
      <c r="G138" s="19">
        <f t="shared" si="37"/>
        <v>-3000</v>
      </c>
    </row>
    <row r="139" spans="1:7" ht="108" customHeight="1">
      <c r="A139" s="16" t="s">
        <v>295</v>
      </c>
      <c r="B139" s="13" t="s">
        <v>281</v>
      </c>
      <c r="C139" s="19"/>
      <c r="D139" s="19">
        <v>39331.93</v>
      </c>
      <c r="E139" s="19"/>
      <c r="F139" s="20"/>
      <c r="G139" s="19">
        <f t="shared" si="37"/>
        <v>-39331.93</v>
      </c>
    </row>
    <row r="140" spans="1:7" ht="108" customHeight="1">
      <c r="A140" s="16" t="s">
        <v>329</v>
      </c>
      <c r="B140" s="13" t="s">
        <v>281</v>
      </c>
      <c r="C140" s="19"/>
      <c r="D140" s="19">
        <v>1000</v>
      </c>
      <c r="E140" s="19"/>
      <c r="F140" s="20"/>
      <c r="G140" s="19">
        <f t="shared" si="37"/>
        <v>-1000</v>
      </c>
    </row>
    <row r="141" spans="1:7" ht="197.25" customHeight="1">
      <c r="A141" s="16" t="s">
        <v>379</v>
      </c>
      <c r="B141" s="13" t="s">
        <v>380</v>
      </c>
      <c r="C141" s="19"/>
      <c r="D141" s="19">
        <v>0.01</v>
      </c>
      <c r="E141" s="19"/>
      <c r="F141" s="20"/>
      <c r="G141" s="19">
        <f t="shared" si="37"/>
        <v>-0.01</v>
      </c>
    </row>
    <row r="142" spans="1:7" ht="117.75" customHeight="1">
      <c r="A142" s="16" t="s">
        <v>280</v>
      </c>
      <c r="B142" s="13" t="s">
        <v>282</v>
      </c>
      <c r="C142" s="19"/>
      <c r="D142" s="19">
        <v>-2500</v>
      </c>
      <c r="E142" s="21" t="e">
        <f t="shared" si="38"/>
        <v>#DIV/0!</v>
      </c>
      <c r="F142" s="20"/>
      <c r="G142" s="19">
        <f t="shared" si="37"/>
        <v>2500</v>
      </c>
    </row>
    <row r="143" spans="1:7">
      <c r="A143" s="16" t="s">
        <v>289</v>
      </c>
      <c r="B143" s="13" t="s">
        <v>290</v>
      </c>
      <c r="C143" s="19"/>
      <c r="D143" s="19"/>
      <c r="E143" s="19"/>
      <c r="F143" s="20">
        <v>1540605.77</v>
      </c>
      <c r="G143" s="19">
        <f t="shared" si="37"/>
        <v>1540605.77</v>
      </c>
    </row>
    <row r="144" spans="1:7" s="4" customFormat="1" ht="22.5" customHeight="1">
      <c r="A144" s="15" t="s">
        <v>122</v>
      </c>
      <c r="B144" s="15" t="s">
        <v>120</v>
      </c>
      <c r="C144" s="18">
        <f>C150+C145</f>
        <v>20000</v>
      </c>
      <c r="D144" s="18">
        <f t="shared" ref="D144:F144" si="58">D150+D145</f>
        <v>17134.22</v>
      </c>
      <c r="E144" s="18">
        <f t="shared" si="38"/>
        <v>85.67110000000001</v>
      </c>
      <c r="F144" s="18">
        <f t="shared" si="58"/>
        <v>1841.65</v>
      </c>
      <c r="G144" s="19">
        <f t="shared" si="37"/>
        <v>-15292.570000000002</v>
      </c>
    </row>
    <row r="145" spans="1:7">
      <c r="A145" s="14" t="s">
        <v>296</v>
      </c>
      <c r="B145" s="14" t="s">
        <v>299</v>
      </c>
      <c r="C145" s="19">
        <f>C146</f>
        <v>0</v>
      </c>
      <c r="D145" s="19">
        <f>D146</f>
        <v>10000</v>
      </c>
      <c r="E145" s="21" t="e">
        <f t="shared" ref="E145:F145" si="59">E146</f>
        <v>#DIV/0!</v>
      </c>
      <c r="F145" s="19">
        <f t="shared" si="59"/>
        <v>-349.1</v>
      </c>
      <c r="G145" s="19">
        <f t="shared" si="37"/>
        <v>-10349.1</v>
      </c>
    </row>
    <row r="146" spans="1:7" ht="30">
      <c r="A146" s="14" t="s">
        <v>297</v>
      </c>
      <c r="B146" s="14" t="s">
        <v>300</v>
      </c>
      <c r="C146" s="19">
        <f>C147+C148</f>
        <v>0</v>
      </c>
      <c r="D146" s="19">
        <f>D147+D148</f>
        <v>10000</v>
      </c>
      <c r="E146" s="21" t="e">
        <f t="shared" ref="E146" si="60">E147+E148</f>
        <v>#DIV/0!</v>
      </c>
      <c r="F146" s="19">
        <f>F147+F148+F149</f>
        <v>-349.1</v>
      </c>
      <c r="G146" s="19">
        <f t="shared" si="37"/>
        <v>-10349.1</v>
      </c>
    </row>
    <row r="147" spans="1:7" ht="30">
      <c r="A147" s="14" t="s">
        <v>298</v>
      </c>
      <c r="B147" s="14" t="s">
        <v>300</v>
      </c>
      <c r="C147" s="19"/>
      <c r="D147" s="19">
        <v>0</v>
      </c>
      <c r="E147" s="21" t="e">
        <f t="shared" si="38"/>
        <v>#DIV/0!</v>
      </c>
      <c r="F147" s="19"/>
      <c r="G147" s="19">
        <f t="shared" si="37"/>
        <v>0</v>
      </c>
    </row>
    <row r="148" spans="1:7" ht="30">
      <c r="A148" s="14" t="s">
        <v>301</v>
      </c>
      <c r="B148" s="14" t="s">
        <v>300</v>
      </c>
      <c r="C148" s="18"/>
      <c r="D148" s="19">
        <v>10000</v>
      </c>
      <c r="E148" s="21" t="e">
        <f t="shared" si="38"/>
        <v>#DIV/0!</v>
      </c>
      <c r="F148" s="19">
        <v>-349.1</v>
      </c>
      <c r="G148" s="19">
        <f t="shared" si="37"/>
        <v>-10349.1</v>
      </c>
    </row>
    <row r="149" spans="1:7" ht="30">
      <c r="A149" s="14" t="s">
        <v>304</v>
      </c>
      <c r="B149" s="14" t="s">
        <v>300</v>
      </c>
      <c r="C149" s="18"/>
      <c r="D149" s="19"/>
      <c r="E149" s="19"/>
      <c r="F149" s="19">
        <v>0</v>
      </c>
      <c r="G149" s="19">
        <f t="shared" si="37"/>
        <v>0</v>
      </c>
    </row>
    <row r="150" spans="1:7">
      <c r="A150" s="14" t="s">
        <v>123</v>
      </c>
      <c r="B150" s="14" t="s">
        <v>120</v>
      </c>
      <c r="C150" s="19">
        <f>C151</f>
        <v>20000</v>
      </c>
      <c r="D150" s="19">
        <f t="shared" ref="D150:F152" si="61">D151</f>
        <v>7134.22</v>
      </c>
      <c r="E150" s="19">
        <f t="shared" si="38"/>
        <v>35.671100000000003</v>
      </c>
      <c r="F150" s="19">
        <f t="shared" si="61"/>
        <v>2190.75</v>
      </c>
      <c r="G150" s="19">
        <f t="shared" si="37"/>
        <v>-4943.47</v>
      </c>
    </row>
    <row r="151" spans="1:7" ht="30">
      <c r="A151" s="14" t="s">
        <v>124</v>
      </c>
      <c r="B151" s="14" t="s">
        <v>121</v>
      </c>
      <c r="C151" s="19">
        <f>C152</f>
        <v>20000</v>
      </c>
      <c r="D151" s="19">
        <f t="shared" si="61"/>
        <v>7134.22</v>
      </c>
      <c r="E151" s="19">
        <f t="shared" si="38"/>
        <v>35.671100000000003</v>
      </c>
      <c r="F151" s="19">
        <f t="shared" si="61"/>
        <v>2190.75</v>
      </c>
      <c r="G151" s="19">
        <f t="shared" si="37"/>
        <v>-4943.47</v>
      </c>
    </row>
    <row r="152" spans="1:7" ht="30">
      <c r="A152" s="14" t="s">
        <v>125</v>
      </c>
      <c r="B152" s="14" t="s">
        <v>121</v>
      </c>
      <c r="C152" s="19">
        <f>C153</f>
        <v>20000</v>
      </c>
      <c r="D152" s="19">
        <f t="shared" si="61"/>
        <v>7134.22</v>
      </c>
      <c r="E152" s="19">
        <f t="shared" si="38"/>
        <v>35.671100000000003</v>
      </c>
      <c r="F152" s="19">
        <f t="shared" si="61"/>
        <v>2190.75</v>
      </c>
      <c r="G152" s="19">
        <f t="shared" si="37"/>
        <v>-4943.47</v>
      </c>
    </row>
    <row r="153" spans="1:7" ht="63.75" customHeight="1">
      <c r="A153" s="14" t="s">
        <v>153</v>
      </c>
      <c r="B153" s="14" t="s">
        <v>154</v>
      </c>
      <c r="C153" s="19">
        <v>20000</v>
      </c>
      <c r="D153" s="19">
        <v>7134.22</v>
      </c>
      <c r="E153" s="19">
        <f t="shared" si="38"/>
        <v>35.671100000000003</v>
      </c>
      <c r="F153" s="20">
        <v>2190.75</v>
      </c>
      <c r="G153" s="19">
        <f t="shared" si="37"/>
        <v>-4943.47</v>
      </c>
    </row>
    <row r="154" spans="1:7" s="4" customFormat="1" ht="29.25">
      <c r="A154" s="15" t="s">
        <v>126</v>
      </c>
      <c r="B154" s="15" t="s">
        <v>127</v>
      </c>
      <c r="C154" s="18">
        <f>C156+C163+C194+C219+C226+C230</f>
        <v>226030666.82999998</v>
      </c>
      <c r="D154" s="18">
        <f>D155+D226+D230</f>
        <v>112460218.32000001</v>
      </c>
      <c r="E154" s="18">
        <f t="shared" si="38"/>
        <v>49.754407177227201</v>
      </c>
      <c r="F154" s="18">
        <f>F155+F226+F230</f>
        <v>104197826.65000001</v>
      </c>
      <c r="G154" s="19">
        <f t="shared" si="37"/>
        <v>-8262391.6700000018</v>
      </c>
    </row>
    <row r="155" spans="1:7" ht="47.25" customHeight="1">
      <c r="A155" s="14" t="s">
        <v>128</v>
      </c>
      <c r="B155" s="14" t="s">
        <v>129</v>
      </c>
      <c r="C155" s="19">
        <f>C156+C163+C194+C219</f>
        <v>226269548.69</v>
      </c>
      <c r="D155" s="19">
        <f>D156+D163+D194</f>
        <v>112734100.18000001</v>
      </c>
      <c r="E155" s="19">
        <f t="shared" si="38"/>
        <v>49.822921746509984</v>
      </c>
      <c r="F155" s="19">
        <f>F156+F163+F194</f>
        <v>104893709</v>
      </c>
      <c r="G155" s="19">
        <f t="shared" ref="G155:G232" si="62">F155-D155</f>
        <v>-7840391.1800000072</v>
      </c>
    </row>
    <row r="156" spans="1:7" ht="30">
      <c r="A156" s="14" t="s">
        <v>166</v>
      </c>
      <c r="B156" s="14" t="s">
        <v>130</v>
      </c>
      <c r="C156" s="19">
        <f>C157+C161</f>
        <v>104770400</v>
      </c>
      <c r="D156" s="19">
        <f t="shared" ref="D156:F156" si="63">D157+D161</f>
        <v>52385196</v>
      </c>
      <c r="E156" s="19">
        <f t="shared" si="38"/>
        <v>49.999996182127774</v>
      </c>
      <c r="F156" s="19">
        <f t="shared" si="63"/>
        <v>49272816</v>
      </c>
      <c r="G156" s="19">
        <f t="shared" si="62"/>
        <v>-3112380</v>
      </c>
    </row>
    <row r="157" spans="1:7" ht="30">
      <c r="A157" s="14" t="s">
        <v>167</v>
      </c>
      <c r="B157" s="14" t="s">
        <v>131</v>
      </c>
      <c r="C157" s="19">
        <f>C158</f>
        <v>89191500</v>
      </c>
      <c r="D157" s="19">
        <f t="shared" ref="D157:F157" si="64">D158</f>
        <v>44595750</v>
      </c>
      <c r="E157" s="19">
        <f t="shared" si="38"/>
        <v>50</v>
      </c>
      <c r="F157" s="19">
        <f t="shared" si="64"/>
        <v>43881996</v>
      </c>
      <c r="G157" s="19">
        <f t="shared" si="62"/>
        <v>-713754</v>
      </c>
    </row>
    <row r="158" spans="1:7" ht="45">
      <c r="A158" s="14" t="s">
        <v>168</v>
      </c>
      <c r="B158" s="14" t="s">
        <v>262</v>
      </c>
      <c r="C158" s="19">
        <f>C159</f>
        <v>89191500</v>
      </c>
      <c r="D158" s="19">
        <f t="shared" ref="D158:F158" si="65">D159</f>
        <v>44595750</v>
      </c>
      <c r="E158" s="19">
        <f t="shared" si="38"/>
        <v>50</v>
      </c>
      <c r="F158" s="19">
        <f t="shared" si="65"/>
        <v>43881996</v>
      </c>
      <c r="G158" s="19">
        <f t="shared" si="62"/>
        <v>-713754</v>
      </c>
    </row>
    <row r="159" spans="1:7" ht="45">
      <c r="A159" s="14" t="s">
        <v>169</v>
      </c>
      <c r="B159" s="14" t="s">
        <v>263</v>
      </c>
      <c r="C159" s="19">
        <v>89191500</v>
      </c>
      <c r="D159" s="19">
        <v>44595750</v>
      </c>
      <c r="E159" s="19">
        <f t="shared" si="38"/>
        <v>50</v>
      </c>
      <c r="F159" s="20">
        <v>43881996</v>
      </c>
      <c r="G159" s="19">
        <f t="shared" si="62"/>
        <v>-713754</v>
      </c>
    </row>
    <row r="160" spans="1:7" ht="45">
      <c r="A160" s="14" t="s">
        <v>214</v>
      </c>
      <c r="B160" s="10" t="s">
        <v>215</v>
      </c>
      <c r="C160" s="19">
        <f>C161</f>
        <v>15578900</v>
      </c>
      <c r="D160" s="19">
        <f t="shared" ref="D160:F161" si="66">D161</f>
        <v>7789446</v>
      </c>
      <c r="E160" s="19">
        <f t="shared" si="38"/>
        <v>49.999974324246253</v>
      </c>
      <c r="F160" s="19">
        <f t="shared" si="66"/>
        <v>5390820</v>
      </c>
      <c r="G160" s="19">
        <f t="shared" si="62"/>
        <v>-2398626</v>
      </c>
    </row>
    <row r="161" spans="1:7" ht="48" customHeight="1">
      <c r="A161" s="14" t="s">
        <v>216</v>
      </c>
      <c r="B161" s="10" t="s">
        <v>217</v>
      </c>
      <c r="C161" s="19">
        <f>C162</f>
        <v>15578900</v>
      </c>
      <c r="D161" s="19">
        <f t="shared" si="66"/>
        <v>7789446</v>
      </c>
      <c r="E161" s="19">
        <f t="shared" si="38"/>
        <v>49.999974324246253</v>
      </c>
      <c r="F161" s="19">
        <f t="shared" si="66"/>
        <v>5390820</v>
      </c>
      <c r="G161" s="19">
        <f t="shared" si="62"/>
        <v>-2398626</v>
      </c>
    </row>
    <row r="162" spans="1:7" ht="50.25" customHeight="1">
      <c r="A162" s="14" t="s">
        <v>218</v>
      </c>
      <c r="B162" s="10" t="s">
        <v>217</v>
      </c>
      <c r="C162" s="19">
        <v>15578900</v>
      </c>
      <c r="D162" s="19">
        <v>7789446</v>
      </c>
      <c r="E162" s="19">
        <f t="shared" si="38"/>
        <v>49.999974324246253</v>
      </c>
      <c r="F162" s="20">
        <v>5390820</v>
      </c>
      <c r="G162" s="19">
        <f t="shared" si="62"/>
        <v>-2398626</v>
      </c>
    </row>
    <row r="163" spans="1:7" ht="45">
      <c r="A163" s="14" t="s">
        <v>170</v>
      </c>
      <c r="B163" s="14" t="s">
        <v>132</v>
      </c>
      <c r="C163" s="19">
        <f>C177+C181+C171+C174+C164</f>
        <v>26049982.970000003</v>
      </c>
      <c r="D163" s="19">
        <f>D177+D181+D164+D171+D174</f>
        <v>4122054.1900000004</v>
      </c>
      <c r="E163" s="19">
        <f t="shared" si="38"/>
        <v>15.823634874337886</v>
      </c>
      <c r="F163" s="19">
        <f>F177+F181+F166</f>
        <v>3152228.0300000003</v>
      </c>
      <c r="G163" s="19">
        <f t="shared" si="62"/>
        <v>-969826.16000000015</v>
      </c>
    </row>
    <row r="164" spans="1:7" ht="63">
      <c r="A164" s="14" t="s">
        <v>331</v>
      </c>
      <c r="B164" s="24" t="s">
        <v>332</v>
      </c>
      <c r="C164" s="19">
        <f>C165</f>
        <v>8700000</v>
      </c>
      <c r="D164" s="19">
        <f>D165</f>
        <v>0</v>
      </c>
      <c r="E164" s="19"/>
      <c r="F164" s="19">
        <f>F165</f>
        <v>319578.93</v>
      </c>
      <c r="G164" s="19"/>
    </row>
    <row r="165" spans="1:7" ht="63">
      <c r="A165" s="14" t="s">
        <v>330</v>
      </c>
      <c r="B165" s="24" t="s">
        <v>333</v>
      </c>
      <c r="C165" s="19">
        <f>C166</f>
        <v>8700000</v>
      </c>
      <c r="D165" s="19">
        <f>D166</f>
        <v>0</v>
      </c>
      <c r="E165" s="19"/>
      <c r="F165" s="19">
        <f>F166</f>
        <v>319578.93</v>
      </c>
      <c r="G165" s="19"/>
    </row>
    <row r="166" spans="1:7" ht="63">
      <c r="A166" s="14" t="s">
        <v>338</v>
      </c>
      <c r="B166" s="24" t="s">
        <v>334</v>
      </c>
      <c r="C166" s="19">
        <f>C168+C169+C170</f>
        <v>8700000</v>
      </c>
      <c r="D166" s="19">
        <f>D168+D169+D170</f>
        <v>0</v>
      </c>
      <c r="E166" s="19"/>
      <c r="F166" s="19">
        <v>319578.93</v>
      </c>
      <c r="G166" s="19"/>
    </row>
    <row r="167" spans="1:7" ht="15.75">
      <c r="A167" s="14"/>
      <c r="B167" s="24" t="s">
        <v>6</v>
      </c>
      <c r="C167" s="19"/>
      <c r="D167" s="19"/>
      <c r="E167" s="19"/>
      <c r="F167" s="19"/>
      <c r="G167" s="19"/>
    </row>
    <row r="168" spans="1:7" ht="90">
      <c r="A168" s="14"/>
      <c r="B168" s="25" t="s">
        <v>335</v>
      </c>
      <c r="C168" s="19">
        <v>4500000</v>
      </c>
      <c r="D168" s="19"/>
      <c r="E168" s="19"/>
      <c r="F168" s="19"/>
      <c r="G168" s="19"/>
    </row>
    <row r="169" spans="1:7" ht="60">
      <c r="A169" s="14"/>
      <c r="B169" s="14" t="s">
        <v>336</v>
      </c>
      <c r="C169" s="19">
        <v>4200000</v>
      </c>
      <c r="D169" s="19"/>
      <c r="E169" s="19"/>
      <c r="F169" s="19"/>
      <c r="G169" s="19"/>
    </row>
    <row r="170" spans="1:7" ht="45">
      <c r="A170" s="14"/>
      <c r="B170" s="25" t="s">
        <v>337</v>
      </c>
      <c r="C170" s="19">
        <v>0</v>
      </c>
      <c r="D170" s="19"/>
      <c r="E170" s="19"/>
      <c r="F170" s="19"/>
      <c r="G170" s="19"/>
    </row>
    <row r="171" spans="1:7" ht="77.25" customHeight="1">
      <c r="A171" s="14" t="s">
        <v>305</v>
      </c>
      <c r="B171" s="13" t="s">
        <v>322</v>
      </c>
      <c r="C171" s="19">
        <f>C172</f>
        <v>2238602.2000000002</v>
      </c>
      <c r="D171" s="19">
        <f t="shared" ref="D171:F172" si="67">D172</f>
        <v>0</v>
      </c>
      <c r="E171" s="19">
        <f t="shared" si="67"/>
        <v>0</v>
      </c>
      <c r="F171" s="19">
        <f t="shared" si="67"/>
        <v>0</v>
      </c>
      <c r="G171" s="19">
        <f t="shared" si="62"/>
        <v>0</v>
      </c>
    </row>
    <row r="172" spans="1:7" ht="90">
      <c r="A172" s="14" t="s">
        <v>306</v>
      </c>
      <c r="B172" s="14" t="s">
        <v>308</v>
      </c>
      <c r="C172" s="19">
        <f>C173</f>
        <v>2238602.2000000002</v>
      </c>
      <c r="D172" s="19">
        <f t="shared" si="67"/>
        <v>0</v>
      </c>
      <c r="E172" s="19">
        <f t="shared" si="67"/>
        <v>0</v>
      </c>
      <c r="F172" s="19">
        <f t="shared" ref="F172" si="68">F173</f>
        <v>0</v>
      </c>
      <c r="G172" s="19">
        <f t="shared" si="62"/>
        <v>0</v>
      </c>
    </row>
    <row r="173" spans="1:7" ht="90">
      <c r="A173" s="14" t="s">
        <v>307</v>
      </c>
      <c r="B173" s="14" t="s">
        <v>309</v>
      </c>
      <c r="C173" s="19">
        <v>2238602.2000000002</v>
      </c>
      <c r="D173" s="19">
        <v>0</v>
      </c>
      <c r="E173" s="19"/>
      <c r="F173" s="19"/>
      <c r="G173" s="19">
        <f t="shared" si="62"/>
        <v>0</v>
      </c>
    </row>
    <row r="174" spans="1:7" ht="126" customHeight="1">
      <c r="A174" s="14" t="s">
        <v>310</v>
      </c>
      <c r="B174" s="13" t="s">
        <v>320</v>
      </c>
      <c r="C174" s="19">
        <f>C175</f>
        <v>1117058.69</v>
      </c>
      <c r="D174" s="19">
        <f>D175</f>
        <v>574153.56000000006</v>
      </c>
      <c r="E174" s="19">
        <f t="shared" ref="D174:F175" si="69">E175</f>
        <v>0</v>
      </c>
      <c r="F174" s="19">
        <f t="shared" si="69"/>
        <v>0</v>
      </c>
      <c r="G174" s="19">
        <f t="shared" si="62"/>
        <v>-574153.56000000006</v>
      </c>
    </row>
    <row r="175" spans="1:7" ht="135">
      <c r="A175" s="14" t="s">
        <v>311</v>
      </c>
      <c r="B175" s="13" t="s">
        <v>321</v>
      </c>
      <c r="C175" s="19">
        <f>C176</f>
        <v>1117058.69</v>
      </c>
      <c r="D175" s="19">
        <f t="shared" si="69"/>
        <v>574153.56000000006</v>
      </c>
      <c r="E175" s="19">
        <f t="shared" si="69"/>
        <v>0</v>
      </c>
      <c r="F175" s="19">
        <f t="shared" si="69"/>
        <v>0</v>
      </c>
      <c r="G175" s="19">
        <f t="shared" si="62"/>
        <v>-574153.56000000006</v>
      </c>
    </row>
    <row r="176" spans="1:7" ht="138" customHeight="1">
      <c r="A176" s="14" t="s">
        <v>312</v>
      </c>
      <c r="B176" s="13" t="s">
        <v>321</v>
      </c>
      <c r="C176" s="19">
        <v>1117058.69</v>
      </c>
      <c r="D176" s="19">
        <v>574153.56000000006</v>
      </c>
      <c r="E176" s="19"/>
      <c r="F176" s="19"/>
      <c r="G176" s="19">
        <f t="shared" si="62"/>
        <v>-574153.56000000006</v>
      </c>
    </row>
    <row r="177" spans="1:7" ht="37.5" customHeight="1">
      <c r="A177" s="14" t="s">
        <v>171</v>
      </c>
      <c r="B177" s="14" t="s">
        <v>133</v>
      </c>
      <c r="C177" s="19">
        <f>C178</f>
        <v>0</v>
      </c>
      <c r="D177" s="19">
        <f t="shared" ref="D177:F178" si="70">D178</f>
        <v>0</v>
      </c>
      <c r="E177" s="19"/>
      <c r="F177" s="19">
        <f t="shared" si="70"/>
        <v>1577</v>
      </c>
      <c r="G177" s="19">
        <f t="shared" si="62"/>
        <v>1577</v>
      </c>
    </row>
    <row r="178" spans="1:7" ht="36" customHeight="1">
      <c r="A178" s="14" t="s">
        <v>172</v>
      </c>
      <c r="B178" s="14" t="s">
        <v>134</v>
      </c>
      <c r="C178" s="19">
        <f>C179</f>
        <v>0</v>
      </c>
      <c r="D178" s="19">
        <f t="shared" si="70"/>
        <v>0</v>
      </c>
      <c r="E178" s="19"/>
      <c r="F178" s="19">
        <f t="shared" si="70"/>
        <v>1577</v>
      </c>
      <c r="G178" s="19">
        <f t="shared" si="62"/>
        <v>1577</v>
      </c>
    </row>
    <row r="179" spans="1:7" ht="32.25" customHeight="1">
      <c r="A179" s="14" t="s">
        <v>173</v>
      </c>
      <c r="B179" s="14" t="s">
        <v>134</v>
      </c>
      <c r="C179" s="19"/>
      <c r="D179" s="19"/>
      <c r="E179" s="19"/>
      <c r="F179" s="20">
        <v>1577</v>
      </c>
      <c r="G179" s="19">
        <f t="shared" si="62"/>
        <v>1577</v>
      </c>
    </row>
    <row r="180" spans="1:7">
      <c r="A180" s="14" t="s">
        <v>291</v>
      </c>
      <c r="B180" s="14" t="s">
        <v>135</v>
      </c>
      <c r="C180" s="19">
        <f>C181</f>
        <v>13994322.08</v>
      </c>
      <c r="D180" s="19">
        <f t="shared" ref="D180:F181" si="71">D181</f>
        <v>3547900.6300000004</v>
      </c>
      <c r="E180" s="19">
        <f t="shared" ref="E180:E233" si="72">D180/C180*100</f>
        <v>25.352429433294855</v>
      </c>
      <c r="F180" s="19">
        <f t="shared" si="71"/>
        <v>2831072.1</v>
      </c>
      <c r="G180" s="19">
        <f t="shared" si="62"/>
        <v>-716828.53000000026</v>
      </c>
    </row>
    <row r="181" spans="1:7" ht="30">
      <c r="A181" s="14" t="s">
        <v>174</v>
      </c>
      <c r="B181" s="14" t="s">
        <v>136</v>
      </c>
      <c r="C181" s="19">
        <f>C182</f>
        <v>13994322.08</v>
      </c>
      <c r="D181" s="19">
        <f t="shared" si="71"/>
        <v>3547900.6300000004</v>
      </c>
      <c r="E181" s="19">
        <f t="shared" si="72"/>
        <v>25.352429433294855</v>
      </c>
      <c r="F181" s="19">
        <f t="shared" si="71"/>
        <v>2831072.1</v>
      </c>
      <c r="G181" s="19">
        <f t="shared" si="62"/>
        <v>-716828.53000000026</v>
      </c>
    </row>
    <row r="182" spans="1:7" ht="31.5" customHeight="1">
      <c r="A182" s="14" t="s">
        <v>175</v>
      </c>
      <c r="B182" s="14" t="s">
        <v>137</v>
      </c>
      <c r="C182" s="19">
        <f>C184+C185+C186+C187+C188+C189+C190+C192+C193+C191</f>
        <v>13994322.08</v>
      </c>
      <c r="D182" s="19">
        <f>D184+D185+D186+D187+D188+D189+D190+D192+D193</f>
        <v>3547900.6300000004</v>
      </c>
      <c r="E182" s="19">
        <f t="shared" si="72"/>
        <v>25.352429433294855</v>
      </c>
      <c r="F182" s="19">
        <f>F184+F185+F186+F187+F188+F189+F190+F192</f>
        <v>2831072.1</v>
      </c>
      <c r="G182" s="19">
        <f t="shared" si="62"/>
        <v>-716828.53000000026</v>
      </c>
    </row>
    <row r="183" spans="1:7">
      <c r="A183" s="14"/>
      <c r="B183" s="14" t="s">
        <v>4</v>
      </c>
      <c r="C183" s="19"/>
      <c r="D183" s="19"/>
      <c r="E183" s="19"/>
      <c r="F183" s="20"/>
      <c r="G183" s="19">
        <f t="shared" si="62"/>
        <v>0</v>
      </c>
    </row>
    <row r="184" spans="1:7" ht="132" customHeight="1">
      <c r="A184" s="14"/>
      <c r="B184" s="14" t="s">
        <v>219</v>
      </c>
      <c r="C184" s="19">
        <v>543611.13</v>
      </c>
      <c r="D184" s="19">
        <v>230000</v>
      </c>
      <c r="E184" s="19">
        <f t="shared" si="72"/>
        <v>42.309656169107498</v>
      </c>
      <c r="F184" s="20">
        <v>192500</v>
      </c>
      <c r="G184" s="19">
        <f t="shared" si="62"/>
        <v>-37500</v>
      </c>
    </row>
    <row r="185" spans="1:7" ht="118.5" customHeight="1">
      <c r="A185" s="14"/>
      <c r="B185" s="14" t="s">
        <v>220</v>
      </c>
      <c r="C185" s="19">
        <v>1207854</v>
      </c>
      <c r="D185" s="19">
        <v>603927</v>
      </c>
      <c r="E185" s="19">
        <f t="shared" si="72"/>
        <v>50</v>
      </c>
      <c r="F185" s="20">
        <v>678017</v>
      </c>
      <c r="G185" s="19">
        <f t="shared" si="62"/>
        <v>74090</v>
      </c>
    </row>
    <row r="186" spans="1:7" ht="147" customHeight="1">
      <c r="A186" s="14"/>
      <c r="B186" s="14" t="s">
        <v>221</v>
      </c>
      <c r="C186" s="19">
        <v>2415707</v>
      </c>
      <c r="D186" s="19">
        <v>1449425</v>
      </c>
      <c r="E186" s="19">
        <f t="shared" si="72"/>
        <v>60.000033116598992</v>
      </c>
      <c r="F186" s="20">
        <v>1260348.6000000001</v>
      </c>
      <c r="G186" s="19">
        <f t="shared" si="62"/>
        <v>-189076.39999999991</v>
      </c>
    </row>
    <row r="187" spans="1:7" ht="152.25" customHeight="1">
      <c r="A187" s="14"/>
      <c r="B187" s="14" t="s">
        <v>342</v>
      </c>
      <c r="C187" s="19">
        <v>663915.48</v>
      </c>
      <c r="D187" s="19">
        <v>331957.74</v>
      </c>
      <c r="E187" s="19">
        <f t="shared" si="72"/>
        <v>50</v>
      </c>
      <c r="F187" s="20">
        <v>243340</v>
      </c>
      <c r="G187" s="19">
        <f t="shared" si="62"/>
        <v>-88617.739999999991</v>
      </c>
    </row>
    <row r="188" spans="1:7" ht="123" customHeight="1">
      <c r="A188" s="14"/>
      <c r="B188" s="14" t="s">
        <v>223</v>
      </c>
      <c r="C188" s="19">
        <v>944019</v>
      </c>
      <c r="D188" s="19">
        <v>472009.5</v>
      </c>
      <c r="E188" s="19">
        <f t="shared" si="72"/>
        <v>50</v>
      </c>
      <c r="F188" s="20">
        <v>456866.5</v>
      </c>
      <c r="G188" s="19">
        <f t="shared" si="62"/>
        <v>-15143</v>
      </c>
    </row>
    <row r="189" spans="1:7" ht="120">
      <c r="A189" s="14"/>
      <c r="B189" s="14" t="s">
        <v>222</v>
      </c>
      <c r="C189" s="19">
        <v>406560</v>
      </c>
      <c r="D189" s="19">
        <v>111905.89</v>
      </c>
      <c r="E189" s="19">
        <f t="shared" si="72"/>
        <v>27.525061491538764</v>
      </c>
      <c r="F189" s="20"/>
      <c r="G189" s="19">
        <f t="shared" si="62"/>
        <v>-111905.89</v>
      </c>
    </row>
    <row r="190" spans="1:7" ht="135">
      <c r="A190" s="14"/>
      <c r="B190" s="14" t="s">
        <v>265</v>
      </c>
      <c r="C190" s="19">
        <v>600000</v>
      </c>
      <c r="D190" s="19">
        <v>0</v>
      </c>
      <c r="E190" s="19">
        <f t="shared" si="72"/>
        <v>0</v>
      </c>
      <c r="F190" s="20"/>
      <c r="G190" s="19">
        <f t="shared" si="62"/>
        <v>0</v>
      </c>
    </row>
    <row r="191" spans="1:7" ht="90">
      <c r="A191" s="14"/>
      <c r="B191" s="14" t="s">
        <v>345</v>
      </c>
      <c r="C191" s="19">
        <v>48000</v>
      </c>
      <c r="D191" s="19"/>
      <c r="E191" s="19"/>
      <c r="F191" s="20"/>
      <c r="G191" s="19"/>
    </row>
    <row r="192" spans="1:7" ht="120" customHeight="1">
      <c r="A192" s="14"/>
      <c r="B192" s="14" t="s">
        <v>266</v>
      </c>
      <c r="C192" s="19">
        <v>825434.98</v>
      </c>
      <c r="D192" s="19">
        <v>348675.5</v>
      </c>
      <c r="E192" s="19">
        <f t="shared" si="72"/>
        <v>42.241425242240162</v>
      </c>
      <c r="F192" s="20"/>
      <c r="G192" s="19">
        <f t="shared" si="62"/>
        <v>-348675.5</v>
      </c>
    </row>
    <row r="193" spans="1:7" ht="149.25" customHeight="1">
      <c r="A193" s="14"/>
      <c r="B193" s="14" t="s">
        <v>346</v>
      </c>
      <c r="C193" s="19">
        <v>6339220.4900000002</v>
      </c>
      <c r="D193" s="19"/>
      <c r="E193" s="19"/>
      <c r="F193" s="20"/>
      <c r="G193" s="19"/>
    </row>
    <row r="194" spans="1:7" ht="30">
      <c r="A194" s="14" t="s">
        <v>190</v>
      </c>
      <c r="B194" s="14" t="s">
        <v>138</v>
      </c>
      <c r="C194" s="19">
        <f>C195+C207+C210+C213</f>
        <v>95038165.719999999</v>
      </c>
      <c r="D194" s="19">
        <f t="shared" ref="D194:F194" si="73">D195+D207+D210+D213</f>
        <v>56226849.990000002</v>
      </c>
      <c r="E194" s="19">
        <f t="shared" si="72"/>
        <v>59.16238972420269</v>
      </c>
      <c r="F194" s="19">
        <f t="shared" si="73"/>
        <v>52468664.969999999</v>
      </c>
      <c r="G194" s="19">
        <f t="shared" si="62"/>
        <v>-3758185.0200000033</v>
      </c>
    </row>
    <row r="195" spans="1:7" ht="45">
      <c r="A195" s="14" t="s">
        <v>189</v>
      </c>
      <c r="B195" s="14" t="s">
        <v>139</v>
      </c>
      <c r="C195" s="19">
        <f>C196</f>
        <v>1854073.22</v>
      </c>
      <c r="D195" s="19">
        <f t="shared" ref="D195:F196" si="74">D196</f>
        <v>790848.90999999992</v>
      </c>
      <c r="E195" s="19">
        <f t="shared" si="72"/>
        <v>42.654675202093692</v>
      </c>
      <c r="F195" s="19">
        <f t="shared" si="74"/>
        <v>872514.90999999992</v>
      </c>
      <c r="G195" s="19">
        <f t="shared" si="62"/>
        <v>81666</v>
      </c>
    </row>
    <row r="196" spans="1:7" ht="60">
      <c r="A196" s="14" t="s">
        <v>188</v>
      </c>
      <c r="B196" s="14" t="s">
        <v>140</v>
      </c>
      <c r="C196" s="19">
        <f>C197</f>
        <v>1854073.22</v>
      </c>
      <c r="D196" s="19">
        <f t="shared" si="74"/>
        <v>790848.90999999992</v>
      </c>
      <c r="E196" s="19">
        <f t="shared" si="72"/>
        <v>42.654675202093692</v>
      </c>
      <c r="F196" s="19">
        <f t="shared" si="74"/>
        <v>872514.90999999992</v>
      </c>
      <c r="G196" s="19">
        <f t="shared" si="62"/>
        <v>81666</v>
      </c>
    </row>
    <row r="197" spans="1:7" ht="60">
      <c r="A197" s="14" t="s">
        <v>187</v>
      </c>
      <c r="B197" s="14" t="s">
        <v>141</v>
      </c>
      <c r="C197" s="19">
        <f>C199+C200+C201+C202+C203+C204+C205</f>
        <v>1854073.22</v>
      </c>
      <c r="D197" s="19">
        <f t="shared" ref="D197" si="75">D199+D200+D201+D202+D203+D204+D205</f>
        <v>790848.90999999992</v>
      </c>
      <c r="E197" s="19">
        <f t="shared" si="72"/>
        <v>42.654675202093692</v>
      </c>
      <c r="F197" s="19">
        <f>F199+F200+F201+F202+F203+F204+F205+F206</f>
        <v>872514.90999999992</v>
      </c>
      <c r="G197" s="19">
        <f t="shared" si="62"/>
        <v>81666</v>
      </c>
    </row>
    <row r="198" spans="1:7">
      <c r="A198" s="14"/>
      <c r="B198" s="14" t="s">
        <v>4</v>
      </c>
      <c r="C198" s="19"/>
      <c r="D198" s="19"/>
      <c r="E198" s="19"/>
      <c r="F198" s="20"/>
      <c r="G198" s="19">
        <f t="shared" si="62"/>
        <v>0</v>
      </c>
    </row>
    <row r="199" spans="1:7" ht="105">
      <c r="A199" s="14"/>
      <c r="B199" s="14" t="s">
        <v>224</v>
      </c>
      <c r="C199" s="19">
        <v>405273.12</v>
      </c>
      <c r="D199" s="19">
        <v>214102</v>
      </c>
      <c r="E199" s="19">
        <f t="shared" si="72"/>
        <v>52.829065001893049</v>
      </c>
      <c r="F199" s="20">
        <v>215604</v>
      </c>
      <c r="G199" s="19">
        <f t="shared" si="62"/>
        <v>1502</v>
      </c>
    </row>
    <row r="200" spans="1:7" ht="91.5" customHeight="1">
      <c r="A200" s="14"/>
      <c r="B200" s="14" t="s">
        <v>225</v>
      </c>
      <c r="C200" s="19">
        <v>8731.7999999999993</v>
      </c>
      <c r="D200" s="19">
        <v>0</v>
      </c>
      <c r="E200" s="19">
        <f t="shared" si="72"/>
        <v>0</v>
      </c>
      <c r="F200" s="20">
        <v>0</v>
      </c>
      <c r="G200" s="19">
        <f t="shared" si="62"/>
        <v>0</v>
      </c>
    </row>
    <row r="201" spans="1:7" ht="229.5" customHeight="1">
      <c r="A201" s="14"/>
      <c r="B201" s="14" t="s">
        <v>226</v>
      </c>
      <c r="C201" s="19">
        <v>481847</v>
      </c>
      <c r="D201" s="19">
        <v>240900</v>
      </c>
      <c r="E201" s="19">
        <f t="shared" si="72"/>
        <v>49.995122933213239</v>
      </c>
      <c r="F201" s="20">
        <v>295000</v>
      </c>
      <c r="G201" s="19">
        <f t="shared" si="62"/>
        <v>54100</v>
      </c>
    </row>
    <row r="202" spans="1:7" ht="163.5" customHeight="1">
      <c r="A202" s="14"/>
      <c r="B202" s="14" t="s">
        <v>227</v>
      </c>
      <c r="C202" s="20">
        <v>748820</v>
      </c>
      <c r="D202" s="19">
        <v>335846.91</v>
      </c>
      <c r="E202" s="19">
        <f t="shared" si="72"/>
        <v>44.85015223952351</v>
      </c>
      <c r="F202" s="20">
        <v>353665.91</v>
      </c>
      <c r="G202" s="19">
        <f t="shared" si="62"/>
        <v>17819</v>
      </c>
    </row>
    <row r="203" spans="1:7" ht="135">
      <c r="A203" s="14"/>
      <c r="B203" s="14" t="s">
        <v>228</v>
      </c>
      <c r="C203" s="19">
        <v>25410</v>
      </c>
      <c r="D203" s="19">
        <v>0</v>
      </c>
      <c r="E203" s="19">
        <f t="shared" si="72"/>
        <v>0</v>
      </c>
      <c r="F203" s="20"/>
      <c r="G203" s="19">
        <f t="shared" si="62"/>
        <v>0</v>
      </c>
    </row>
    <row r="204" spans="1:7" ht="138.75" customHeight="1">
      <c r="A204" s="14"/>
      <c r="B204" s="14" t="s">
        <v>347</v>
      </c>
      <c r="C204" s="19">
        <v>43599.3</v>
      </c>
      <c r="D204" s="19">
        <v>0</v>
      </c>
      <c r="E204" s="19">
        <f t="shared" si="72"/>
        <v>0</v>
      </c>
      <c r="F204" s="20"/>
      <c r="G204" s="19">
        <f t="shared" si="62"/>
        <v>0</v>
      </c>
    </row>
    <row r="205" spans="1:7" ht="194.25" customHeight="1">
      <c r="A205" s="14"/>
      <c r="B205" s="14" t="s">
        <v>229</v>
      </c>
      <c r="C205" s="19">
        <v>140392</v>
      </c>
      <c r="D205" s="19">
        <v>0</v>
      </c>
      <c r="E205" s="19">
        <f t="shared" si="72"/>
        <v>0</v>
      </c>
      <c r="F205" s="20"/>
      <c r="G205" s="19">
        <f t="shared" si="62"/>
        <v>0</v>
      </c>
    </row>
    <row r="206" spans="1:7" ht="151.5" customHeight="1">
      <c r="A206" s="14"/>
      <c r="B206" s="14" t="s">
        <v>343</v>
      </c>
      <c r="C206" s="19"/>
      <c r="D206" s="19"/>
      <c r="E206" s="19"/>
      <c r="F206" s="20">
        <v>8245</v>
      </c>
      <c r="G206" s="19"/>
    </row>
    <row r="207" spans="1:7" ht="90">
      <c r="A207" s="14" t="s">
        <v>176</v>
      </c>
      <c r="B207" s="14" t="s">
        <v>142</v>
      </c>
      <c r="C207" s="19">
        <f>C208</f>
        <v>1073457</v>
      </c>
      <c r="D207" s="19">
        <f t="shared" ref="D207:F208" si="76">D208</f>
        <v>789301.08</v>
      </c>
      <c r="E207" s="19">
        <f t="shared" si="72"/>
        <v>73.52889589429293</v>
      </c>
      <c r="F207" s="19">
        <f t="shared" si="76"/>
        <v>829150.06</v>
      </c>
      <c r="G207" s="19">
        <f t="shared" si="62"/>
        <v>39848.980000000098</v>
      </c>
    </row>
    <row r="208" spans="1:7" ht="90">
      <c r="A208" s="14" t="s">
        <v>177</v>
      </c>
      <c r="B208" s="14" t="s">
        <v>143</v>
      </c>
      <c r="C208" s="19">
        <f>C209</f>
        <v>1073457</v>
      </c>
      <c r="D208" s="19">
        <f t="shared" si="76"/>
        <v>789301.08</v>
      </c>
      <c r="E208" s="19">
        <f t="shared" si="72"/>
        <v>73.52889589429293</v>
      </c>
      <c r="F208" s="19">
        <f t="shared" si="76"/>
        <v>829150.06</v>
      </c>
      <c r="G208" s="19">
        <f t="shared" si="62"/>
        <v>39848.980000000098</v>
      </c>
    </row>
    <row r="209" spans="1:7" ht="90">
      <c r="A209" s="14" t="s">
        <v>178</v>
      </c>
      <c r="B209" s="14" t="s">
        <v>143</v>
      </c>
      <c r="C209" s="19">
        <v>1073457</v>
      </c>
      <c r="D209" s="19">
        <v>789301.08</v>
      </c>
      <c r="E209" s="19">
        <f t="shared" si="72"/>
        <v>73.52889589429293</v>
      </c>
      <c r="F209" s="20">
        <v>829150.06</v>
      </c>
      <c r="G209" s="19">
        <f t="shared" si="62"/>
        <v>39848.980000000098</v>
      </c>
    </row>
    <row r="210" spans="1:7" ht="75">
      <c r="A210" s="14" t="s">
        <v>179</v>
      </c>
      <c r="B210" s="14" t="s">
        <v>144</v>
      </c>
      <c r="C210" s="19">
        <f>C211</f>
        <v>3903</v>
      </c>
      <c r="D210" s="19">
        <f t="shared" ref="D210:F211" si="77">D211</f>
        <v>0</v>
      </c>
      <c r="E210" s="19">
        <f t="shared" si="72"/>
        <v>0</v>
      </c>
      <c r="F210" s="19">
        <f t="shared" si="77"/>
        <v>0</v>
      </c>
      <c r="G210" s="19">
        <f t="shared" si="62"/>
        <v>0</v>
      </c>
    </row>
    <row r="211" spans="1:7" ht="96" customHeight="1">
      <c r="A211" s="14" t="s">
        <v>186</v>
      </c>
      <c r="B211" s="14" t="s">
        <v>145</v>
      </c>
      <c r="C211" s="19">
        <f>C212</f>
        <v>3903</v>
      </c>
      <c r="D211" s="19">
        <f t="shared" si="77"/>
        <v>0</v>
      </c>
      <c r="E211" s="19">
        <f t="shared" si="72"/>
        <v>0</v>
      </c>
      <c r="F211" s="19"/>
      <c r="G211" s="19">
        <f t="shared" si="62"/>
        <v>0</v>
      </c>
    </row>
    <row r="212" spans="1:7" ht="93" customHeight="1">
      <c r="A212" s="14" t="s">
        <v>180</v>
      </c>
      <c r="B212" s="14" t="s">
        <v>145</v>
      </c>
      <c r="C212" s="19">
        <v>3903</v>
      </c>
      <c r="D212" s="19">
        <v>0</v>
      </c>
      <c r="E212" s="19">
        <f t="shared" si="72"/>
        <v>0</v>
      </c>
      <c r="F212" s="20"/>
      <c r="G212" s="19">
        <f t="shared" si="62"/>
        <v>0</v>
      </c>
    </row>
    <row r="213" spans="1:7">
      <c r="A213" s="14" t="s">
        <v>181</v>
      </c>
      <c r="B213" s="14" t="s">
        <v>146</v>
      </c>
      <c r="C213" s="19">
        <f>C214</f>
        <v>92106732.5</v>
      </c>
      <c r="D213" s="19">
        <f t="shared" ref="D213:F214" si="78">D214</f>
        <v>54646700</v>
      </c>
      <c r="E213" s="19">
        <f t="shared" si="72"/>
        <v>59.329756378015041</v>
      </c>
      <c r="F213" s="19">
        <f t="shared" si="78"/>
        <v>50767000</v>
      </c>
      <c r="G213" s="19">
        <f t="shared" si="62"/>
        <v>-3879700</v>
      </c>
    </row>
    <row r="214" spans="1:7" ht="33" customHeight="1">
      <c r="A214" s="14" t="s">
        <v>182</v>
      </c>
      <c r="B214" s="14" t="s">
        <v>147</v>
      </c>
      <c r="C214" s="19">
        <f>C215</f>
        <v>92106732.5</v>
      </c>
      <c r="D214" s="19">
        <f t="shared" si="78"/>
        <v>54646700</v>
      </c>
      <c r="E214" s="19">
        <f t="shared" si="72"/>
        <v>59.329756378015041</v>
      </c>
      <c r="F214" s="19">
        <f t="shared" si="78"/>
        <v>50767000</v>
      </c>
      <c r="G214" s="19">
        <f t="shared" si="62"/>
        <v>-3879700</v>
      </c>
    </row>
    <row r="215" spans="1:7" ht="30">
      <c r="A215" s="14" t="s">
        <v>183</v>
      </c>
      <c r="B215" s="14" t="s">
        <v>148</v>
      </c>
      <c r="C215" s="19">
        <f>C217+C218</f>
        <v>92106732.5</v>
      </c>
      <c r="D215" s="19">
        <f t="shared" ref="D215:F215" si="79">D217+D218</f>
        <v>54646700</v>
      </c>
      <c r="E215" s="19">
        <f t="shared" si="72"/>
        <v>59.329756378015041</v>
      </c>
      <c r="F215" s="19">
        <f t="shared" si="79"/>
        <v>50767000</v>
      </c>
      <c r="G215" s="19">
        <f t="shared" si="62"/>
        <v>-3879700</v>
      </c>
    </row>
    <row r="216" spans="1:7">
      <c r="A216" s="14"/>
      <c r="B216" s="14" t="s">
        <v>4</v>
      </c>
      <c r="C216" s="19"/>
      <c r="D216" s="19"/>
      <c r="E216" s="19"/>
      <c r="F216" s="20"/>
      <c r="G216" s="19">
        <f t="shared" si="62"/>
        <v>0</v>
      </c>
    </row>
    <row r="217" spans="1:7" ht="213" customHeight="1">
      <c r="A217" s="14"/>
      <c r="B217" s="17" t="s">
        <v>236</v>
      </c>
      <c r="C217" s="19">
        <v>33607726</v>
      </c>
      <c r="D217" s="19">
        <v>19500000</v>
      </c>
      <c r="E217" s="19">
        <f t="shared" si="72"/>
        <v>58.022372593730388</v>
      </c>
      <c r="F217" s="20">
        <v>17990000</v>
      </c>
      <c r="G217" s="19">
        <f t="shared" si="62"/>
        <v>-1510000</v>
      </c>
    </row>
    <row r="218" spans="1:7" ht="254.25" customHeight="1">
      <c r="A218" s="14"/>
      <c r="B218" s="17" t="s">
        <v>235</v>
      </c>
      <c r="C218" s="19">
        <v>58499006.5</v>
      </c>
      <c r="D218" s="19">
        <v>35146700</v>
      </c>
      <c r="E218" s="19">
        <f t="shared" si="72"/>
        <v>60.080849407245921</v>
      </c>
      <c r="F218" s="20">
        <v>32777000</v>
      </c>
      <c r="G218" s="19">
        <f t="shared" si="62"/>
        <v>-2369700</v>
      </c>
    </row>
    <row r="219" spans="1:7" ht="20.25" customHeight="1">
      <c r="A219" s="14" t="s">
        <v>313</v>
      </c>
      <c r="B219" s="17" t="s">
        <v>314</v>
      </c>
      <c r="C219" s="19">
        <f>C220+C223</f>
        <v>411000</v>
      </c>
      <c r="D219" s="19">
        <f t="shared" ref="D219:F219" si="80">D220</f>
        <v>0</v>
      </c>
      <c r="E219" s="19">
        <f t="shared" si="80"/>
        <v>0</v>
      </c>
      <c r="F219" s="19">
        <f t="shared" si="80"/>
        <v>0</v>
      </c>
      <c r="G219" s="19">
        <f t="shared" si="62"/>
        <v>0</v>
      </c>
    </row>
    <row r="220" spans="1:7" ht="92.25" customHeight="1">
      <c r="A220" s="14" t="s">
        <v>315</v>
      </c>
      <c r="B220" s="17" t="s">
        <v>318</v>
      </c>
      <c r="C220" s="19">
        <f>C221</f>
        <v>35000</v>
      </c>
      <c r="D220" s="19">
        <f t="shared" ref="D220:F220" si="81">D221</f>
        <v>0</v>
      </c>
      <c r="E220" s="19">
        <f t="shared" si="81"/>
        <v>0</v>
      </c>
      <c r="F220" s="19">
        <f t="shared" si="81"/>
        <v>0</v>
      </c>
      <c r="G220" s="19">
        <f t="shared" si="62"/>
        <v>0</v>
      </c>
    </row>
    <row r="221" spans="1:7" ht="100.5" customHeight="1">
      <c r="A221" s="14" t="s">
        <v>316</v>
      </c>
      <c r="B221" s="17" t="s">
        <v>319</v>
      </c>
      <c r="C221" s="19">
        <f>C222</f>
        <v>35000</v>
      </c>
      <c r="D221" s="19">
        <f t="shared" ref="D221:F221" si="82">D222</f>
        <v>0</v>
      </c>
      <c r="E221" s="19">
        <f t="shared" si="82"/>
        <v>0</v>
      </c>
      <c r="F221" s="19">
        <f t="shared" si="82"/>
        <v>0</v>
      </c>
      <c r="G221" s="19">
        <f t="shared" si="62"/>
        <v>0</v>
      </c>
    </row>
    <row r="222" spans="1:7" ht="108" customHeight="1">
      <c r="A222" s="14" t="s">
        <v>317</v>
      </c>
      <c r="B222" s="17" t="s">
        <v>319</v>
      </c>
      <c r="C222" s="19">
        <v>35000</v>
      </c>
      <c r="D222" s="19"/>
      <c r="E222" s="19"/>
      <c r="F222" s="20"/>
      <c r="G222" s="19">
        <f t="shared" si="62"/>
        <v>0</v>
      </c>
    </row>
    <row r="223" spans="1:7" ht="34.5" customHeight="1">
      <c r="A223" s="14" t="s">
        <v>350</v>
      </c>
      <c r="B223" s="17" t="s">
        <v>349</v>
      </c>
      <c r="C223" s="19">
        <f>C224</f>
        <v>376000</v>
      </c>
      <c r="D223" s="19">
        <f>D224</f>
        <v>0</v>
      </c>
      <c r="E223" s="19"/>
      <c r="F223" s="20"/>
      <c r="G223" s="19"/>
    </row>
    <row r="224" spans="1:7" ht="48" customHeight="1">
      <c r="A224" s="14" t="s">
        <v>348</v>
      </c>
      <c r="B224" s="17" t="s">
        <v>351</v>
      </c>
      <c r="C224" s="19">
        <f>C225</f>
        <v>376000</v>
      </c>
      <c r="D224" s="19"/>
      <c r="E224" s="19"/>
      <c r="F224" s="20"/>
      <c r="G224" s="19"/>
    </row>
    <row r="225" spans="1:7" ht="48" customHeight="1">
      <c r="A225" s="14" t="s">
        <v>352</v>
      </c>
      <c r="B225" s="17" t="s">
        <v>351</v>
      </c>
      <c r="C225" s="19">
        <v>376000</v>
      </c>
      <c r="D225" s="19"/>
      <c r="E225" s="19"/>
      <c r="F225" s="20"/>
      <c r="G225" s="19"/>
    </row>
    <row r="226" spans="1:7" ht="24.75" customHeight="1">
      <c r="A226" s="8" t="s">
        <v>150</v>
      </c>
      <c r="B226" s="8" t="s">
        <v>151</v>
      </c>
      <c r="C226" s="19">
        <f>C227</f>
        <v>55000</v>
      </c>
      <c r="D226" s="19">
        <f t="shared" ref="D226:F226" si="83">D227</f>
        <v>20000</v>
      </c>
      <c r="E226" s="19">
        <f t="shared" si="72"/>
        <v>36.363636363636367</v>
      </c>
      <c r="F226" s="19">
        <f t="shared" si="83"/>
        <v>20000</v>
      </c>
      <c r="G226" s="19">
        <f t="shared" si="62"/>
        <v>0</v>
      </c>
    </row>
    <row r="227" spans="1:7" ht="30" customHeight="1">
      <c r="A227" s="8" t="s">
        <v>185</v>
      </c>
      <c r="B227" s="14" t="s">
        <v>152</v>
      </c>
      <c r="C227" s="19">
        <f>C229+C228</f>
        <v>55000</v>
      </c>
      <c r="D227" s="19">
        <f>D229+D228</f>
        <v>20000</v>
      </c>
      <c r="E227" s="19">
        <f t="shared" si="72"/>
        <v>36.363636363636367</v>
      </c>
      <c r="F227" s="19">
        <f>F229+F228</f>
        <v>20000</v>
      </c>
      <c r="G227" s="19">
        <f t="shared" si="62"/>
        <v>0</v>
      </c>
    </row>
    <row r="228" spans="1:7" ht="30" customHeight="1">
      <c r="A228" s="8" t="s">
        <v>344</v>
      </c>
      <c r="B228" s="14" t="s">
        <v>152</v>
      </c>
      <c r="C228" s="19">
        <v>30000</v>
      </c>
      <c r="D228" s="19">
        <v>20000</v>
      </c>
      <c r="E228" s="19">
        <f t="shared" si="72"/>
        <v>66.666666666666657</v>
      </c>
      <c r="F228" s="19">
        <v>20000</v>
      </c>
      <c r="G228" s="19"/>
    </row>
    <row r="229" spans="1:7" ht="36.75" customHeight="1">
      <c r="A229" s="8" t="s">
        <v>184</v>
      </c>
      <c r="B229" s="14" t="s">
        <v>152</v>
      </c>
      <c r="C229" s="19">
        <v>25000</v>
      </c>
      <c r="D229" s="19">
        <v>0</v>
      </c>
      <c r="E229" s="19">
        <f t="shared" si="72"/>
        <v>0</v>
      </c>
      <c r="F229" s="20"/>
      <c r="G229" s="19">
        <f t="shared" si="62"/>
        <v>0</v>
      </c>
    </row>
    <row r="230" spans="1:7" ht="45.75" customHeight="1">
      <c r="A230" s="14" t="s">
        <v>283</v>
      </c>
      <c r="B230" s="14" t="s">
        <v>285</v>
      </c>
      <c r="C230" s="19">
        <f>C231</f>
        <v>-293881.86</v>
      </c>
      <c r="D230" s="19">
        <f>D231</f>
        <v>-293881.86</v>
      </c>
      <c r="E230" s="19">
        <f t="shared" si="72"/>
        <v>100</v>
      </c>
      <c r="F230" s="19">
        <f t="shared" ref="F230" si="84">F231</f>
        <v>-715882.35</v>
      </c>
      <c r="G230" s="19">
        <f t="shared" si="62"/>
        <v>-422000.49</v>
      </c>
    </row>
    <row r="231" spans="1:7" ht="78.75" customHeight="1">
      <c r="A231" s="14" t="s">
        <v>284</v>
      </c>
      <c r="B231" s="14" t="s">
        <v>285</v>
      </c>
      <c r="C231" s="19">
        <v>-293881.86</v>
      </c>
      <c r="D231" s="19">
        <v>-293881.86</v>
      </c>
      <c r="E231" s="19">
        <f t="shared" si="72"/>
        <v>100</v>
      </c>
      <c r="F231" s="20">
        <v>-715882.35</v>
      </c>
      <c r="G231" s="19">
        <f t="shared" si="62"/>
        <v>-422000.49</v>
      </c>
    </row>
    <row r="232" spans="1:7" ht="16.5" customHeight="1">
      <c r="A232" s="14"/>
      <c r="B232" s="14"/>
      <c r="C232" s="19"/>
      <c r="D232" s="19"/>
      <c r="E232" s="19"/>
      <c r="F232" s="20"/>
      <c r="G232" s="19">
        <f t="shared" si="62"/>
        <v>0</v>
      </c>
    </row>
    <row r="233" spans="1:7">
      <c r="A233" s="14"/>
      <c r="B233" s="14" t="s">
        <v>149</v>
      </c>
      <c r="C233" s="19">
        <f>C5+C154</f>
        <v>289492038.31</v>
      </c>
      <c r="D233" s="19">
        <f>D5+D154</f>
        <v>139700685.24000001</v>
      </c>
      <c r="E233" s="19">
        <f t="shared" si="72"/>
        <v>48.2571769695451</v>
      </c>
      <c r="F233" s="19">
        <f>F5+F154</f>
        <v>132196180.12</v>
      </c>
      <c r="G233" s="19">
        <f t="shared" ref="G233" si="85">F233-D233</f>
        <v>-7504505.1200000048</v>
      </c>
    </row>
    <row r="234" spans="1:7">
      <c r="C234" s="5"/>
      <c r="D234" s="5"/>
      <c r="E234" s="5"/>
    </row>
    <row r="235" spans="1:7">
      <c r="A235" s="3" t="s">
        <v>292</v>
      </c>
      <c r="C235" s="5"/>
      <c r="D235" s="5"/>
      <c r="E235" s="5"/>
    </row>
    <row r="236" spans="1:7">
      <c r="A236" s="3" t="s">
        <v>293</v>
      </c>
    </row>
    <row r="266" spans="3:3">
      <c r="C266" s="3" t="s">
        <v>382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48" orientation="portrait" verticalDpi="180" r:id="rId1"/>
  <rowBreaks count="2" manualBreakCount="2">
    <brk id="198" max="6" man="1"/>
    <brk id="21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01.07.2020</vt:lpstr>
      <vt:lpstr>'на 01.07.2020'!Область_печати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2020-07-28T05:30:19Z</dcterms:modified>
</cp:coreProperties>
</file>