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2"/>
  </bookViews>
  <sheets>
    <sheet name="на 01.02.2021" sheetId="46" r:id="rId1"/>
    <sheet name="на 01.03.2021" sheetId="47" r:id="rId2"/>
    <sheet name="на 01.04.2021" sheetId="48" r:id="rId3"/>
  </sheets>
  <calcPr calcId="152511"/>
</workbook>
</file>

<file path=xl/calcChain.xml><?xml version="1.0" encoding="utf-8"?>
<calcChain xmlns="http://schemas.openxmlformats.org/spreadsheetml/2006/main">
  <c r="H32" i="48" l="1"/>
  <c r="H33" i="48"/>
  <c r="G32" i="48"/>
  <c r="G33" i="48"/>
  <c r="E29" i="48"/>
  <c r="F29" i="48"/>
  <c r="D29" i="48"/>
  <c r="H40" i="48"/>
  <c r="H41" i="48"/>
  <c r="G57" i="48"/>
  <c r="H57" i="48" s="1"/>
  <c r="G56" i="48"/>
  <c r="H56" i="48" s="1"/>
  <c r="F55" i="48"/>
  <c r="G55" i="48" s="1"/>
  <c r="H55" i="48" s="1"/>
  <c r="E55" i="48"/>
  <c r="D55" i="48"/>
  <c r="G54" i="48"/>
  <c r="H54" i="48" s="1"/>
  <c r="G53" i="48"/>
  <c r="H53" i="48" s="1"/>
  <c r="G52" i="48"/>
  <c r="H52" i="48" s="1"/>
  <c r="G51" i="48"/>
  <c r="H51" i="48" s="1"/>
  <c r="G50" i="48"/>
  <c r="H50" i="48" s="1"/>
  <c r="G49" i="48"/>
  <c r="H49" i="48" s="1"/>
  <c r="F49" i="48"/>
  <c r="E49" i="48"/>
  <c r="D49" i="48"/>
  <c r="G48" i="48"/>
  <c r="H48" i="48" s="1"/>
  <c r="G47" i="48"/>
  <c r="H47" i="48" s="1"/>
  <c r="G46" i="48"/>
  <c r="H46" i="48" s="1"/>
  <c r="G45" i="48"/>
  <c r="H45" i="48" s="1"/>
  <c r="G44" i="48"/>
  <c r="H44" i="48" s="1"/>
  <c r="F43" i="48"/>
  <c r="G43" i="48" s="1"/>
  <c r="H43" i="48" s="1"/>
  <c r="E43" i="48"/>
  <c r="D43" i="48"/>
  <c r="G42" i="48"/>
  <c r="H42" i="48" s="1"/>
  <c r="G41" i="48"/>
  <c r="G40" i="48"/>
  <c r="G39" i="48"/>
  <c r="H39" i="48" s="1"/>
  <c r="G38" i="48"/>
  <c r="H38" i="48" s="1"/>
  <c r="F38" i="48"/>
  <c r="E38" i="48"/>
  <c r="D38" i="48"/>
  <c r="G37" i="48"/>
  <c r="H37" i="48" s="1"/>
  <c r="G36" i="48"/>
  <c r="H36" i="48" s="1"/>
  <c r="G35" i="48"/>
  <c r="H35" i="48" s="1"/>
  <c r="F34" i="48"/>
  <c r="E34" i="48"/>
  <c r="D34" i="48"/>
  <c r="G31" i="48"/>
  <c r="H31" i="48" s="1"/>
  <c r="G30" i="48"/>
  <c r="H30" i="48" s="1"/>
  <c r="G29" i="48"/>
  <c r="H29" i="48" s="1"/>
  <c r="G28" i="48"/>
  <c r="H28" i="48" s="1"/>
  <c r="G27" i="48"/>
  <c r="H27" i="48" s="1"/>
  <c r="G26" i="48"/>
  <c r="H26" i="48" s="1"/>
  <c r="G25" i="48"/>
  <c r="H25" i="48" s="1"/>
  <c r="F24" i="48"/>
  <c r="E24" i="48"/>
  <c r="D24" i="48"/>
  <c r="G23" i="48"/>
  <c r="H23" i="48" s="1"/>
  <c r="G22" i="48"/>
  <c r="H22" i="48" s="1"/>
  <c r="G21" i="48"/>
  <c r="H21" i="48" s="1"/>
  <c r="G20" i="48"/>
  <c r="H20" i="48" s="1"/>
  <c r="F19" i="48"/>
  <c r="G19" i="48" s="1"/>
  <c r="H19" i="48" s="1"/>
  <c r="E19" i="48"/>
  <c r="D19" i="48"/>
  <c r="G18" i="48"/>
  <c r="H18" i="48" s="1"/>
  <c r="G17" i="48"/>
  <c r="H17" i="48" s="1"/>
  <c r="G16" i="48"/>
  <c r="H16" i="48" s="1"/>
  <c r="F15" i="48"/>
  <c r="G15" i="48" s="1"/>
  <c r="H15" i="48" s="1"/>
  <c r="E15" i="48"/>
  <c r="D15" i="48"/>
  <c r="G14" i="48"/>
  <c r="H14" i="48" s="1"/>
  <c r="G13" i="48"/>
  <c r="H13" i="48" s="1"/>
  <c r="G12" i="48"/>
  <c r="H12" i="48" s="1"/>
  <c r="G11" i="48"/>
  <c r="H11" i="48" s="1"/>
  <c r="G10" i="48"/>
  <c r="H10" i="48" s="1"/>
  <c r="G9" i="48"/>
  <c r="H9" i="48" s="1"/>
  <c r="G8" i="48"/>
  <c r="H8" i="48" s="1"/>
  <c r="F7" i="48"/>
  <c r="G7" i="48" s="1"/>
  <c r="H7" i="48" s="1"/>
  <c r="E7" i="48"/>
  <c r="D7" i="48"/>
  <c r="D58" i="48" l="1"/>
  <c r="F58" i="48"/>
  <c r="G34" i="48"/>
  <c r="H34" i="48" s="1"/>
  <c r="E58" i="48"/>
  <c r="G24" i="48"/>
  <c r="H24" i="48" s="1"/>
  <c r="H27" i="47"/>
  <c r="H28" i="47"/>
  <c r="G27" i="47"/>
  <c r="G28" i="47"/>
  <c r="E24" i="47"/>
  <c r="F24" i="47"/>
  <c r="G24" i="47" s="1"/>
  <c r="D24" i="47"/>
  <c r="F15" i="47"/>
  <c r="G58" i="48" l="1"/>
  <c r="H58" i="48" s="1"/>
  <c r="H17" i="47"/>
  <c r="H38" i="47"/>
  <c r="H39" i="47"/>
  <c r="H46" i="47"/>
  <c r="H53" i="47"/>
  <c r="H55" i="47"/>
  <c r="G55" i="47"/>
  <c r="G54" i="47"/>
  <c r="H54" i="47" s="1"/>
  <c r="F53" i="47"/>
  <c r="G53" i="47" s="1"/>
  <c r="E53" i="47"/>
  <c r="D53" i="47"/>
  <c r="G52" i="47"/>
  <c r="H52" i="47" s="1"/>
  <c r="G51" i="47"/>
  <c r="H51" i="47" s="1"/>
  <c r="G50" i="47"/>
  <c r="H50" i="47" s="1"/>
  <c r="G49" i="47"/>
  <c r="H49" i="47" s="1"/>
  <c r="G48" i="47"/>
  <c r="H48" i="47" s="1"/>
  <c r="G47" i="47"/>
  <c r="H47" i="47" s="1"/>
  <c r="F47" i="47"/>
  <c r="E47" i="47"/>
  <c r="D47" i="47"/>
  <c r="G46" i="47"/>
  <c r="G45" i="47"/>
  <c r="H45" i="47" s="1"/>
  <c r="G44" i="47"/>
  <c r="H44" i="47" s="1"/>
  <c r="G43" i="47"/>
  <c r="H43" i="47" s="1"/>
  <c r="G42" i="47"/>
  <c r="H42" i="47" s="1"/>
  <c r="F41" i="47"/>
  <c r="G41" i="47" s="1"/>
  <c r="H41" i="47" s="1"/>
  <c r="E41" i="47"/>
  <c r="D41" i="47"/>
  <c r="G40" i="47"/>
  <c r="H40" i="47" s="1"/>
  <c r="G39" i="47"/>
  <c r="G38" i="47"/>
  <c r="G37" i="47"/>
  <c r="H37" i="47" s="1"/>
  <c r="F36" i="47"/>
  <c r="G36" i="47" s="1"/>
  <c r="H36" i="47" s="1"/>
  <c r="E36" i="47"/>
  <c r="D36" i="47"/>
  <c r="G35" i="47"/>
  <c r="H35" i="47" s="1"/>
  <c r="G34" i="47"/>
  <c r="H34" i="47" s="1"/>
  <c r="G33" i="47"/>
  <c r="H33" i="47" s="1"/>
  <c r="F32" i="47"/>
  <c r="E32" i="47"/>
  <c r="D32" i="47"/>
  <c r="G31" i="47"/>
  <c r="H31" i="47" s="1"/>
  <c r="G30" i="47"/>
  <c r="H30" i="47" s="1"/>
  <c r="F29" i="47"/>
  <c r="E29" i="47"/>
  <c r="D29" i="47"/>
  <c r="G29" i="47" s="1"/>
  <c r="H29" i="47" s="1"/>
  <c r="G26" i="47"/>
  <c r="H26" i="47" s="1"/>
  <c r="G25" i="47"/>
  <c r="H25" i="47" s="1"/>
  <c r="H24" i="47"/>
  <c r="G23" i="47"/>
  <c r="H23" i="47" s="1"/>
  <c r="G22" i="47"/>
  <c r="H22" i="47" s="1"/>
  <c r="G21" i="47"/>
  <c r="H21" i="47" s="1"/>
  <c r="G20" i="47"/>
  <c r="H20" i="47" s="1"/>
  <c r="F19" i="47"/>
  <c r="E19" i="47"/>
  <c r="D19" i="47"/>
  <c r="G18" i="47"/>
  <c r="H18" i="47" s="1"/>
  <c r="G17" i="47"/>
  <c r="G16" i="47"/>
  <c r="H16" i="47" s="1"/>
  <c r="G15" i="47"/>
  <c r="H15" i="47" s="1"/>
  <c r="E15" i="47"/>
  <c r="D15" i="47"/>
  <c r="G14" i="47"/>
  <c r="H14" i="47" s="1"/>
  <c r="G13" i="47"/>
  <c r="H13" i="47" s="1"/>
  <c r="G12" i="47"/>
  <c r="H12" i="47" s="1"/>
  <c r="G11" i="47"/>
  <c r="H11" i="47" s="1"/>
  <c r="G10" i="47"/>
  <c r="H10" i="47" s="1"/>
  <c r="G9" i="47"/>
  <c r="H9" i="47" s="1"/>
  <c r="G8" i="47"/>
  <c r="H8" i="47" s="1"/>
  <c r="F7" i="47"/>
  <c r="F56" i="47" s="1"/>
  <c r="E7" i="47"/>
  <c r="D7" i="47"/>
  <c r="G19" i="47" l="1"/>
  <c r="H19" i="47" s="1"/>
  <c r="G7" i="47"/>
  <c r="H7" i="47" s="1"/>
  <c r="E56" i="47"/>
  <c r="G32" i="47"/>
  <c r="H32" i="47" s="1"/>
  <c r="D56" i="47"/>
  <c r="G56" i="47" s="1"/>
  <c r="H56" i="47" s="1"/>
  <c r="G53" i="46"/>
  <c r="H53" i="46" s="1"/>
  <c r="G54" i="46"/>
  <c r="H54" i="46" s="1"/>
  <c r="E52" i="46"/>
  <c r="F52" i="46"/>
  <c r="G52" i="46" s="1"/>
  <c r="H52" i="46" s="1"/>
  <c r="D52" i="46"/>
  <c r="F46" i="46" l="1"/>
  <c r="G51" i="46"/>
  <c r="H51" i="46" s="1"/>
  <c r="G50" i="46"/>
  <c r="H50" i="46" s="1"/>
  <c r="G49" i="46"/>
  <c r="H49" i="46" s="1"/>
  <c r="G48" i="46"/>
  <c r="H48" i="46" s="1"/>
  <c r="G47" i="46"/>
  <c r="H47" i="46" s="1"/>
  <c r="E46" i="46"/>
  <c r="D46" i="46"/>
  <c r="G45" i="46"/>
  <c r="H45" i="46" s="1"/>
  <c r="G44" i="46"/>
  <c r="H44" i="46" s="1"/>
  <c r="G43" i="46"/>
  <c r="H43" i="46" s="1"/>
  <c r="G42" i="46"/>
  <c r="H42" i="46" s="1"/>
  <c r="G41" i="46"/>
  <c r="H41" i="46" s="1"/>
  <c r="F40" i="46"/>
  <c r="E40" i="46"/>
  <c r="D40" i="46"/>
  <c r="G39" i="46"/>
  <c r="H39" i="46" s="1"/>
  <c r="G38" i="46"/>
  <c r="H38" i="46" s="1"/>
  <c r="G37" i="46"/>
  <c r="H37" i="46" s="1"/>
  <c r="G36" i="46"/>
  <c r="H36" i="46" s="1"/>
  <c r="F35" i="46"/>
  <c r="E35" i="46"/>
  <c r="D35" i="46"/>
  <c r="G34" i="46"/>
  <c r="H34" i="46" s="1"/>
  <c r="G33" i="46"/>
  <c r="H33" i="46" s="1"/>
  <c r="G32" i="46"/>
  <c r="H32" i="46" s="1"/>
  <c r="F31" i="46"/>
  <c r="E31" i="46"/>
  <c r="D31" i="46"/>
  <c r="G31" i="46" s="1"/>
  <c r="H31" i="46" s="1"/>
  <c r="G30" i="46"/>
  <c r="H30" i="46" s="1"/>
  <c r="G29" i="46"/>
  <c r="H29" i="46" s="1"/>
  <c r="F28" i="46"/>
  <c r="E28" i="46"/>
  <c r="D28" i="46"/>
  <c r="G27" i="46"/>
  <c r="H27" i="46" s="1"/>
  <c r="G26" i="46"/>
  <c r="H26" i="46" s="1"/>
  <c r="G25" i="46"/>
  <c r="H25" i="46" s="1"/>
  <c r="F24" i="46"/>
  <c r="E24" i="46"/>
  <c r="D24" i="46"/>
  <c r="G23" i="46"/>
  <c r="H23" i="46" s="1"/>
  <c r="G22" i="46"/>
  <c r="H22" i="46" s="1"/>
  <c r="G21" i="46"/>
  <c r="H21" i="46" s="1"/>
  <c r="G20" i="46"/>
  <c r="H20" i="46" s="1"/>
  <c r="F19" i="46"/>
  <c r="E19" i="46"/>
  <c r="D19" i="46"/>
  <c r="G18" i="46"/>
  <c r="H18" i="46" s="1"/>
  <c r="G17" i="46"/>
  <c r="H17" i="46" s="1"/>
  <c r="G16" i="46"/>
  <c r="H16" i="46" s="1"/>
  <c r="F15" i="46"/>
  <c r="E15" i="46"/>
  <c r="D15" i="46"/>
  <c r="G14" i="46"/>
  <c r="H14" i="46" s="1"/>
  <c r="G13" i="46"/>
  <c r="H13" i="46" s="1"/>
  <c r="G12" i="46"/>
  <c r="H12" i="46" s="1"/>
  <c r="G11" i="46"/>
  <c r="H11" i="46" s="1"/>
  <c r="G10" i="46"/>
  <c r="H10" i="46" s="1"/>
  <c r="G9" i="46"/>
  <c r="H9" i="46" s="1"/>
  <c r="G8" i="46"/>
  <c r="H8" i="46" s="1"/>
  <c r="F7" i="46"/>
  <c r="E7" i="46"/>
  <c r="D7" i="46"/>
  <c r="G40" i="46" l="1"/>
  <c r="H40" i="46" s="1"/>
  <c r="F55" i="46"/>
  <c r="E55" i="46"/>
  <c r="D55" i="46"/>
  <c r="G35" i="46"/>
  <c r="H35" i="46" s="1"/>
  <c r="G24" i="46"/>
  <c r="H24" i="46" s="1"/>
  <c r="G19" i="46"/>
  <c r="H19" i="46" s="1"/>
  <c r="G15" i="46"/>
  <c r="H15" i="46" s="1"/>
  <c r="G46" i="46"/>
  <c r="H46" i="46" s="1"/>
  <c r="G28" i="46"/>
  <c r="H28" i="46" s="1"/>
  <c r="G7" i="46"/>
  <c r="H7" i="46" s="1"/>
  <c r="G55" i="46" l="1"/>
  <c r="H55" i="46" s="1"/>
</calcChain>
</file>

<file path=xl/sharedStrings.xml><?xml version="1.0" encoding="utf-8"?>
<sst xmlns="http://schemas.openxmlformats.org/spreadsheetml/2006/main" count="377" uniqueCount="132">
  <si>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</si>
  <si>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</si>
  <si>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</si>
  <si>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</si>
  <si>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</si>
  <si>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</si>
  <si>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</si>
  <si>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</si>
  <si>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</si>
  <si>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</si>
  <si>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</si>
  <si>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</si>
  <si>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</si>
  <si>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</si>
  <si>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</si>
  <si>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</si>
  <si>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</si>
  <si>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</si>
  <si>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</si>
  <si>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</si>
  <si>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</si>
  <si>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</si>
  <si>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</si>
  <si>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</si>
  <si>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</si>
  <si>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</si>
  <si>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</si>
  <si>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</si>
  <si>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</si>
  <si>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</si>
  <si>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</si>
  <si>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</si>
  <si>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</si>
  <si>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</si>
  <si>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</si>
  <si>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</si>
  <si>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</si>
  <si>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</si>
  <si>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</si>
  <si>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</si>
  <si>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</si>
  <si>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</si>
  <si>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</si>
  <si>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</si>
  <si>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</si>
  <si>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</si>
  <si>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</si>
  <si>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</si>
  <si>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</si>
  <si>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</si>
  <si>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</si>
  <si>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</si>
  <si>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</si>
  <si>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</si>
  <si>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</si>
  <si>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</si>
  <si>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</si>
  <si>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</si>
  <si>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</si>
  <si>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</si>
  <si>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</si>
  <si>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</si>
  <si>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</si>
  <si>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</si>
  <si>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</si>
  <si>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</si>
  <si>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</si>
  <si>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</si>
  <si>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</si>
  <si>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</si>
  <si>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</si>
  <si>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</si>
  <si>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</si>
  <si>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</si>
  <si>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</si>
  <si>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</si>
  <si>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</si>
  <si>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</si>
  <si>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</si>
  <si>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</si>
  <si>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</si>
  <si>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</si>
  <si>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</si>
  <si>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</si>
  <si>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</si>
  <si>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</si>
  <si>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</si>
  <si>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</si>
  <si>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</si>
  <si>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</si>
  <si>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</si>
  <si>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</si>
  <si>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</si>
  <si>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</si>
  <si>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</si>
  <si>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</si>
  <si>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</si>
  <si>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</si>
  <si>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</si>
  <si>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</si>
  <si>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</si>
  <si>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</si>
  <si>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</si>
  <si>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</si>
  <si>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</si>
  <si>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</si>
  <si>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</si>
  <si>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</si>
  <si>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Исполнение по муниципальным программам Заволжского муниципального района за январь 2021 года</t>
  </si>
  <si>
    <t xml:space="preserve">утверждено по состоянию на 01.02.2021 </t>
  </si>
  <si>
    <t>профинансировано за январь 2021</t>
  </si>
  <si>
    <t>кассовые расходы за январь 2021</t>
  </si>
  <si>
    <t>18.</t>
  </si>
  <si>
    <t>Энергосбережение и повышение энергетической эффективности Заволжского муниципального района</t>
  </si>
  <si>
    <t>18.1</t>
  </si>
  <si>
    <t>18.2</t>
  </si>
  <si>
    <t>Энергосбережение в социальной сфере на территории Заволжского муниципального района</t>
  </si>
  <si>
    <t>Энергосбережение и повышение энергетической эффективности в муниципальном жилом фонде Заволжского муниципального района</t>
  </si>
  <si>
    <t>Исполнение по муниципальным программам Заволжского муниципального района за февраль 2021 года</t>
  </si>
  <si>
    <t xml:space="preserve">утверждено по состоянию на 01.03.2021 </t>
  </si>
  <si>
    <t>профинансировано за январь-февраль 2021</t>
  </si>
  <si>
    <t>кассовые расходы за январь-февраль 2021</t>
  </si>
  <si>
    <t>5.4.</t>
  </si>
  <si>
    <t>Комплексное развитие сельских территорий Заволжского муниципального района</t>
  </si>
  <si>
    <t>Исполнение по муниципальным программам Заволжского муниципального района за март 2021 года</t>
  </si>
  <si>
    <t xml:space="preserve">утверждено по состоянию на 01.04.2021 </t>
  </si>
  <si>
    <t>профинансировано за январь-март 2021</t>
  </si>
  <si>
    <t>кассовые расходы за январь-март 2021</t>
  </si>
  <si>
    <t>6.3.</t>
  </si>
  <si>
    <t>6.4.</t>
  </si>
  <si>
    <t>Стимулирование развития жилищного строительства на территории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</si>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</sst>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8"/>
  <sheetViews>
    <sheetView workbookViewId="0">
      <selection activeCell="N7" sqref="N7"/>
    </sheetView>
  </sheetViews>
  <sheetFormatPr defaultRowHeight="15" x14ac:dyDescent="0.25"/>
  <cols>
    <col min="1" max="1" width="6.42578125" style="10" customWidth="1"/>
    <col min="2" max="2" width="26.5703125" style="1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21" customWidth="1"/>
  </cols>
  <sheetData>
    <row r="2" spans="1:13" ht="36" customHeight="1" x14ac:dyDescent="0.3">
      <c r="A2" s="43" t="s">
        <v>108</v>
      </c>
      <c r="B2" s="43"/>
      <c r="C2" s="43"/>
      <c r="D2" s="43"/>
      <c r="E2" s="43"/>
      <c r="F2" s="43"/>
      <c r="G2" s="43"/>
      <c r="M2" t="s">
        <v>86</v>
      </c>
    </row>
    <row r="4" spans="1:13" x14ac:dyDescent="0.25">
      <c r="G4" s="24" t="s">
        <v>80</v>
      </c>
      <c r="H4" s="23">
        <v>8.3299999999999999E-2</v>
      </c>
    </row>
    <row r="5" spans="1:13" ht="48.75" customHeight="1" x14ac:dyDescent="0.25">
      <c r="A5" s="44" t="s">
        <v>101</v>
      </c>
      <c r="B5" s="45" t="s">
        <v>25</v>
      </c>
      <c r="C5" s="44" t="s">
        <v>0</v>
      </c>
      <c r="D5" s="44" t="s">
        <v>109</v>
      </c>
      <c r="E5" s="44" t="s">
        <v>110</v>
      </c>
      <c r="F5" s="44" t="s">
        <v>111</v>
      </c>
      <c r="G5" s="44" t="s">
        <v>27</v>
      </c>
      <c r="H5" s="42" t="s">
        <v>78</v>
      </c>
    </row>
    <row r="6" spans="1:13" ht="41.25" customHeight="1" x14ac:dyDescent="0.25">
      <c r="A6" s="44"/>
      <c r="B6" s="45"/>
      <c r="C6" s="44"/>
      <c r="D6" s="44"/>
      <c r="E6" s="44"/>
      <c r="F6" s="44"/>
      <c r="G6" s="44"/>
      <c r="H6" s="42"/>
    </row>
    <row r="7" spans="1:13" s="9" customFormat="1" ht="45.75" customHeight="1" x14ac:dyDescent="0.25">
      <c r="A7" s="5" t="s">
        <v>1</v>
      </c>
      <c r="B7" s="11" t="s">
        <v>2</v>
      </c>
      <c r="C7" s="8" t="s">
        <v>3</v>
      </c>
      <c r="D7" s="25">
        <f>D8+D9+D10+D11+D12+D13</f>
        <v>236652993.97999999</v>
      </c>
      <c r="E7" s="25">
        <f t="shared" ref="E7:F7" si="0">E8+E9+E10+E11+E12+E13</f>
        <v>10245235.469999999</v>
      </c>
      <c r="F7" s="25">
        <f t="shared" si="0"/>
        <v>5724995.879999999</v>
      </c>
      <c r="G7" s="25">
        <f>F7/D7*100</f>
        <v>2.4191521027128142</v>
      </c>
      <c r="H7" s="26">
        <f>G7-1*100/12</f>
        <v>-5.9141812306205193</v>
      </c>
      <c r="L7" s="9" t="s">
        <v>86</v>
      </c>
    </row>
    <row r="8" spans="1:13" ht="60" x14ac:dyDescent="0.25">
      <c r="A8" s="3" t="s">
        <v>28</v>
      </c>
      <c r="B8" s="35" t="s">
        <v>38</v>
      </c>
      <c r="C8" s="33"/>
      <c r="D8" s="2">
        <v>79794650.659999996</v>
      </c>
      <c r="E8" s="2">
        <v>3747545.79</v>
      </c>
      <c r="F8" s="2">
        <v>1964871.72</v>
      </c>
      <c r="G8" s="25">
        <f t="shared" ref="G8:G54" si="1">F8/D8*100</f>
        <v>2.4624103291988773</v>
      </c>
      <c r="H8" s="26">
        <f t="shared" ref="H8:H55" si="2">G8-1*100/12</f>
        <v>-5.8709230041344567</v>
      </c>
      <c r="K8" t="s">
        <v>86</v>
      </c>
    </row>
    <row r="9" spans="1:13" ht="135" x14ac:dyDescent="0.25">
      <c r="A9" s="34" t="s">
        <v>29</v>
      </c>
      <c r="B9" s="12" t="s">
        <v>81</v>
      </c>
      <c r="C9" s="33"/>
      <c r="D9" s="2">
        <v>126029736.94</v>
      </c>
      <c r="E9" s="2">
        <v>4668039.16</v>
      </c>
      <c r="F9" s="2">
        <v>3312010.67</v>
      </c>
      <c r="G9" s="25">
        <f t="shared" si="1"/>
        <v>2.6279596787358019</v>
      </c>
      <c r="H9" s="26">
        <f t="shared" si="2"/>
        <v>-5.7053736545975315</v>
      </c>
    </row>
    <row r="10" spans="1:13" ht="75" x14ac:dyDescent="0.25">
      <c r="A10" s="34" t="s">
        <v>30</v>
      </c>
      <c r="B10" s="12" t="s">
        <v>34</v>
      </c>
      <c r="C10" s="33"/>
      <c r="D10" s="2">
        <v>20209802.379999999</v>
      </c>
      <c r="E10" s="2">
        <v>1064572.6299999999</v>
      </c>
      <c r="F10" s="2">
        <v>256306.39</v>
      </c>
      <c r="G10" s="25">
        <f t="shared" si="1"/>
        <v>1.2682280864539559</v>
      </c>
      <c r="H10" s="26">
        <f t="shared" si="2"/>
        <v>-7.0651052468793782</v>
      </c>
    </row>
    <row r="11" spans="1:13" ht="75" customHeight="1" x14ac:dyDescent="0.25">
      <c r="A11" s="34" t="s">
        <v>31</v>
      </c>
      <c r="B11" s="35" t="s">
        <v>35</v>
      </c>
      <c r="C11" s="33"/>
      <c r="D11" s="2">
        <v>742970</v>
      </c>
      <c r="E11" s="2">
        <v>0</v>
      </c>
      <c r="F11" s="2">
        <v>0</v>
      </c>
      <c r="G11" s="25">
        <f t="shared" si="1"/>
        <v>0</v>
      </c>
      <c r="H11" s="26">
        <f t="shared" si="2"/>
        <v>-8.3333333333333339</v>
      </c>
    </row>
    <row r="12" spans="1:13" ht="60" x14ac:dyDescent="0.25">
      <c r="A12" s="34" t="s">
        <v>32</v>
      </c>
      <c r="B12" s="12" t="s">
        <v>36</v>
      </c>
      <c r="C12" s="33"/>
      <c r="D12" s="2">
        <v>62496</v>
      </c>
      <c r="E12" s="2">
        <v>5208</v>
      </c>
      <c r="F12" s="2">
        <v>0</v>
      </c>
      <c r="G12" s="25">
        <f t="shared" si="1"/>
        <v>0</v>
      </c>
      <c r="H12" s="26">
        <f t="shared" si="2"/>
        <v>-8.3333333333333339</v>
      </c>
    </row>
    <row r="13" spans="1:13" ht="90" x14ac:dyDescent="0.25">
      <c r="A13" s="34" t="s">
        <v>33</v>
      </c>
      <c r="B13" s="12" t="s">
        <v>37</v>
      </c>
      <c r="C13" s="33"/>
      <c r="D13" s="2">
        <v>9813338</v>
      </c>
      <c r="E13" s="2">
        <v>759869.89</v>
      </c>
      <c r="F13" s="2">
        <v>191807.1</v>
      </c>
      <c r="G13" s="25">
        <f t="shared" si="1"/>
        <v>1.9545551167197135</v>
      </c>
      <c r="H13" s="26">
        <f t="shared" si="2"/>
        <v>-6.37877821661362</v>
      </c>
    </row>
    <row r="14" spans="1:13" s="9" customFormat="1" ht="60.75" customHeight="1" x14ac:dyDescent="0.25">
      <c r="A14" s="5" t="s">
        <v>4</v>
      </c>
      <c r="B14" s="13" t="s">
        <v>5</v>
      </c>
      <c r="C14" s="6" t="s">
        <v>6</v>
      </c>
      <c r="D14" s="1">
        <v>622692.16</v>
      </c>
      <c r="E14" s="1">
        <v>267755.78999999998</v>
      </c>
      <c r="F14" s="1">
        <v>250000</v>
      </c>
      <c r="G14" s="25">
        <f t="shared" si="1"/>
        <v>40.148249176607585</v>
      </c>
      <c r="H14" s="26">
        <f t="shared" si="2"/>
        <v>31.81491584327425</v>
      </c>
    </row>
    <row r="15" spans="1:13" s="9" customFormat="1" ht="86.25" customHeight="1" x14ac:dyDescent="0.25">
      <c r="A15" s="5" t="s">
        <v>7</v>
      </c>
      <c r="B15" s="13" t="s">
        <v>8</v>
      </c>
      <c r="C15" s="6" t="s">
        <v>9</v>
      </c>
      <c r="D15" s="1">
        <f>D16+D18</f>
        <v>13217378.82</v>
      </c>
      <c r="E15" s="1">
        <f>E16+E18</f>
        <v>827549.79</v>
      </c>
      <c r="F15" s="1">
        <f>F16+F18</f>
        <v>827549.79</v>
      </c>
      <c r="G15" s="25">
        <f t="shared" si="1"/>
        <v>6.2610734039625564</v>
      </c>
      <c r="H15" s="26">
        <f t="shared" si="2"/>
        <v>-2.0722599293707775</v>
      </c>
    </row>
    <row r="16" spans="1:13" ht="108.75" customHeight="1" x14ac:dyDescent="0.25">
      <c r="A16" s="34" t="s">
        <v>57</v>
      </c>
      <c r="B16" s="12" t="s">
        <v>39</v>
      </c>
      <c r="C16" s="4"/>
      <c r="D16" s="27">
        <v>9176757.5800000001</v>
      </c>
      <c r="E16" s="2">
        <v>590750</v>
      </c>
      <c r="F16" s="2">
        <v>590750</v>
      </c>
      <c r="G16" s="25">
        <f t="shared" si="1"/>
        <v>6.43745892653296</v>
      </c>
      <c r="H16" s="26">
        <f t="shared" si="2"/>
        <v>-1.8958744068003739</v>
      </c>
    </row>
    <row r="17" spans="1:8" ht="120" hidden="1" x14ac:dyDescent="0.25">
      <c r="A17" s="34" t="s">
        <v>91</v>
      </c>
      <c r="B17" s="29" t="s">
        <v>92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5" x14ac:dyDescent="0.25">
      <c r="A18" s="34" t="s">
        <v>88</v>
      </c>
      <c r="B18" s="14" t="s">
        <v>89</v>
      </c>
      <c r="C18" s="4"/>
      <c r="D18" s="27">
        <v>4040621.24</v>
      </c>
      <c r="E18" s="2">
        <v>236799.79</v>
      </c>
      <c r="F18" s="2">
        <v>236799.79</v>
      </c>
      <c r="G18" s="25">
        <f t="shared" si="1"/>
        <v>5.8604797612755206</v>
      </c>
      <c r="H18" s="26">
        <f t="shared" si="2"/>
        <v>-2.4728535720578133</v>
      </c>
    </row>
    <row r="19" spans="1:8" s="9" customFormat="1" ht="42.75" x14ac:dyDescent="0.25">
      <c r="A19" s="5" t="s">
        <v>10</v>
      </c>
      <c r="B19" s="13" t="s">
        <v>11</v>
      </c>
      <c r="C19" s="6" t="s">
        <v>12</v>
      </c>
      <c r="D19" s="1">
        <f>D20+D21+D22+D23</f>
        <v>2211249.4</v>
      </c>
      <c r="E19" s="1">
        <f>E20+E22+E23</f>
        <v>11760</v>
      </c>
      <c r="F19" s="1">
        <f t="shared" ref="F19" si="3">F20+F21+F22+F23</f>
        <v>11760</v>
      </c>
      <c r="G19" s="25">
        <f t="shared" si="1"/>
        <v>0.53182603463905975</v>
      </c>
      <c r="H19" s="26">
        <f t="shared" si="2"/>
        <v>-7.8015072986942737</v>
      </c>
    </row>
    <row r="20" spans="1:8" ht="60" x14ac:dyDescent="0.25">
      <c r="A20" s="34" t="s">
        <v>58</v>
      </c>
      <c r="B20" s="12" t="s">
        <v>40</v>
      </c>
      <c r="C20" s="4"/>
      <c r="D20" s="27">
        <v>141100</v>
      </c>
      <c r="E20" s="27">
        <v>11760</v>
      </c>
      <c r="F20" s="27">
        <v>11760</v>
      </c>
      <c r="G20" s="25">
        <f t="shared" si="1"/>
        <v>8.334514528703048</v>
      </c>
      <c r="H20" s="26">
        <f t="shared" si="2"/>
        <v>1.1811953697140609E-3</v>
      </c>
    </row>
    <row r="21" spans="1:8" ht="75" hidden="1" x14ac:dyDescent="0.25">
      <c r="A21" s="34" t="s">
        <v>59</v>
      </c>
      <c r="B21" s="35" t="s">
        <v>41</v>
      </c>
      <c r="C21" s="4"/>
      <c r="D21" s="27"/>
      <c r="E21" s="27">
        <v>11760</v>
      </c>
      <c r="F21" s="27"/>
      <c r="G21" s="25" t="e">
        <f t="shared" si="1"/>
        <v>#DIV/0!</v>
      </c>
      <c r="H21" s="26" t="e">
        <f t="shared" si="2"/>
        <v>#DIV/0!</v>
      </c>
    </row>
    <row r="22" spans="1:8" ht="90" x14ac:dyDescent="0.25">
      <c r="A22" s="34" t="s">
        <v>60</v>
      </c>
      <c r="B22" s="35" t="s">
        <v>42</v>
      </c>
      <c r="C22" s="4"/>
      <c r="D22" s="27">
        <v>2070149.4</v>
      </c>
      <c r="E22" s="27">
        <v>0</v>
      </c>
      <c r="F22" s="27">
        <v>0</v>
      </c>
      <c r="G22" s="25">
        <f t="shared" si="1"/>
        <v>0</v>
      </c>
      <c r="H22" s="26">
        <f t="shared" si="2"/>
        <v>-8.3333333333333339</v>
      </c>
    </row>
    <row r="23" spans="1:8" ht="105" x14ac:dyDescent="0.25">
      <c r="A23" s="34" t="s">
        <v>106</v>
      </c>
      <c r="B23" s="29" t="s">
        <v>107</v>
      </c>
      <c r="C23" s="4"/>
      <c r="D23" s="27">
        <v>0</v>
      </c>
      <c r="E23" s="27">
        <v>0</v>
      </c>
      <c r="F23" s="27">
        <v>0</v>
      </c>
      <c r="G23" s="25" t="e">
        <f t="shared" si="1"/>
        <v>#DIV/0!</v>
      </c>
      <c r="H23" s="26" t="e">
        <f t="shared" si="2"/>
        <v>#DIV/0!</v>
      </c>
    </row>
    <row r="24" spans="1:8" s="9" customFormat="1" ht="42.75" x14ac:dyDescent="0.25">
      <c r="A24" s="5" t="s">
        <v>13</v>
      </c>
      <c r="B24" s="13" t="s">
        <v>14</v>
      </c>
      <c r="C24" s="6" t="s">
        <v>15</v>
      </c>
      <c r="D24" s="25">
        <f>D25+D26+D27</f>
        <v>340000</v>
      </c>
      <c r="E24" s="25">
        <f t="shared" ref="E24:F24" si="4">E25+E26+E27</f>
        <v>20000</v>
      </c>
      <c r="F24" s="25">
        <f t="shared" si="4"/>
        <v>0</v>
      </c>
      <c r="G24" s="25">
        <f t="shared" si="1"/>
        <v>0</v>
      </c>
      <c r="H24" s="26">
        <f t="shared" si="2"/>
        <v>-8.3333333333333339</v>
      </c>
    </row>
    <row r="25" spans="1:8" ht="75" x14ac:dyDescent="0.25">
      <c r="A25" s="34" t="s">
        <v>61</v>
      </c>
      <c r="B25" s="12" t="s">
        <v>43</v>
      </c>
      <c r="C25" s="4"/>
      <c r="D25" s="2">
        <v>140000</v>
      </c>
      <c r="E25" s="2">
        <v>20000</v>
      </c>
      <c r="F25" s="2">
        <v>0</v>
      </c>
      <c r="G25" s="25">
        <f t="shared" si="1"/>
        <v>0</v>
      </c>
      <c r="H25" s="26">
        <f t="shared" si="2"/>
        <v>-8.3333333333333339</v>
      </c>
    </row>
    <row r="26" spans="1:8" ht="59.25" customHeight="1" x14ac:dyDescent="0.25">
      <c r="A26" s="3" t="s">
        <v>62</v>
      </c>
      <c r="B26" s="12" t="s">
        <v>44</v>
      </c>
      <c r="C26" s="4"/>
      <c r="D26" s="2">
        <v>200000</v>
      </c>
      <c r="E26" s="2">
        <v>0</v>
      </c>
      <c r="F26" s="2">
        <v>0</v>
      </c>
      <c r="G26" s="25">
        <f t="shared" si="1"/>
        <v>0</v>
      </c>
      <c r="H26" s="26">
        <f t="shared" si="2"/>
        <v>-8.3333333333333339</v>
      </c>
    </row>
    <row r="27" spans="1:8" ht="60" hidden="1" x14ac:dyDescent="0.25">
      <c r="A27" s="34" t="s">
        <v>63</v>
      </c>
      <c r="B27" s="12" t="s">
        <v>45</v>
      </c>
      <c r="C27" s="4"/>
      <c r="D27" s="2"/>
      <c r="E27" s="27"/>
      <c r="F27" s="27"/>
      <c r="G27" s="25" t="e">
        <f t="shared" si="1"/>
        <v>#DIV/0!</v>
      </c>
      <c r="H27" s="26" t="e">
        <f t="shared" si="2"/>
        <v>#DIV/0!</v>
      </c>
    </row>
    <row r="28" spans="1:8" s="9" customFormat="1" ht="87" customHeight="1" x14ac:dyDescent="0.25">
      <c r="A28" s="5" t="s">
        <v>16</v>
      </c>
      <c r="B28" s="11" t="s">
        <v>17</v>
      </c>
      <c r="C28" s="8" t="s">
        <v>18</v>
      </c>
      <c r="D28" s="25">
        <f>D29+D30</f>
        <v>2135333.0699999998</v>
      </c>
      <c r="E28" s="25">
        <f>E29+E30</f>
        <v>80000</v>
      </c>
      <c r="F28" s="25">
        <f>F29+F30</f>
        <v>80000</v>
      </c>
      <c r="G28" s="25">
        <f t="shared" si="1"/>
        <v>3.7464881298354085</v>
      </c>
      <c r="H28" s="26">
        <f t="shared" si="2"/>
        <v>-4.5868452034979255</v>
      </c>
    </row>
    <row r="29" spans="1:8" ht="92.25" customHeight="1" x14ac:dyDescent="0.25">
      <c r="A29" s="34" t="s">
        <v>64</v>
      </c>
      <c r="B29" s="12" t="s">
        <v>46</v>
      </c>
      <c r="C29" s="33"/>
      <c r="D29" s="2">
        <v>2135333.0699999998</v>
      </c>
      <c r="E29" s="27">
        <v>80000</v>
      </c>
      <c r="F29" s="27">
        <v>80000</v>
      </c>
      <c r="G29" s="25">
        <f t="shared" si="1"/>
        <v>3.7464881298354085</v>
      </c>
      <c r="H29" s="26">
        <f t="shared" si="2"/>
        <v>-4.5868452034979255</v>
      </c>
    </row>
    <row r="30" spans="1:8" ht="60" x14ac:dyDescent="0.25">
      <c r="A30" s="34" t="s">
        <v>87</v>
      </c>
      <c r="B30" s="29" t="s">
        <v>93</v>
      </c>
      <c r="C30" s="33"/>
      <c r="D30" s="2">
        <v>0</v>
      </c>
      <c r="E30" s="27">
        <v>0</v>
      </c>
      <c r="F30" s="27">
        <v>0</v>
      </c>
      <c r="G30" s="25" t="e">
        <f t="shared" si="1"/>
        <v>#DIV/0!</v>
      </c>
      <c r="H30" s="26" t="e">
        <f t="shared" si="2"/>
        <v>#DIV/0!</v>
      </c>
    </row>
    <row r="31" spans="1:8" s="9" customFormat="1" ht="42.75" x14ac:dyDescent="0.25">
      <c r="A31" s="5" t="s">
        <v>19</v>
      </c>
      <c r="B31" s="13" t="s">
        <v>20</v>
      </c>
      <c r="C31" s="6" t="s">
        <v>21</v>
      </c>
      <c r="D31" s="25">
        <f>D32+D33+D34</f>
        <v>15579163.369999999</v>
      </c>
      <c r="E31" s="25">
        <f t="shared" ref="E31:F31" si="5">E32+E33+E34</f>
        <v>519773</v>
      </c>
      <c r="F31" s="25">
        <f t="shared" si="5"/>
        <v>519773</v>
      </c>
      <c r="G31" s="25">
        <f t="shared" si="1"/>
        <v>3.3363344850783219</v>
      </c>
      <c r="H31" s="26">
        <f t="shared" si="2"/>
        <v>-4.9969988482550125</v>
      </c>
    </row>
    <row r="32" spans="1:8" ht="135" x14ac:dyDescent="0.25">
      <c r="A32" s="34" t="s">
        <v>65</v>
      </c>
      <c r="B32" s="12" t="s">
        <v>47</v>
      </c>
      <c r="C32" s="4"/>
      <c r="D32" s="2">
        <v>0</v>
      </c>
      <c r="E32" s="2">
        <v>0</v>
      </c>
      <c r="F32" s="2">
        <v>0</v>
      </c>
      <c r="G32" s="25" t="e">
        <f t="shared" si="1"/>
        <v>#DIV/0!</v>
      </c>
      <c r="H32" s="26" t="e">
        <f t="shared" si="2"/>
        <v>#DIV/0!</v>
      </c>
    </row>
    <row r="33" spans="1:10" ht="105" x14ac:dyDescent="0.25">
      <c r="A33" s="34" t="s">
        <v>66</v>
      </c>
      <c r="B33" s="12" t="s">
        <v>48</v>
      </c>
      <c r="C33" s="4"/>
      <c r="D33" s="2">
        <v>15579163.369999999</v>
      </c>
      <c r="E33" s="2">
        <v>519773</v>
      </c>
      <c r="F33" s="2">
        <v>519773</v>
      </c>
      <c r="G33" s="25">
        <f t="shared" si="1"/>
        <v>3.3363344850783219</v>
      </c>
      <c r="H33" s="26">
        <f t="shared" si="2"/>
        <v>-4.9969988482550125</v>
      </c>
    </row>
    <row r="34" spans="1:10" ht="60" hidden="1" x14ac:dyDescent="0.25">
      <c r="A34" s="3" t="s">
        <v>68</v>
      </c>
      <c r="B34" s="4" t="s">
        <v>67</v>
      </c>
      <c r="C34" s="4"/>
      <c r="D34" s="2">
        <v>0</v>
      </c>
      <c r="E34" s="2"/>
      <c r="F34" s="2"/>
      <c r="G34" s="25" t="e">
        <f t="shared" si="1"/>
        <v>#DIV/0!</v>
      </c>
      <c r="H34" s="26" t="e">
        <f t="shared" si="2"/>
        <v>#DIV/0!</v>
      </c>
    </row>
    <row r="35" spans="1:10" s="9" customFormat="1" ht="74.25" customHeight="1" x14ac:dyDescent="0.25">
      <c r="A35" s="5" t="s">
        <v>22</v>
      </c>
      <c r="B35" s="13" t="s">
        <v>23</v>
      </c>
      <c r="C35" s="7" t="s">
        <v>26</v>
      </c>
      <c r="D35" s="1">
        <f>D36+D37+D38+D39</f>
        <v>4609915</v>
      </c>
      <c r="E35" s="1">
        <f>E36+E37+E38+E39</f>
        <v>301000</v>
      </c>
      <c r="F35" s="1">
        <f t="shared" ref="F35" si="6">F36+F37+F38+F39</f>
        <v>277841.56</v>
      </c>
      <c r="G35" s="25">
        <f t="shared" si="1"/>
        <v>6.0270430148928993</v>
      </c>
      <c r="H35" s="26">
        <f t="shared" si="2"/>
        <v>-2.3062903184404346</v>
      </c>
    </row>
    <row r="36" spans="1:10" ht="60" x14ac:dyDescent="0.25">
      <c r="A36" s="3" t="s">
        <v>53</v>
      </c>
      <c r="B36" s="12" t="s">
        <v>49</v>
      </c>
      <c r="C36" s="4"/>
      <c r="D36" s="27">
        <v>4009915</v>
      </c>
      <c r="E36" s="27">
        <v>301000</v>
      </c>
      <c r="F36" s="27">
        <v>277841.56</v>
      </c>
      <c r="G36" s="25">
        <f t="shared" si="1"/>
        <v>6.9288640781662458</v>
      </c>
      <c r="H36" s="26">
        <f t="shared" si="2"/>
        <v>-1.4044692551670881</v>
      </c>
    </row>
    <row r="37" spans="1:10" ht="61.5" customHeight="1" x14ac:dyDescent="0.25">
      <c r="A37" s="34" t="s">
        <v>54</v>
      </c>
      <c r="B37" s="12" t="s">
        <v>50</v>
      </c>
      <c r="C37" s="4"/>
      <c r="D37" s="28">
        <v>0</v>
      </c>
      <c r="E37" s="28">
        <v>0</v>
      </c>
      <c r="F37" s="28">
        <v>0</v>
      </c>
      <c r="G37" s="25" t="e">
        <f>F37/D37*100</f>
        <v>#DIV/0!</v>
      </c>
      <c r="H37" s="26" t="e">
        <f t="shared" si="2"/>
        <v>#DIV/0!</v>
      </c>
    </row>
    <row r="38" spans="1:10" ht="45" customHeight="1" x14ac:dyDescent="0.25">
      <c r="A38" s="34" t="s">
        <v>55</v>
      </c>
      <c r="B38" s="12" t="s">
        <v>51</v>
      </c>
      <c r="C38" s="4"/>
      <c r="D38" s="27">
        <v>300000</v>
      </c>
      <c r="E38" s="27">
        <v>0</v>
      </c>
      <c r="F38" s="27">
        <v>0</v>
      </c>
      <c r="G38" s="25">
        <f>F38/D38*100</f>
        <v>0</v>
      </c>
      <c r="H38" s="26">
        <f t="shared" si="2"/>
        <v>-8.3333333333333339</v>
      </c>
    </row>
    <row r="39" spans="1:10" ht="75" x14ac:dyDescent="0.25">
      <c r="A39" s="34" t="s">
        <v>56</v>
      </c>
      <c r="B39" s="12" t="s">
        <v>52</v>
      </c>
      <c r="C39" s="4"/>
      <c r="D39" s="27">
        <v>300000</v>
      </c>
      <c r="E39" s="27">
        <v>0</v>
      </c>
      <c r="F39" s="27">
        <v>0</v>
      </c>
      <c r="G39" s="25">
        <f t="shared" si="1"/>
        <v>0</v>
      </c>
      <c r="H39" s="26">
        <f t="shared" si="2"/>
        <v>-8.3333333333333339</v>
      </c>
    </row>
    <row r="40" spans="1:10" s="9" customFormat="1" ht="75" customHeight="1" x14ac:dyDescent="0.25">
      <c r="A40" s="5" t="s">
        <v>69</v>
      </c>
      <c r="B40" s="6" t="s">
        <v>70</v>
      </c>
      <c r="C40" s="6" t="s">
        <v>77</v>
      </c>
      <c r="D40" s="1">
        <f>D41+D42+D43</f>
        <v>40220463.079999998</v>
      </c>
      <c r="E40" s="1">
        <f t="shared" ref="E40:F40" si="7">E41+E42+E43</f>
        <v>2985214.58</v>
      </c>
      <c r="F40" s="1">
        <f t="shared" si="7"/>
        <v>2775234.7600000002</v>
      </c>
      <c r="G40" s="25">
        <f t="shared" si="1"/>
        <v>6.900056706159635</v>
      </c>
      <c r="H40" s="26">
        <f t="shared" si="2"/>
        <v>-1.433276627173699</v>
      </c>
    </row>
    <row r="41" spans="1:10" ht="60.75" customHeight="1" x14ac:dyDescent="0.25">
      <c r="A41" s="16" t="s">
        <v>75</v>
      </c>
      <c r="B41" s="4" t="s">
        <v>71</v>
      </c>
      <c r="C41" s="6"/>
      <c r="D41" s="27">
        <v>26260234.079999998</v>
      </c>
      <c r="E41" s="27">
        <v>1934167.96</v>
      </c>
      <c r="F41" s="27">
        <v>1751379.34</v>
      </c>
      <c r="G41" s="25">
        <f t="shared" si="1"/>
        <v>6.6693211289150858</v>
      </c>
      <c r="H41" s="26">
        <f t="shared" si="2"/>
        <v>-1.6640122044182482</v>
      </c>
    </row>
    <row r="42" spans="1:10" ht="135" x14ac:dyDescent="0.25">
      <c r="A42" s="18" t="s">
        <v>76</v>
      </c>
      <c r="B42" s="19" t="s">
        <v>72</v>
      </c>
      <c r="C42" s="6"/>
      <c r="D42" s="27">
        <v>11000000</v>
      </c>
      <c r="E42" s="27">
        <v>851046.62</v>
      </c>
      <c r="F42" s="27">
        <v>823855.42</v>
      </c>
      <c r="G42" s="25">
        <f t="shared" si="1"/>
        <v>7.4895947272727277</v>
      </c>
      <c r="H42" s="26">
        <f t="shared" si="2"/>
        <v>-0.84373860606060624</v>
      </c>
    </row>
    <row r="43" spans="1:10" ht="180" x14ac:dyDescent="0.25">
      <c r="A43" s="18" t="s">
        <v>95</v>
      </c>
      <c r="B43" s="19" t="s">
        <v>84</v>
      </c>
      <c r="C43" s="17"/>
      <c r="D43" s="27">
        <v>2960229</v>
      </c>
      <c r="E43" s="27">
        <v>200000</v>
      </c>
      <c r="F43" s="27">
        <v>200000</v>
      </c>
      <c r="G43" s="25">
        <f t="shared" si="1"/>
        <v>6.7562340616215844</v>
      </c>
      <c r="H43" s="26">
        <f t="shared" si="2"/>
        <v>-1.5770992717117496</v>
      </c>
      <c r="J43" t="s">
        <v>86</v>
      </c>
    </row>
    <row r="44" spans="1:10" s="9" customFormat="1" ht="94.5" x14ac:dyDescent="0.25">
      <c r="A44" s="5" t="s">
        <v>74</v>
      </c>
      <c r="B44" s="20" t="s">
        <v>73</v>
      </c>
      <c r="C44" s="17" t="s">
        <v>77</v>
      </c>
      <c r="D44" s="1">
        <v>6465143.8300000001</v>
      </c>
      <c r="E44" s="1">
        <v>127631.58</v>
      </c>
      <c r="F44" s="1">
        <v>127631.58</v>
      </c>
      <c r="G44" s="25">
        <f t="shared" si="1"/>
        <v>1.9741491195873362</v>
      </c>
      <c r="H44" s="26">
        <f t="shared" si="2"/>
        <v>-6.3591842137459977</v>
      </c>
    </row>
    <row r="45" spans="1:10" s="9" customFormat="1" ht="63" x14ac:dyDescent="0.25">
      <c r="A45" s="5" t="s">
        <v>82</v>
      </c>
      <c r="B45" s="20" t="s">
        <v>83</v>
      </c>
      <c r="C45" s="17"/>
      <c r="D45" s="1">
        <v>13800</v>
      </c>
      <c r="E45" s="1">
        <v>0</v>
      </c>
      <c r="F45" s="1">
        <v>0</v>
      </c>
      <c r="G45" s="25">
        <f t="shared" si="1"/>
        <v>0</v>
      </c>
      <c r="H45" s="26">
        <f t="shared" si="2"/>
        <v>-8.3333333333333339</v>
      </c>
    </row>
    <row r="46" spans="1:10" s="9" customFormat="1" ht="47.25" x14ac:dyDescent="0.25">
      <c r="A46" s="5" t="s">
        <v>90</v>
      </c>
      <c r="B46" s="30" t="s">
        <v>94</v>
      </c>
      <c r="C46" s="17"/>
      <c r="D46" s="1">
        <f>D47+D48+D49</f>
        <v>70000</v>
      </c>
      <c r="E46" s="1">
        <f t="shared" ref="E46:F46" si="8">E47+E48+E49</f>
        <v>0</v>
      </c>
      <c r="F46" s="1">
        <f t="shared" si="8"/>
        <v>0</v>
      </c>
      <c r="G46" s="25">
        <f t="shared" si="1"/>
        <v>0</v>
      </c>
      <c r="H46" s="26">
        <f t="shared" si="2"/>
        <v>-8.3333333333333339</v>
      </c>
    </row>
    <row r="47" spans="1:10" s="9" customFormat="1" ht="63" customHeight="1" x14ac:dyDescent="0.25">
      <c r="A47" s="3" t="s">
        <v>96</v>
      </c>
      <c r="B47" s="33" t="s">
        <v>97</v>
      </c>
      <c r="C47" s="17"/>
      <c r="D47" s="27">
        <v>50000</v>
      </c>
      <c r="E47" s="27">
        <v>0</v>
      </c>
      <c r="F47" s="27">
        <v>0</v>
      </c>
      <c r="G47" s="25">
        <f t="shared" si="1"/>
        <v>0</v>
      </c>
      <c r="H47" s="26">
        <f t="shared" si="2"/>
        <v>-8.3333333333333339</v>
      </c>
    </row>
    <row r="48" spans="1:10" s="9" customFormat="1" ht="60" x14ac:dyDescent="0.25">
      <c r="A48" s="34" t="s">
        <v>98</v>
      </c>
      <c r="B48" s="31" t="s">
        <v>67</v>
      </c>
      <c r="C48" s="17"/>
      <c r="D48" s="27">
        <v>0</v>
      </c>
      <c r="E48" s="27">
        <v>0</v>
      </c>
      <c r="F48" s="27">
        <v>0</v>
      </c>
      <c r="G48" s="25" t="e">
        <f t="shared" si="1"/>
        <v>#DIV/0!</v>
      </c>
      <c r="H48" s="26" t="e">
        <f t="shared" si="2"/>
        <v>#DIV/0!</v>
      </c>
    </row>
    <row r="49" spans="1:8" s="9" customFormat="1" ht="75" x14ac:dyDescent="0.25">
      <c r="A49" s="34" t="s">
        <v>99</v>
      </c>
      <c r="B49" s="31" t="s">
        <v>100</v>
      </c>
      <c r="C49" s="17"/>
      <c r="D49" s="27">
        <v>20000</v>
      </c>
      <c r="E49" s="27">
        <v>0</v>
      </c>
      <c r="F49" s="27">
        <v>0</v>
      </c>
      <c r="G49" s="25">
        <f t="shared" si="1"/>
        <v>0</v>
      </c>
      <c r="H49" s="26">
        <f t="shared" si="2"/>
        <v>-8.3333333333333339</v>
      </c>
    </row>
    <row r="50" spans="1:8" s="9" customFormat="1" ht="114.75" x14ac:dyDescent="0.25">
      <c r="A50" s="5" t="s">
        <v>102</v>
      </c>
      <c r="B50" s="32" t="s">
        <v>103</v>
      </c>
      <c r="C50" s="17"/>
      <c r="D50" s="1">
        <v>1082123</v>
      </c>
      <c r="E50" s="1">
        <v>33800</v>
      </c>
      <c r="F50" s="1">
        <v>10740</v>
      </c>
      <c r="G50" s="25">
        <f t="shared" si="1"/>
        <v>0.9924934596159587</v>
      </c>
      <c r="H50" s="26">
        <f t="shared" si="2"/>
        <v>-7.3408398737173748</v>
      </c>
    </row>
    <row r="51" spans="1:8" s="9" customFormat="1" ht="57.75" x14ac:dyDescent="0.25">
      <c r="A51" s="5" t="s">
        <v>104</v>
      </c>
      <c r="B51" s="32" t="s">
        <v>105</v>
      </c>
      <c r="C51" s="17"/>
      <c r="D51" s="1">
        <v>168451802.34</v>
      </c>
      <c r="E51" s="1">
        <v>0</v>
      </c>
      <c r="F51" s="1">
        <v>0</v>
      </c>
      <c r="G51" s="25">
        <f t="shared" si="1"/>
        <v>0</v>
      </c>
      <c r="H51" s="26">
        <f t="shared" si="2"/>
        <v>-8.3333333333333339</v>
      </c>
    </row>
    <row r="52" spans="1:8" s="9" customFormat="1" ht="85.5" x14ac:dyDescent="0.25">
      <c r="A52" s="5" t="s">
        <v>112</v>
      </c>
      <c r="B52" s="8" t="s">
        <v>113</v>
      </c>
      <c r="C52" s="17"/>
      <c r="D52" s="1">
        <f>D53+D54</f>
        <v>121110</v>
      </c>
      <c r="E52" s="1">
        <f t="shared" ref="E52:F52" si="9">E53+E54</f>
        <v>1899</v>
      </c>
      <c r="F52" s="1">
        <f t="shared" si="9"/>
        <v>1899</v>
      </c>
      <c r="G52" s="25">
        <f t="shared" si="1"/>
        <v>1.5679960366608867</v>
      </c>
      <c r="H52" s="26">
        <f t="shared" si="2"/>
        <v>-6.7653372966724472</v>
      </c>
    </row>
    <row r="53" spans="1:8" s="9" customFormat="1" ht="60" x14ac:dyDescent="0.25">
      <c r="A53" s="16" t="s">
        <v>114</v>
      </c>
      <c r="B53" s="31" t="s">
        <v>116</v>
      </c>
      <c r="C53" s="17"/>
      <c r="D53" s="27">
        <v>102110</v>
      </c>
      <c r="E53" s="27">
        <v>0</v>
      </c>
      <c r="F53" s="27">
        <v>0</v>
      </c>
      <c r="G53" s="25">
        <f t="shared" si="1"/>
        <v>0</v>
      </c>
      <c r="H53" s="26">
        <f t="shared" si="2"/>
        <v>-8.3333333333333339</v>
      </c>
    </row>
    <row r="54" spans="1:8" s="9" customFormat="1" ht="90" x14ac:dyDescent="0.25">
      <c r="A54" s="18" t="s">
        <v>115</v>
      </c>
      <c r="B54" s="31" t="s">
        <v>117</v>
      </c>
      <c r="C54" s="17"/>
      <c r="D54" s="27">
        <v>19000</v>
      </c>
      <c r="E54" s="27">
        <v>1899</v>
      </c>
      <c r="F54" s="27">
        <v>1899</v>
      </c>
      <c r="G54" s="25">
        <f t="shared" si="1"/>
        <v>9.9947368421052634</v>
      </c>
      <c r="H54" s="26">
        <f t="shared" si="2"/>
        <v>1.6614035087719294</v>
      </c>
    </row>
    <row r="55" spans="1:8" x14ac:dyDescent="0.25">
      <c r="A55" s="5"/>
      <c r="B55" s="13" t="s">
        <v>24</v>
      </c>
      <c r="C55" s="6"/>
      <c r="D55" s="1">
        <f>D7+D14+D15+D19+D28+D24+D31+D35+D40+D44+D45+D46+D50+D51+D52</f>
        <v>491793168.04999995</v>
      </c>
      <c r="E55" s="1">
        <f>E7+E14+E15+E19+E28+E24+E31+E35+E40+E44+E45+E46+E50+E51+E52</f>
        <v>15421619.209999997</v>
      </c>
      <c r="F55" s="1">
        <f>F7+F14+F15+F19+F28+F24+F31+F35+F40+F44+F45+F46+F50+F51+F52</f>
        <v>10607425.569999998</v>
      </c>
      <c r="G55" s="25">
        <f>F55/D55*100</f>
        <v>2.1568875411708763</v>
      </c>
      <c r="H55" s="26">
        <f t="shared" si="2"/>
        <v>-6.1764457921624576</v>
      </c>
    </row>
    <row r="58" spans="1:8" x14ac:dyDescent="0.25">
      <c r="A58" s="22" t="s">
        <v>85</v>
      </c>
      <c r="F58" t="s">
        <v>79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opLeftCell="A22" workbookViewId="0">
      <selection activeCell="L56" sqref="L56"/>
    </sheetView>
  </sheetViews>
  <sheetFormatPr defaultRowHeight="15" x14ac:dyDescent="0.25"/>
  <cols>
    <col min="1" max="1" width="6.42578125" style="10" customWidth="1"/>
    <col min="2" max="2" width="26.5703125" style="1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21" customWidth="1"/>
  </cols>
  <sheetData>
    <row r="2" spans="1:13" ht="36" customHeight="1" x14ac:dyDescent="0.3">
      <c r="A2" s="43" t="s">
        <v>118</v>
      </c>
      <c r="B2" s="43"/>
      <c r="C2" s="43"/>
      <c r="D2" s="43"/>
      <c r="E2" s="43"/>
      <c r="F2" s="43"/>
      <c r="G2" s="43"/>
      <c r="M2" t="s">
        <v>86</v>
      </c>
    </row>
    <row r="4" spans="1:13" x14ac:dyDescent="0.25">
      <c r="G4" s="24" t="s">
        <v>80</v>
      </c>
      <c r="H4" s="23">
        <v>0.16669999999999999</v>
      </c>
    </row>
    <row r="5" spans="1:13" ht="48.75" customHeight="1" x14ac:dyDescent="0.25">
      <c r="A5" s="44" t="s">
        <v>101</v>
      </c>
      <c r="B5" s="45" t="s">
        <v>25</v>
      </c>
      <c r="C5" s="44" t="s">
        <v>0</v>
      </c>
      <c r="D5" s="44" t="s">
        <v>119</v>
      </c>
      <c r="E5" s="44" t="s">
        <v>120</v>
      </c>
      <c r="F5" s="44" t="s">
        <v>121</v>
      </c>
      <c r="G5" s="44" t="s">
        <v>27</v>
      </c>
      <c r="H5" s="42" t="s">
        <v>78</v>
      </c>
    </row>
    <row r="6" spans="1:13" ht="41.25" customHeight="1" x14ac:dyDescent="0.25">
      <c r="A6" s="44"/>
      <c r="B6" s="45"/>
      <c r="C6" s="44"/>
      <c r="D6" s="44"/>
      <c r="E6" s="44"/>
      <c r="F6" s="44"/>
      <c r="G6" s="44"/>
      <c r="H6" s="42"/>
    </row>
    <row r="7" spans="1:13" s="9" customFormat="1" ht="45.75" customHeight="1" x14ac:dyDescent="0.25">
      <c r="A7" s="5" t="s">
        <v>1</v>
      </c>
      <c r="B7" s="11" t="s">
        <v>2</v>
      </c>
      <c r="C7" s="8" t="s">
        <v>3</v>
      </c>
      <c r="D7" s="25">
        <f>D8+D9+D10+D11+D12+D13</f>
        <v>239081116.41999999</v>
      </c>
      <c r="E7" s="25">
        <f t="shared" ref="E7:F7" si="0">E8+E9+E10+E11+E12+E13</f>
        <v>28084838.469999999</v>
      </c>
      <c r="F7" s="25">
        <f t="shared" si="0"/>
        <v>22697007.669999998</v>
      </c>
      <c r="G7" s="25">
        <f>F7/D7*100</f>
        <v>9.4934338645665246</v>
      </c>
      <c r="H7" s="26">
        <f>G7-2*100/12</f>
        <v>-7.1732328021001432</v>
      </c>
      <c r="L7" s="9" t="s">
        <v>86</v>
      </c>
    </row>
    <row r="8" spans="1:13" ht="60" x14ac:dyDescent="0.25">
      <c r="A8" s="3" t="s">
        <v>28</v>
      </c>
      <c r="B8" s="38" t="s">
        <v>38</v>
      </c>
      <c r="C8" s="36"/>
      <c r="D8" s="2">
        <v>79794650.659999996</v>
      </c>
      <c r="E8" s="2">
        <v>10907679.460000001</v>
      </c>
      <c r="F8" s="2">
        <v>8434637.4199999999</v>
      </c>
      <c r="G8" s="25">
        <f t="shared" ref="G8:G55" si="1">F8/D8*100</f>
        <v>10.570429659425995</v>
      </c>
      <c r="H8" s="26">
        <f t="shared" ref="H8:H56" si="2">G8-2*100/12</f>
        <v>-6.0962370072406724</v>
      </c>
      <c r="K8" t="s">
        <v>86</v>
      </c>
    </row>
    <row r="9" spans="1:13" ht="135" x14ac:dyDescent="0.25">
      <c r="A9" s="37" t="s">
        <v>29</v>
      </c>
      <c r="B9" s="12" t="s">
        <v>81</v>
      </c>
      <c r="C9" s="36"/>
      <c r="D9" s="2">
        <v>128457859.38</v>
      </c>
      <c r="E9" s="2">
        <v>13560860.4</v>
      </c>
      <c r="F9" s="2">
        <v>12027991.76</v>
      </c>
      <c r="G9" s="25">
        <f t="shared" si="1"/>
        <v>9.3633755210097132</v>
      </c>
      <c r="H9" s="26">
        <f t="shared" si="2"/>
        <v>-7.3032911456569547</v>
      </c>
    </row>
    <row r="10" spans="1:13" ht="75" x14ac:dyDescent="0.25">
      <c r="A10" s="37" t="s">
        <v>30</v>
      </c>
      <c r="B10" s="12" t="s">
        <v>34</v>
      </c>
      <c r="C10" s="36"/>
      <c r="D10" s="2">
        <v>20209802.379999999</v>
      </c>
      <c r="E10" s="2">
        <v>2127975.2200000002</v>
      </c>
      <c r="F10" s="2">
        <v>1278492.74</v>
      </c>
      <c r="G10" s="25">
        <f t="shared" si="1"/>
        <v>6.3261021357894149</v>
      </c>
      <c r="H10" s="26">
        <f t="shared" si="2"/>
        <v>-10.340564530877252</v>
      </c>
    </row>
    <row r="11" spans="1:13" ht="75" customHeight="1" x14ac:dyDescent="0.25">
      <c r="A11" s="37" t="s">
        <v>31</v>
      </c>
      <c r="B11" s="38" t="s">
        <v>35</v>
      </c>
      <c r="C11" s="36"/>
      <c r="D11" s="2">
        <v>742970</v>
      </c>
      <c r="E11" s="2">
        <v>0</v>
      </c>
      <c r="F11" s="2">
        <v>0</v>
      </c>
      <c r="G11" s="25">
        <f t="shared" si="1"/>
        <v>0</v>
      </c>
      <c r="H11" s="26">
        <f t="shared" si="2"/>
        <v>-16.666666666666668</v>
      </c>
    </row>
    <row r="12" spans="1:13" ht="60" x14ac:dyDescent="0.25">
      <c r="A12" s="37" t="s">
        <v>32</v>
      </c>
      <c r="B12" s="12" t="s">
        <v>36</v>
      </c>
      <c r="C12" s="36"/>
      <c r="D12" s="2">
        <v>62496</v>
      </c>
      <c r="E12" s="2">
        <v>9679.0499999999993</v>
      </c>
      <c r="F12" s="2">
        <v>5227.5</v>
      </c>
      <c r="G12" s="25">
        <f t="shared" si="1"/>
        <v>8.3645353302611376</v>
      </c>
      <c r="H12" s="26">
        <f t="shared" si="2"/>
        <v>-8.3021313364055302</v>
      </c>
    </row>
    <row r="13" spans="1:13" ht="90" x14ac:dyDescent="0.25">
      <c r="A13" s="37" t="s">
        <v>33</v>
      </c>
      <c r="B13" s="12" t="s">
        <v>37</v>
      </c>
      <c r="C13" s="36"/>
      <c r="D13" s="2">
        <v>9813338</v>
      </c>
      <c r="E13" s="2">
        <v>1478644.34</v>
      </c>
      <c r="F13" s="2">
        <v>950658.25</v>
      </c>
      <c r="G13" s="25">
        <f t="shared" si="1"/>
        <v>9.6874096255524869</v>
      </c>
      <c r="H13" s="26">
        <f t="shared" si="2"/>
        <v>-6.979257041114181</v>
      </c>
    </row>
    <row r="14" spans="1:13" s="9" customFormat="1" ht="60.75" customHeight="1" x14ac:dyDescent="0.25">
      <c r="A14" s="5" t="s">
        <v>4</v>
      </c>
      <c r="B14" s="13" t="s">
        <v>5</v>
      </c>
      <c r="C14" s="6" t="s">
        <v>6</v>
      </c>
      <c r="D14" s="1">
        <v>622692.16</v>
      </c>
      <c r="E14" s="1">
        <v>285511.58</v>
      </c>
      <c r="F14" s="1">
        <v>267755.78999999998</v>
      </c>
      <c r="G14" s="25">
        <f t="shared" si="1"/>
        <v>42.999704701597651</v>
      </c>
      <c r="H14" s="26">
        <f t="shared" si="2"/>
        <v>26.333038034930983</v>
      </c>
    </row>
    <row r="15" spans="1:13" s="9" customFormat="1" ht="86.25" customHeight="1" x14ac:dyDescent="0.25">
      <c r="A15" s="5" t="s">
        <v>7</v>
      </c>
      <c r="B15" s="13" t="s">
        <v>8</v>
      </c>
      <c r="C15" s="6" t="s">
        <v>9</v>
      </c>
      <c r="D15" s="1">
        <f>D16+D18</f>
        <v>13217378.82</v>
      </c>
      <c r="E15" s="1">
        <f>E16+E18</f>
        <v>2511544.79</v>
      </c>
      <c r="F15" s="1">
        <f>F16+F18</f>
        <v>2511544.79</v>
      </c>
      <c r="G15" s="25">
        <f t="shared" si="1"/>
        <v>19.001837082853619</v>
      </c>
      <c r="H15" s="26">
        <f t="shared" si="2"/>
        <v>2.3351704161869513</v>
      </c>
    </row>
    <row r="16" spans="1:13" ht="108.75" customHeight="1" x14ac:dyDescent="0.25">
      <c r="A16" s="37" t="s">
        <v>57</v>
      </c>
      <c r="B16" s="12" t="s">
        <v>39</v>
      </c>
      <c r="C16" s="4"/>
      <c r="D16" s="27">
        <v>9176757.5800000001</v>
      </c>
      <c r="E16" s="2">
        <v>1738189.4</v>
      </c>
      <c r="F16" s="2">
        <v>1738189.4</v>
      </c>
      <c r="G16" s="25">
        <f t="shared" si="1"/>
        <v>18.941215182454453</v>
      </c>
      <c r="H16" s="26">
        <f t="shared" si="2"/>
        <v>2.2745485157877852</v>
      </c>
    </row>
    <row r="17" spans="1:8" ht="120" hidden="1" x14ac:dyDescent="0.25">
      <c r="A17" s="37" t="s">
        <v>91</v>
      </c>
      <c r="B17" s="29" t="s">
        <v>92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5" x14ac:dyDescent="0.25">
      <c r="A18" s="37" t="s">
        <v>88</v>
      </c>
      <c r="B18" s="14" t="s">
        <v>89</v>
      </c>
      <c r="C18" s="4"/>
      <c r="D18" s="27">
        <v>4040621.24</v>
      </c>
      <c r="E18" s="2">
        <v>773355.39</v>
      </c>
      <c r="F18" s="2">
        <v>773355.39</v>
      </c>
      <c r="G18" s="25">
        <f t="shared" si="1"/>
        <v>19.139517021397431</v>
      </c>
      <c r="H18" s="26">
        <f t="shared" si="2"/>
        <v>2.4728503547307632</v>
      </c>
    </row>
    <row r="19" spans="1:8" s="9" customFormat="1" ht="42.75" x14ac:dyDescent="0.25">
      <c r="A19" s="5" t="s">
        <v>10</v>
      </c>
      <c r="B19" s="13" t="s">
        <v>11</v>
      </c>
      <c r="C19" s="6" t="s">
        <v>12</v>
      </c>
      <c r="D19" s="1">
        <f>D20+D21+D22+D23</f>
        <v>2211249.4</v>
      </c>
      <c r="E19" s="1">
        <f>E20+E22+E23</f>
        <v>23520</v>
      </c>
      <c r="F19" s="1">
        <f t="shared" ref="F19" si="3">F20+F21+F22+F23</f>
        <v>23520</v>
      </c>
      <c r="G19" s="25">
        <f t="shared" si="1"/>
        <v>1.0636520692781195</v>
      </c>
      <c r="H19" s="26">
        <f t="shared" si="2"/>
        <v>-15.603014597388547</v>
      </c>
    </row>
    <row r="20" spans="1:8" ht="60" x14ac:dyDescent="0.25">
      <c r="A20" s="37" t="s">
        <v>58</v>
      </c>
      <c r="B20" s="12" t="s">
        <v>40</v>
      </c>
      <c r="C20" s="4"/>
      <c r="D20" s="27">
        <v>141100</v>
      </c>
      <c r="E20" s="27">
        <v>23520</v>
      </c>
      <c r="F20" s="27">
        <v>23520</v>
      </c>
      <c r="G20" s="25">
        <f t="shared" si="1"/>
        <v>16.669029057406096</v>
      </c>
      <c r="H20" s="26">
        <f t="shared" si="2"/>
        <v>2.3623907394281218E-3</v>
      </c>
    </row>
    <row r="21" spans="1:8" ht="15.75" hidden="1" x14ac:dyDescent="0.25">
      <c r="A21" s="37" t="s">
        <v>59</v>
      </c>
      <c r="B21" s="38" t="s">
        <v>41</v>
      </c>
      <c r="C21" s="4"/>
      <c r="D21" s="27"/>
      <c r="E21" s="27">
        <v>11760</v>
      </c>
      <c r="F21" s="27"/>
      <c r="G21" s="25" t="e">
        <f t="shared" si="1"/>
        <v>#DIV/0!</v>
      </c>
      <c r="H21" s="26" t="e">
        <f t="shared" si="2"/>
        <v>#DIV/0!</v>
      </c>
    </row>
    <row r="22" spans="1:8" ht="90" x14ac:dyDescent="0.25">
      <c r="A22" s="37" t="s">
        <v>60</v>
      </c>
      <c r="B22" s="38" t="s">
        <v>42</v>
      </c>
      <c r="C22" s="4"/>
      <c r="D22" s="27">
        <v>2070149.4</v>
      </c>
      <c r="E22" s="27">
        <v>0</v>
      </c>
      <c r="F22" s="27">
        <v>0</v>
      </c>
      <c r="G22" s="25">
        <f t="shared" si="1"/>
        <v>0</v>
      </c>
      <c r="H22" s="26">
        <f t="shared" si="2"/>
        <v>-16.666666666666668</v>
      </c>
    </row>
    <row r="23" spans="1:8" ht="105" x14ac:dyDescent="0.25">
      <c r="A23" s="37" t="s">
        <v>106</v>
      </c>
      <c r="B23" s="29" t="s">
        <v>107</v>
      </c>
      <c r="C23" s="4"/>
      <c r="D23" s="27">
        <v>0</v>
      </c>
      <c r="E23" s="27">
        <v>0</v>
      </c>
      <c r="F23" s="27">
        <v>0</v>
      </c>
      <c r="G23" s="25" t="e">
        <f t="shared" si="1"/>
        <v>#DIV/0!</v>
      </c>
      <c r="H23" s="26" t="e">
        <f t="shared" si="2"/>
        <v>#DIV/0!</v>
      </c>
    </row>
    <row r="24" spans="1:8" s="9" customFormat="1" ht="42.75" x14ac:dyDescent="0.25">
      <c r="A24" s="5" t="s">
        <v>13</v>
      </c>
      <c r="B24" s="13" t="s">
        <v>14</v>
      </c>
      <c r="C24" s="6" t="s">
        <v>15</v>
      </c>
      <c r="D24" s="25">
        <f>D25+D26+D27+D28</f>
        <v>635969.69999999995</v>
      </c>
      <c r="E24" s="25">
        <f t="shared" ref="E24:F24" si="4">E25+E26+E27+E28</f>
        <v>20000</v>
      </c>
      <c r="F24" s="25">
        <f t="shared" si="4"/>
        <v>0</v>
      </c>
      <c r="G24" s="25">
        <f t="shared" si="1"/>
        <v>0</v>
      </c>
      <c r="H24" s="26">
        <f t="shared" si="2"/>
        <v>-16.666666666666668</v>
      </c>
    </row>
    <row r="25" spans="1:8" ht="75" x14ac:dyDescent="0.25">
      <c r="A25" s="37" t="s">
        <v>61</v>
      </c>
      <c r="B25" s="12" t="s">
        <v>43</v>
      </c>
      <c r="C25" s="4"/>
      <c r="D25" s="2">
        <v>140000</v>
      </c>
      <c r="E25" s="2">
        <v>20000</v>
      </c>
      <c r="F25" s="2">
        <v>0</v>
      </c>
      <c r="G25" s="25">
        <f t="shared" si="1"/>
        <v>0</v>
      </c>
      <c r="H25" s="26">
        <f t="shared" si="2"/>
        <v>-16.666666666666668</v>
      </c>
    </row>
    <row r="26" spans="1:8" ht="59.25" customHeight="1" x14ac:dyDescent="0.25">
      <c r="A26" s="3" t="s">
        <v>62</v>
      </c>
      <c r="B26" s="12" t="s">
        <v>44</v>
      </c>
      <c r="C26" s="4"/>
      <c r="D26" s="2">
        <v>200000</v>
      </c>
      <c r="E26" s="2">
        <v>0</v>
      </c>
      <c r="F26" s="2">
        <v>0</v>
      </c>
      <c r="G26" s="25">
        <f t="shared" si="1"/>
        <v>0</v>
      </c>
      <c r="H26" s="26">
        <f t="shared" si="2"/>
        <v>-16.666666666666668</v>
      </c>
    </row>
    <row r="27" spans="1:8" ht="60" hidden="1" x14ac:dyDescent="0.25">
      <c r="A27" s="37" t="s">
        <v>63</v>
      </c>
      <c r="B27" s="12" t="s">
        <v>45</v>
      </c>
      <c r="C27" s="4"/>
      <c r="D27" s="2"/>
      <c r="E27" s="2">
        <v>0</v>
      </c>
      <c r="F27" s="2">
        <v>0</v>
      </c>
      <c r="G27" s="25" t="e">
        <f t="shared" si="1"/>
        <v>#DIV/0!</v>
      </c>
      <c r="H27" s="26" t="e">
        <f t="shared" si="2"/>
        <v>#DIV/0!</v>
      </c>
    </row>
    <row r="28" spans="1:8" ht="63" customHeight="1" x14ac:dyDescent="0.25">
      <c r="A28" s="3" t="s">
        <v>122</v>
      </c>
      <c r="B28" s="12" t="s">
        <v>123</v>
      </c>
      <c r="C28" s="4"/>
      <c r="D28" s="2">
        <v>295969.7</v>
      </c>
      <c r="E28" s="2">
        <v>0</v>
      </c>
      <c r="F28" s="2">
        <v>0</v>
      </c>
      <c r="G28" s="25">
        <f t="shared" si="1"/>
        <v>0</v>
      </c>
      <c r="H28" s="26">
        <f t="shared" si="2"/>
        <v>-16.666666666666668</v>
      </c>
    </row>
    <row r="29" spans="1:8" s="9" customFormat="1" ht="87" customHeight="1" x14ac:dyDescent="0.25">
      <c r="A29" s="5" t="s">
        <v>16</v>
      </c>
      <c r="B29" s="11" t="s">
        <v>17</v>
      </c>
      <c r="C29" s="8" t="s">
        <v>18</v>
      </c>
      <c r="D29" s="25">
        <f>D30+D31</f>
        <v>25132373.370000001</v>
      </c>
      <c r="E29" s="25">
        <f>E30+E31</f>
        <v>160000</v>
      </c>
      <c r="F29" s="25">
        <f>F30+F31</f>
        <v>160000</v>
      </c>
      <c r="G29" s="25">
        <f t="shared" si="1"/>
        <v>0.63662909047415606</v>
      </c>
      <c r="H29" s="26">
        <f t="shared" si="2"/>
        <v>-16.030037576192512</v>
      </c>
    </row>
    <row r="30" spans="1:8" ht="92.25" customHeight="1" x14ac:dyDescent="0.25">
      <c r="A30" s="37" t="s">
        <v>64</v>
      </c>
      <c r="B30" s="12" t="s">
        <v>46</v>
      </c>
      <c r="C30" s="36"/>
      <c r="D30" s="2">
        <v>25132373.370000001</v>
      </c>
      <c r="E30" s="27">
        <v>160000</v>
      </c>
      <c r="F30" s="27">
        <v>160000</v>
      </c>
      <c r="G30" s="25">
        <f t="shared" si="1"/>
        <v>0.63662909047415606</v>
      </c>
      <c r="H30" s="26">
        <f t="shared" si="2"/>
        <v>-16.030037576192512</v>
      </c>
    </row>
    <row r="31" spans="1:8" ht="60" x14ac:dyDescent="0.25">
      <c r="A31" s="37" t="s">
        <v>87</v>
      </c>
      <c r="B31" s="29" t="s">
        <v>93</v>
      </c>
      <c r="C31" s="36"/>
      <c r="D31" s="2">
        <v>0</v>
      </c>
      <c r="E31" s="27">
        <v>0</v>
      </c>
      <c r="F31" s="27">
        <v>0</v>
      </c>
      <c r="G31" s="25" t="e">
        <f t="shared" si="1"/>
        <v>#DIV/0!</v>
      </c>
      <c r="H31" s="26" t="e">
        <f t="shared" si="2"/>
        <v>#DIV/0!</v>
      </c>
    </row>
    <row r="32" spans="1:8" s="9" customFormat="1" ht="42.75" x14ac:dyDescent="0.25">
      <c r="A32" s="5" t="s">
        <v>19</v>
      </c>
      <c r="B32" s="13" t="s">
        <v>20</v>
      </c>
      <c r="C32" s="6" t="s">
        <v>21</v>
      </c>
      <c r="D32" s="25">
        <f>D33+D34+D35</f>
        <v>16931992.739999998</v>
      </c>
      <c r="E32" s="25">
        <f t="shared" ref="E32:F32" si="5">E33+E34+E35</f>
        <v>1016628</v>
      </c>
      <c r="F32" s="25">
        <f t="shared" si="5"/>
        <v>1016628</v>
      </c>
      <c r="G32" s="25">
        <f t="shared" si="1"/>
        <v>6.0041840060462963</v>
      </c>
      <c r="H32" s="26">
        <f t="shared" si="2"/>
        <v>-10.662482660620372</v>
      </c>
    </row>
    <row r="33" spans="1:10" ht="135" x14ac:dyDescent="0.25">
      <c r="A33" s="37" t="s">
        <v>65</v>
      </c>
      <c r="B33" s="12" t="s">
        <v>47</v>
      </c>
      <c r="C33" s="4"/>
      <c r="D33" s="2">
        <v>0</v>
      </c>
      <c r="E33" s="2">
        <v>0</v>
      </c>
      <c r="F33" s="2">
        <v>0</v>
      </c>
      <c r="G33" s="25" t="e">
        <f t="shared" si="1"/>
        <v>#DIV/0!</v>
      </c>
      <c r="H33" s="26" t="e">
        <f t="shared" si="2"/>
        <v>#DIV/0!</v>
      </c>
    </row>
    <row r="34" spans="1:10" ht="105" x14ac:dyDescent="0.25">
      <c r="A34" s="37" t="s">
        <v>66</v>
      </c>
      <c r="B34" s="12" t="s">
        <v>48</v>
      </c>
      <c r="C34" s="4"/>
      <c r="D34" s="2">
        <v>16931992.739999998</v>
      </c>
      <c r="E34" s="2">
        <v>1016628</v>
      </c>
      <c r="F34" s="2">
        <v>1016628</v>
      </c>
      <c r="G34" s="25">
        <f t="shared" si="1"/>
        <v>6.0041840060462963</v>
      </c>
      <c r="H34" s="26">
        <f t="shared" si="2"/>
        <v>-10.662482660620372</v>
      </c>
    </row>
    <row r="35" spans="1:10" ht="60" hidden="1" x14ac:dyDescent="0.25">
      <c r="A35" s="3" t="s">
        <v>68</v>
      </c>
      <c r="B35" s="4" t="s">
        <v>67</v>
      </c>
      <c r="C35" s="4"/>
      <c r="D35" s="2">
        <v>0</v>
      </c>
      <c r="E35" s="2"/>
      <c r="F35" s="2"/>
      <c r="G35" s="25" t="e">
        <f t="shared" si="1"/>
        <v>#DIV/0!</v>
      </c>
      <c r="H35" s="26" t="e">
        <f t="shared" si="2"/>
        <v>#DIV/0!</v>
      </c>
    </row>
    <row r="36" spans="1:10" s="9" customFormat="1" ht="74.25" customHeight="1" x14ac:dyDescent="0.25">
      <c r="A36" s="5" t="s">
        <v>22</v>
      </c>
      <c r="B36" s="13" t="s">
        <v>23</v>
      </c>
      <c r="C36" s="7" t="s">
        <v>26</v>
      </c>
      <c r="D36" s="1">
        <f>D37+D38+D39+D40</f>
        <v>4609915</v>
      </c>
      <c r="E36" s="1">
        <f>E37+E38+E39+E40</f>
        <v>602000</v>
      </c>
      <c r="F36" s="1">
        <f t="shared" ref="F36" si="6">F37+F38+F39+F40</f>
        <v>571858.43000000005</v>
      </c>
      <c r="G36" s="25">
        <f t="shared" si="1"/>
        <v>12.404966902860465</v>
      </c>
      <c r="H36" s="26">
        <f t="shared" si="2"/>
        <v>-4.2616997638062024</v>
      </c>
    </row>
    <row r="37" spans="1:10" ht="60" x14ac:dyDescent="0.25">
      <c r="A37" s="3" t="s">
        <v>53</v>
      </c>
      <c r="B37" s="12" t="s">
        <v>49</v>
      </c>
      <c r="C37" s="4"/>
      <c r="D37" s="27">
        <v>4009915</v>
      </c>
      <c r="E37" s="27">
        <v>602000</v>
      </c>
      <c r="F37" s="27">
        <v>571858.43000000005</v>
      </c>
      <c r="G37" s="25">
        <f t="shared" si="1"/>
        <v>14.261111021056557</v>
      </c>
      <c r="H37" s="26">
        <f t="shared" si="2"/>
        <v>-2.4055556456101108</v>
      </c>
    </row>
    <row r="38" spans="1:10" ht="61.5" customHeight="1" x14ac:dyDescent="0.25">
      <c r="A38" s="37" t="s">
        <v>54</v>
      </c>
      <c r="B38" s="12" t="s">
        <v>50</v>
      </c>
      <c r="C38" s="4"/>
      <c r="D38" s="28">
        <v>0</v>
      </c>
      <c r="E38" s="28">
        <v>0</v>
      </c>
      <c r="F38" s="28">
        <v>0</v>
      </c>
      <c r="G38" s="25" t="e">
        <f>F38/D38*100</f>
        <v>#DIV/0!</v>
      </c>
      <c r="H38" s="26" t="e">
        <f t="shared" si="2"/>
        <v>#DIV/0!</v>
      </c>
    </row>
    <row r="39" spans="1:10" ht="45" customHeight="1" x14ac:dyDescent="0.25">
      <c r="A39" s="37" t="s">
        <v>55</v>
      </c>
      <c r="B39" s="12" t="s">
        <v>51</v>
      </c>
      <c r="C39" s="4"/>
      <c r="D39" s="27">
        <v>300000</v>
      </c>
      <c r="E39" s="27">
        <v>0</v>
      </c>
      <c r="F39" s="27">
        <v>0</v>
      </c>
      <c r="G39" s="25">
        <f>F39/D39*100</f>
        <v>0</v>
      </c>
      <c r="H39" s="26">
        <f t="shared" si="2"/>
        <v>-16.666666666666668</v>
      </c>
    </row>
    <row r="40" spans="1:10" ht="75" x14ac:dyDescent="0.25">
      <c r="A40" s="37" t="s">
        <v>56</v>
      </c>
      <c r="B40" s="12" t="s">
        <v>52</v>
      </c>
      <c r="C40" s="4"/>
      <c r="D40" s="27">
        <v>300000</v>
      </c>
      <c r="E40" s="27">
        <v>0</v>
      </c>
      <c r="F40" s="27">
        <v>0</v>
      </c>
      <c r="G40" s="25">
        <f t="shared" si="1"/>
        <v>0</v>
      </c>
      <c r="H40" s="26">
        <f t="shared" si="2"/>
        <v>-16.666666666666668</v>
      </c>
    </row>
    <row r="41" spans="1:10" s="9" customFormat="1" ht="75" customHeight="1" x14ac:dyDescent="0.25">
      <c r="A41" s="5" t="s">
        <v>69</v>
      </c>
      <c r="B41" s="6" t="s">
        <v>70</v>
      </c>
      <c r="C41" s="6" t="s">
        <v>77</v>
      </c>
      <c r="D41" s="1">
        <f>D42+D43+D44</f>
        <v>40220463.079999998</v>
      </c>
      <c r="E41" s="1">
        <f t="shared" ref="E41:F41" si="7">E42+E43+E44</f>
        <v>5891467</v>
      </c>
      <c r="F41" s="1">
        <f t="shared" si="7"/>
        <v>5442702.5499999998</v>
      </c>
      <c r="G41" s="25">
        <f t="shared" si="1"/>
        <v>13.532172762840302</v>
      </c>
      <c r="H41" s="26">
        <f t="shared" si="2"/>
        <v>-3.1344939038263657</v>
      </c>
    </row>
    <row r="42" spans="1:10" ht="60.75" customHeight="1" x14ac:dyDescent="0.25">
      <c r="A42" s="16" t="s">
        <v>75</v>
      </c>
      <c r="B42" s="4" t="s">
        <v>71</v>
      </c>
      <c r="C42" s="6"/>
      <c r="D42" s="27">
        <v>26260234.079999998</v>
      </c>
      <c r="E42" s="27">
        <v>3947892.96</v>
      </c>
      <c r="F42" s="27">
        <v>3563861.75</v>
      </c>
      <c r="G42" s="25">
        <f t="shared" si="1"/>
        <v>13.571325141820672</v>
      </c>
      <c r="H42" s="26">
        <f t="shared" si="2"/>
        <v>-3.0953415248459955</v>
      </c>
    </row>
    <row r="43" spans="1:10" ht="135" x14ac:dyDescent="0.25">
      <c r="A43" s="18" t="s">
        <v>76</v>
      </c>
      <c r="B43" s="19" t="s">
        <v>72</v>
      </c>
      <c r="C43" s="6"/>
      <c r="D43" s="27">
        <v>11000000</v>
      </c>
      <c r="E43" s="27">
        <v>1543574.04</v>
      </c>
      <c r="F43" s="27">
        <v>1478840.8</v>
      </c>
      <c r="G43" s="25">
        <f t="shared" si="1"/>
        <v>13.444007272727273</v>
      </c>
      <c r="H43" s="26">
        <f t="shared" si="2"/>
        <v>-3.222659393939395</v>
      </c>
    </row>
    <row r="44" spans="1:10" ht="180" x14ac:dyDescent="0.25">
      <c r="A44" s="18" t="s">
        <v>95</v>
      </c>
      <c r="B44" s="19" t="s">
        <v>84</v>
      </c>
      <c r="C44" s="17"/>
      <c r="D44" s="27">
        <v>2960229</v>
      </c>
      <c r="E44" s="27">
        <v>400000</v>
      </c>
      <c r="F44" s="27">
        <v>400000</v>
      </c>
      <c r="G44" s="25">
        <f t="shared" si="1"/>
        <v>13.512468123243169</v>
      </c>
      <c r="H44" s="26">
        <f t="shared" si="2"/>
        <v>-3.1541985434234991</v>
      </c>
      <c r="J44" t="s">
        <v>86</v>
      </c>
    </row>
    <row r="45" spans="1:10" s="9" customFormat="1" ht="94.5" x14ac:dyDescent="0.25">
      <c r="A45" s="5" t="s">
        <v>74</v>
      </c>
      <c r="B45" s="20" t="s">
        <v>73</v>
      </c>
      <c r="C45" s="17" t="s">
        <v>77</v>
      </c>
      <c r="D45" s="1">
        <v>6465143.8300000001</v>
      </c>
      <c r="E45" s="1">
        <v>177631.58</v>
      </c>
      <c r="F45" s="1">
        <v>177631.58</v>
      </c>
      <c r="G45" s="25">
        <f t="shared" si="1"/>
        <v>2.7475271188204946</v>
      </c>
      <c r="H45" s="26">
        <f t="shared" si="2"/>
        <v>-13.919139547846173</v>
      </c>
    </row>
    <row r="46" spans="1:10" s="9" customFormat="1" ht="63" x14ac:dyDescent="0.25">
      <c r="A46" s="5" t="s">
        <v>82</v>
      </c>
      <c r="B46" s="20" t="s">
        <v>83</v>
      </c>
      <c r="C46" s="17"/>
      <c r="D46" s="1">
        <v>13800</v>
      </c>
      <c r="E46" s="1">
        <v>0</v>
      </c>
      <c r="F46" s="1">
        <v>0</v>
      </c>
      <c r="G46" s="25">
        <f t="shared" si="1"/>
        <v>0</v>
      </c>
      <c r="H46" s="26">
        <f t="shared" si="2"/>
        <v>-16.666666666666668</v>
      </c>
    </row>
    <row r="47" spans="1:10" s="9" customFormat="1" ht="47.25" x14ac:dyDescent="0.25">
      <c r="A47" s="5" t="s">
        <v>90</v>
      </c>
      <c r="B47" s="30" t="s">
        <v>94</v>
      </c>
      <c r="C47" s="17"/>
      <c r="D47" s="1">
        <f>D48+D49+D50</f>
        <v>70000</v>
      </c>
      <c r="E47" s="1">
        <f t="shared" ref="E47:F47" si="8">E48+E49+E50</f>
        <v>0</v>
      </c>
      <c r="F47" s="1">
        <f t="shared" si="8"/>
        <v>0</v>
      </c>
      <c r="G47" s="25">
        <f t="shared" si="1"/>
        <v>0</v>
      </c>
      <c r="H47" s="26">
        <f t="shared" si="2"/>
        <v>-16.666666666666668</v>
      </c>
    </row>
    <row r="48" spans="1:10" s="9" customFormat="1" ht="63" customHeight="1" x14ac:dyDescent="0.25">
      <c r="A48" s="3" t="s">
        <v>96</v>
      </c>
      <c r="B48" s="36" t="s">
        <v>97</v>
      </c>
      <c r="C48" s="17"/>
      <c r="D48" s="27">
        <v>50000</v>
      </c>
      <c r="E48" s="27">
        <v>0</v>
      </c>
      <c r="F48" s="27">
        <v>0</v>
      </c>
      <c r="G48" s="25">
        <f t="shared" si="1"/>
        <v>0</v>
      </c>
      <c r="H48" s="26">
        <f t="shared" si="2"/>
        <v>-16.666666666666668</v>
      </c>
    </row>
    <row r="49" spans="1:8" s="9" customFormat="1" ht="60" x14ac:dyDescent="0.25">
      <c r="A49" s="37" t="s">
        <v>98</v>
      </c>
      <c r="B49" s="31" t="s">
        <v>67</v>
      </c>
      <c r="C49" s="17"/>
      <c r="D49" s="27">
        <v>0</v>
      </c>
      <c r="E49" s="27">
        <v>0</v>
      </c>
      <c r="F49" s="27">
        <v>0</v>
      </c>
      <c r="G49" s="25" t="e">
        <f t="shared" si="1"/>
        <v>#DIV/0!</v>
      </c>
      <c r="H49" s="26" t="e">
        <f t="shared" si="2"/>
        <v>#DIV/0!</v>
      </c>
    </row>
    <row r="50" spans="1:8" s="9" customFormat="1" ht="75" x14ac:dyDescent="0.25">
      <c r="A50" s="37" t="s">
        <v>99</v>
      </c>
      <c r="B50" s="31" t="s">
        <v>100</v>
      </c>
      <c r="C50" s="17"/>
      <c r="D50" s="27">
        <v>20000</v>
      </c>
      <c r="E50" s="27">
        <v>0</v>
      </c>
      <c r="F50" s="27">
        <v>0</v>
      </c>
      <c r="G50" s="25">
        <f t="shared" si="1"/>
        <v>0</v>
      </c>
      <c r="H50" s="26">
        <f t="shared" si="2"/>
        <v>-16.666666666666668</v>
      </c>
    </row>
    <row r="51" spans="1:8" s="9" customFormat="1" ht="114.75" x14ac:dyDescent="0.25">
      <c r="A51" s="5" t="s">
        <v>102</v>
      </c>
      <c r="B51" s="32" t="s">
        <v>103</v>
      </c>
      <c r="C51" s="17"/>
      <c r="D51" s="1">
        <v>1082123</v>
      </c>
      <c r="E51" s="1">
        <v>66930</v>
      </c>
      <c r="F51" s="1">
        <v>51744</v>
      </c>
      <c r="G51" s="25">
        <f t="shared" si="1"/>
        <v>4.7817115059933117</v>
      </c>
      <c r="H51" s="26">
        <f t="shared" si="2"/>
        <v>-11.884955160673357</v>
      </c>
    </row>
    <row r="52" spans="1:8" s="9" customFormat="1" ht="57.75" x14ac:dyDescent="0.25">
      <c r="A52" s="5" t="s">
        <v>104</v>
      </c>
      <c r="B52" s="32" t="s">
        <v>105</v>
      </c>
      <c r="C52" s="17"/>
      <c r="D52" s="1">
        <v>168451802.34</v>
      </c>
      <c r="E52" s="1">
        <v>0</v>
      </c>
      <c r="F52" s="1">
        <v>0</v>
      </c>
      <c r="G52" s="25">
        <f t="shared" si="1"/>
        <v>0</v>
      </c>
      <c r="H52" s="26">
        <f t="shared" si="2"/>
        <v>-16.666666666666668</v>
      </c>
    </row>
    <row r="53" spans="1:8" s="9" customFormat="1" ht="85.5" x14ac:dyDescent="0.25">
      <c r="A53" s="5" t="s">
        <v>112</v>
      </c>
      <c r="B53" s="8" t="s">
        <v>113</v>
      </c>
      <c r="C53" s="17"/>
      <c r="D53" s="1">
        <f>D54+D55</f>
        <v>121110</v>
      </c>
      <c r="E53" s="1">
        <f t="shared" ref="E53:F53" si="9">E54+E55</f>
        <v>1899</v>
      </c>
      <c r="F53" s="1">
        <f t="shared" si="9"/>
        <v>1899</v>
      </c>
      <c r="G53" s="25">
        <f t="shared" si="1"/>
        <v>1.5679960366608867</v>
      </c>
      <c r="H53" s="26">
        <f t="shared" si="2"/>
        <v>-15.098670630005781</v>
      </c>
    </row>
    <row r="54" spans="1:8" s="9" customFormat="1" ht="60" x14ac:dyDescent="0.25">
      <c r="A54" s="16" t="s">
        <v>114</v>
      </c>
      <c r="B54" s="31" t="s">
        <v>116</v>
      </c>
      <c r="C54" s="17"/>
      <c r="D54" s="27">
        <v>102110</v>
      </c>
      <c r="E54" s="27">
        <v>0</v>
      </c>
      <c r="F54" s="27">
        <v>0</v>
      </c>
      <c r="G54" s="25">
        <f t="shared" si="1"/>
        <v>0</v>
      </c>
      <c r="H54" s="26">
        <f t="shared" si="2"/>
        <v>-16.666666666666668</v>
      </c>
    </row>
    <row r="55" spans="1:8" s="9" customFormat="1" ht="90" x14ac:dyDescent="0.25">
      <c r="A55" s="18" t="s">
        <v>115</v>
      </c>
      <c r="B55" s="31" t="s">
        <v>117</v>
      </c>
      <c r="C55" s="17"/>
      <c r="D55" s="27">
        <v>19000</v>
      </c>
      <c r="E55" s="27">
        <v>1899</v>
      </c>
      <c r="F55" s="27">
        <v>1899</v>
      </c>
      <c r="G55" s="25">
        <f t="shared" si="1"/>
        <v>9.9947368421052634</v>
      </c>
      <c r="H55" s="26">
        <f t="shared" si="2"/>
        <v>-6.6719298245614045</v>
      </c>
    </row>
    <row r="56" spans="1:8" x14ac:dyDescent="0.25">
      <c r="A56" s="5"/>
      <c r="B56" s="13" t="s">
        <v>24</v>
      </c>
      <c r="C56" s="6"/>
      <c r="D56" s="1">
        <f>D7+D14+D15+D19+D29+D24+D32+D36+D41+D45+D46+D47+D51+D52+D53</f>
        <v>518867129.8599999</v>
      </c>
      <c r="E56" s="1">
        <f>E7+E14+E15+E19+E29+E24+E32+E36+E41+E45+E46+E47+E51+E52+E53</f>
        <v>38841970.419999994</v>
      </c>
      <c r="F56" s="1">
        <f>F7+F14+F15+F19+F29+F24+F32+F36+F41+F45+F46+F47+F51+F52+F53</f>
        <v>32922291.809999995</v>
      </c>
      <c r="G56" s="25">
        <f>F56/D56*100</f>
        <v>6.3450332301610723</v>
      </c>
      <c r="H56" s="26">
        <f t="shared" si="2"/>
        <v>-10.321633436505596</v>
      </c>
    </row>
    <row r="59" spans="1:8" x14ac:dyDescent="0.25">
      <c r="A59" s="22" t="s">
        <v>85</v>
      </c>
      <c r="F59" t="s">
        <v>79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tabSelected="1" workbookViewId="0">
      <selection activeCell="L22" sqref="L22"/>
    </sheetView>
  </sheetViews>
  <sheetFormatPr defaultRowHeight="15" x14ac:dyDescent="0.25"/>
  <cols>
    <col min="1" max="1" width="6.42578125" style="10" customWidth="1"/>
    <col min="2" max="2" width="47.5703125" style="15" customWidth="1"/>
    <col min="3" max="3" width="8.28515625" hidden="1" customWidth="1"/>
    <col min="4" max="4" width="17.7109375" customWidth="1"/>
    <col min="5" max="5" width="19.7109375" customWidth="1"/>
    <col min="6" max="6" width="18.42578125" customWidth="1"/>
    <col min="7" max="7" width="13.7109375" customWidth="1"/>
    <col min="8" max="8" width="17.28515625" style="21" customWidth="1"/>
  </cols>
  <sheetData>
    <row r="2" spans="1:13" ht="36" customHeight="1" x14ac:dyDescent="0.3">
      <c r="A2" s="43" t="s">
        <v>124</v>
      </c>
      <c r="B2" s="43"/>
      <c r="C2" s="43"/>
      <c r="D2" s="43"/>
      <c r="E2" s="43"/>
      <c r="F2" s="43"/>
      <c r="G2" s="43"/>
      <c r="M2" t="s">
        <v>86</v>
      </c>
    </row>
    <row r="4" spans="1:13" x14ac:dyDescent="0.25">
      <c r="G4" s="24" t="s">
        <v>80</v>
      </c>
      <c r="H4" s="23">
        <v>0.25</v>
      </c>
    </row>
    <row r="5" spans="1:13" ht="48.75" customHeight="1" x14ac:dyDescent="0.25">
      <c r="A5" s="44" t="s">
        <v>101</v>
      </c>
      <c r="B5" s="45" t="s">
        <v>25</v>
      </c>
      <c r="C5" s="44" t="s">
        <v>0</v>
      </c>
      <c r="D5" s="44" t="s">
        <v>125</v>
      </c>
      <c r="E5" s="44" t="s">
        <v>126</v>
      </c>
      <c r="F5" s="44" t="s">
        <v>127</v>
      </c>
      <c r="G5" s="44" t="s">
        <v>27</v>
      </c>
      <c r="H5" s="42" t="s">
        <v>78</v>
      </c>
    </row>
    <row r="6" spans="1:13" ht="41.25" customHeight="1" x14ac:dyDescent="0.25">
      <c r="A6" s="44"/>
      <c r="B6" s="45"/>
      <c r="C6" s="44"/>
      <c r="D6" s="44"/>
      <c r="E6" s="44"/>
      <c r="F6" s="44"/>
      <c r="G6" s="44"/>
      <c r="H6" s="42"/>
    </row>
    <row r="7" spans="1:13" s="9" customFormat="1" ht="33" customHeight="1" x14ac:dyDescent="0.25">
      <c r="A7" s="5" t="s">
        <v>1</v>
      </c>
      <c r="B7" s="11" t="s">
        <v>2</v>
      </c>
      <c r="C7" s="8" t="s">
        <v>3</v>
      </c>
      <c r="D7" s="25">
        <f>D8+D9+D10+D11+D12+D13</f>
        <v>239081116.41999999</v>
      </c>
      <c r="E7" s="25">
        <f t="shared" ref="E7:F7" si="0">E8+E9+E10+E11+E12+E13</f>
        <v>53145068.050000004</v>
      </c>
      <c r="F7" s="25">
        <f t="shared" si="0"/>
        <v>41270468.659999996</v>
      </c>
      <c r="G7" s="25">
        <f>F7/D7*100</f>
        <v>17.262119768379822</v>
      </c>
      <c r="H7" s="26">
        <f>G7-3*100/12</f>
        <v>-7.7378802316201778</v>
      </c>
      <c r="L7" s="9" t="s">
        <v>86</v>
      </c>
    </row>
    <row r="8" spans="1:13" ht="30" x14ac:dyDescent="0.25">
      <c r="A8" s="3" t="s">
        <v>28</v>
      </c>
      <c r="B8" s="41" t="s">
        <v>38</v>
      </c>
      <c r="C8" s="39"/>
      <c r="D8" s="2">
        <v>79794650.659999996</v>
      </c>
      <c r="E8" s="2">
        <v>20037691.899999999</v>
      </c>
      <c r="F8" s="2">
        <v>15255458.560000001</v>
      </c>
      <c r="G8" s="25">
        <f t="shared" ref="G8:G57" si="1">F8/D8*100</f>
        <v>19.118397579058968</v>
      </c>
      <c r="H8" s="26">
        <f t="shared" ref="H8:H58" si="2">G8-3*100/12</f>
        <v>-5.8816024209410322</v>
      </c>
      <c r="K8" t="s">
        <v>86</v>
      </c>
    </row>
    <row r="9" spans="1:13" ht="75" x14ac:dyDescent="0.25">
      <c r="A9" s="40" t="s">
        <v>29</v>
      </c>
      <c r="B9" s="12" t="s">
        <v>81</v>
      </c>
      <c r="C9" s="39"/>
      <c r="D9" s="2">
        <v>128457859.38</v>
      </c>
      <c r="E9" s="2">
        <v>27676149.780000001</v>
      </c>
      <c r="F9" s="2">
        <v>21902148.289999999</v>
      </c>
      <c r="G9" s="25">
        <f t="shared" si="1"/>
        <v>17.050064819474965</v>
      </c>
      <c r="H9" s="26">
        <f t="shared" si="2"/>
        <v>-7.9499351805250349</v>
      </c>
    </row>
    <row r="10" spans="1:13" ht="30" x14ac:dyDescent="0.25">
      <c r="A10" s="40" t="s">
        <v>30</v>
      </c>
      <c r="B10" s="12" t="s">
        <v>34</v>
      </c>
      <c r="C10" s="39"/>
      <c r="D10" s="2">
        <v>20209802.379999999</v>
      </c>
      <c r="E10" s="2">
        <v>3223517.02</v>
      </c>
      <c r="F10" s="2">
        <v>2452649.71</v>
      </c>
      <c r="G10" s="25">
        <f t="shared" si="1"/>
        <v>12.135941083853389</v>
      </c>
      <c r="H10" s="26">
        <f t="shared" si="2"/>
        <v>-12.864058916146611</v>
      </c>
    </row>
    <row r="11" spans="1:13" ht="31.5" customHeight="1" x14ac:dyDescent="0.25">
      <c r="A11" s="40" t="s">
        <v>31</v>
      </c>
      <c r="B11" s="41" t="s">
        <v>35</v>
      </c>
      <c r="C11" s="39"/>
      <c r="D11" s="2">
        <v>742970</v>
      </c>
      <c r="E11" s="2">
        <v>0</v>
      </c>
      <c r="F11" s="2">
        <v>0</v>
      </c>
      <c r="G11" s="25">
        <f t="shared" si="1"/>
        <v>0</v>
      </c>
      <c r="H11" s="26">
        <f t="shared" si="2"/>
        <v>-25</v>
      </c>
    </row>
    <row r="12" spans="1:13" ht="30" x14ac:dyDescent="0.25">
      <c r="A12" s="40" t="s">
        <v>32</v>
      </c>
      <c r="B12" s="12" t="s">
        <v>36</v>
      </c>
      <c r="C12" s="39"/>
      <c r="D12" s="2">
        <v>62496</v>
      </c>
      <c r="E12" s="2">
        <v>14235.24</v>
      </c>
      <c r="F12" s="2">
        <v>9619.0499999999993</v>
      </c>
      <c r="G12" s="25">
        <f t="shared" si="1"/>
        <v>15.39146505376344</v>
      </c>
      <c r="H12" s="26">
        <f t="shared" si="2"/>
        <v>-9.6085349462365599</v>
      </c>
    </row>
    <row r="13" spans="1:13" ht="45" x14ac:dyDescent="0.25">
      <c r="A13" s="40" t="s">
        <v>33</v>
      </c>
      <c r="B13" s="12" t="s">
        <v>37</v>
      </c>
      <c r="C13" s="39"/>
      <c r="D13" s="2">
        <v>9813338</v>
      </c>
      <c r="E13" s="2">
        <v>2193474.11</v>
      </c>
      <c r="F13" s="2">
        <v>1650593.05</v>
      </c>
      <c r="G13" s="25">
        <f t="shared" si="1"/>
        <v>16.819894005485189</v>
      </c>
      <c r="H13" s="26">
        <f t="shared" si="2"/>
        <v>-8.1801059945148111</v>
      </c>
    </row>
    <row r="14" spans="1:13" s="9" customFormat="1" ht="33" customHeight="1" x14ac:dyDescent="0.25">
      <c r="A14" s="5" t="s">
        <v>4</v>
      </c>
      <c r="B14" s="13" t="s">
        <v>5</v>
      </c>
      <c r="C14" s="6" t="s">
        <v>6</v>
      </c>
      <c r="D14" s="1">
        <v>622692.16</v>
      </c>
      <c r="E14" s="1">
        <v>305267.37</v>
      </c>
      <c r="F14" s="1">
        <v>287511.58</v>
      </c>
      <c r="G14" s="25">
        <f t="shared" si="1"/>
        <v>46.172346220000584</v>
      </c>
      <c r="H14" s="26">
        <f t="shared" si="2"/>
        <v>21.172346220000584</v>
      </c>
    </row>
    <row r="15" spans="1:13" s="9" customFormat="1" ht="49.5" customHeight="1" x14ac:dyDescent="0.25">
      <c r="A15" s="5" t="s">
        <v>7</v>
      </c>
      <c r="B15" s="13" t="s">
        <v>8</v>
      </c>
      <c r="C15" s="6" t="s">
        <v>9</v>
      </c>
      <c r="D15" s="1">
        <f>D16+D18</f>
        <v>13217378.82</v>
      </c>
      <c r="E15" s="1">
        <f>E16+E18</f>
        <v>3339094.58</v>
      </c>
      <c r="F15" s="1">
        <f>F16+F18</f>
        <v>3339094.58</v>
      </c>
      <c r="G15" s="25">
        <f t="shared" si="1"/>
        <v>25.262910486816175</v>
      </c>
      <c r="H15" s="26">
        <f t="shared" si="2"/>
        <v>0.26291048681617468</v>
      </c>
    </row>
    <row r="16" spans="1:13" ht="69" customHeight="1" x14ac:dyDescent="0.25">
      <c r="A16" s="40" t="s">
        <v>57</v>
      </c>
      <c r="B16" s="14" t="s">
        <v>39</v>
      </c>
      <c r="C16" s="4"/>
      <c r="D16" s="27">
        <v>9176757.5800000001</v>
      </c>
      <c r="E16" s="2">
        <v>2328939.4</v>
      </c>
      <c r="F16" s="2">
        <v>2328939.4</v>
      </c>
      <c r="G16" s="25">
        <f t="shared" si="1"/>
        <v>25.378674108987415</v>
      </c>
      <c r="H16" s="26">
        <f t="shared" si="2"/>
        <v>0.37867410898741483</v>
      </c>
    </row>
    <row r="17" spans="1:8" ht="45.75" customHeight="1" x14ac:dyDescent="0.25">
      <c r="A17" s="40" t="s">
        <v>91</v>
      </c>
      <c r="B17" s="29" t="s">
        <v>92</v>
      </c>
      <c r="C17" s="4"/>
      <c r="D17" s="27">
        <v>0</v>
      </c>
      <c r="E17" s="2">
        <v>0</v>
      </c>
      <c r="F17" s="2">
        <v>0</v>
      </c>
      <c r="G17" s="25" t="e">
        <f t="shared" si="1"/>
        <v>#DIV/0!</v>
      </c>
      <c r="H17" s="26" t="e">
        <f t="shared" si="2"/>
        <v>#DIV/0!</v>
      </c>
    </row>
    <row r="18" spans="1:8" ht="30" x14ac:dyDescent="0.25">
      <c r="A18" s="40" t="s">
        <v>88</v>
      </c>
      <c r="B18" s="14" t="s">
        <v>89</v>
      </c>
      <c r="C18" s="4"/>
      <c r="D18" s="27">
        <v>4040621.24</v>
      </c>
      <c r="E18" s="2">
        <v>1010155.18</v>
      </c>
      <c r="F18" s="2">
        <v>1010155.18</v>
      </c>
      <c r="G18" s="25">
        <f t="shared" si="1"/>
        <v>24.999996782672955</v>
      </c>
      <c r="H18" s="26">
        <f t="shared" si="2"/>
        <v>-3.2173270447799496E-6</v>
      </c>
    </row>
    <row r="19" spans="1:8" s="9" customFormat="1" ht="30.75" customHeight="1" x14ac:dyDescent="0.25">
      <c r="A19" s="5" t="s">
        <v>10</v>
      </c>
      <c r="B19" s="13" t="s">
        <v>11</v>
      </c>
      <c r="C19" s="6" t="s">
        <v>12</v>
      </c>
      <c r="D19" s="1">
        <f>D20+D21+D22+D23</f>
        <v>2211249.4</v>
      </c>
      <c r="E19" s="1">
        <f>E20+E22+E23</f>
        <v>35280</v>
      </c>
      <c r="F19" s="1">
        <f t="shared" ref="F19" si="3">F20+F21+F22+F23</f>
        <v>35280</v>
      </c>
      <c r="G19" s="25">
        <f t="shared" si="1"/>
        <v>1.5954781039171793</v>
      </c>
      <c r="H19" s="26">
        <f t="shared" si="2"/>
        <v>-23.404521896082819</v>
      </c>
    </row>
    <row r="20" spans="1:8" ht="30" x14ac:dyDescent="0.25">
      <c r="A20" s="40" t="s">
        <v>58</v>
      </c>
      <c r="B20" s="12" t="s">
        <v>40</v>
      </c>
      <c r="C20" s="4"/>
      <c r="D20" s="27">
        <v>141100</v>
      </c>
      <c r="E20" s="27">
        <v>35280</v>
      </c>
      <c r="F20" s="27">
        <v>35280</v>
      </c>
      <c r="G20" s="25">
        <f t="shared" si="1"/>
        <v>25.003543586109146</v>
      </c>
      <c r="H20" s="26">
        <f t="shared" si="2"/>
        <v>3.5435861091457355E-3</v>
      </c>
    </row>
    <row r="21" spans="1:8" ht="30" hidden="1" x14ac:dyDescent="0.25">
      <c r="A21" s="40" t="s">
        <v>59</v>
      </c>
      <c r="B21" s="41" t="s">
        <v>41</v>
      </c>
      <c r="C21" s="4"/>
      <c r="D21" s="27">
        <v>0</v>
      </c>
      <c r="E21" s="27">
        <v>0</v>
      </c>
      <c r="F21" s="27">
        <v>0</v>
      </c>
      <c r="G21" s="25" t="e">
        <f t="shared" si="1"/>
        <v>#DIV/0!</v>
      </c>
      <c r="H21" s="26" t="e">
        <f t="shared" si="2"/>
        <v>#DIV/0!</v>
      </c>
    </row>
    <row r="22" spans="1:8" ht="45" x14ac:dyDescent="0.25">
      <c r="A22" s="40" t="s">
        <v>60</v>
      </c>
      <c r="B22" s="41" t="s">
        <v>42</v>
      </c>
      <c r="C22" s="4"/>
      <c r="D22" s="27">
        <v>2070149.4</v>
      </c>
      <c r="E22" s="27">
        <v>0</v>
      </c>
      <c r="F22" s="27">
        <v>0</v>
      </c>
      <c r="G22" s="25">
        <f t="shared" si="1"/>
        <v>0</v>
      </c>
      <c r="H22" s="26">
        <f t="shared" si="2"/>
        <v>-25</v>
      </c>
    </row>
    <row r="23" spans="1:8" ht="43.5" customHeight="1" x14ac:dyDescent="0.25">
      <c r="A23" s="40" t="s">
        <v>106</v>
      </c>
      <c r="B23" s="46" t="s">
        <v>107</v>
      </c>
      <c r="C23" s="4"/>
      <c r="D23" s="27">
        <v>0</v>
      </c>
      <c r="E23" s="27">
        <v>0</v>
      </c>
      <c r="F23" s="27">
        <v>0</v>
      </c>
      <c r="G23" s="25" t="e">
        <f t="shared" si="1"/>
        <v>#DIV/0!</v>
      </c>
      <c r="H23" s="26" t="e">
        <f t="shared" si="2"/>
        <v>#DIV/0!</v>
      </c>
    </row>
    <row r="24" spans="1:8" s="9" customFormat="1" ht="34.5" customHeight="1" x14ac:dyDescent="0.25">
      <c r="A24" s="5" t="s">
        <v>13</v>
      </c>
      <c r="B24" s="13" t="s">
        <v>14</v>
      </c>
      <c r="C24" s="6" t="s">
        <v>15</v>
      </c>
      <c r="D24" s="25">
        <f>D25+D26+D27+D28</f>
        <v>635969.69999999995</v>
      </c>
      <c r="E24" s="25">
        <f t="shared" ref="E24:F24" si="4">E25+E26+E27+E28</f>
        <v>20000</v>
      </c>
      <c r="F24" s="25">
        <f t="shared" si="4"/>
        <v>0</v>
      </c>
      <c r="G24" s="25">
        <f t="shared" si="1"/>
        <v>0</v>
      </c>
      <c r="H24" s="26">
        <f t="shared" si="2"/>
        <v>-25</v>
      </c>
    </row>
    <row r="25" spans="1:8" ht="45" x14ac:dyDescent="0.25">
      <c r="A25" s="40" t="s">
        <v>61</v>
      </c>
      <c r="B25" s="12" t="s">
        <v>43</v>
      </c>
      <c r="C25" s="4"/>
      <c r="D25" s="2">
        <v>140000</v>
      </c>
      <c r="E25" s="2">
        <v>20000</v>
      </c>
      <c r="F25" s="2">
        <v>0</v>
      </c>
      <c r="G25" s="25">
        <f t="shared" si="1"/>
        <v>0</v>
      </c>
      <c r="H25" s="26">
        <f t="shared" si="2"/>
        <v>-25</v>
      </c>
    </row>
    <row r="26" spans="1:8" ht="30" x14ac:dyDescent="0.25">
      <c r="A26" s="3" t="s">
        <v>62</v>
      </c>
      <c r="B26" s="12" t="s">
        <v>44</v>
      </c>
      <c r="C26" s="4"/>
      <c r="D26" s="2">
        <v>200000</v>
      </c>
      <c r="E26" s="2">
        <v>0</v>
      </c>
      <c r="F26" s="2">
        <v>0</v>
      </c>
      <c r="G26" s="25">
        <f t="shared" si="1"/>
        <v>0</v>
      </c>
      <c r="H26" s="26">
        <f t="shared" si="2"/>
        <v>-25</v>
      </c>
    </row>
    <row r="27" spans="1:8" ht="30" hidden="1" x14ac:dyDescent="0.25">
      <c r="A27" s="40" t="s">
        <v>63</v>
      </c>
      <c r="B27" s="12" t="s">
        <v>45</v>
      </c>
      <c r="C27" s="4"/>
      <c r="D27" s="2"/>
      <c r="E27" s="2">
        <v>0</v>
      </c>
      <c r="F27" s="2">
        <v>0</v>
      </c>
      <c r="G27" s="25" t="e">
        <f t="shared" si="1"/>
        <v>#DIV/0!</v>
      </c>
      <c r="H27" s="26" t="e">
        <f t="shared" si="2"/>
        <v>#DIV/0!</v>
      </c>
    </row>
    <row r="28" spans="1:8" ht="30" x14ac:dyDescent="0.25">
      <c r="A28" s="3" t="s">
        <v>122</v>
      </c>
      <c r="B28" s="12" t="s">
        <v>123</v>
      </c>
      <c r="C28" s="4"/>
      <c r="D28" s="2">
        <v>295969.7</v>
      </c>
      <c r="E28" s="2">
        <v>0</v>
      </c>
      <c r="F28" s="2">
        <v>0</v>
      </c>
      <c r="G28" s="25">
        <f t="shared" si="1"/>
        <v>0</v>
      </c>
      <c r="H28" s="26">
        <f t="shared" si="2"/>
        <v>-25</v>
      </c>
    </row>
    <row r="29" spans="1:8" s="9" customFormat="1" ht="59.25" customHeight="1" x14ac:dyDescent="0.25">
      <c r="A29" s="5" t="s">
        <v>16</v>
      </c>
      <c r="B29" s="11" t="s">
        <v>17</v>
      </c>
      <c r="C29" s="8" t="s">
        <v>18</v>
      </c>
      <c r="D29" s="25">
        <f>D30+D31+D32+D33</f>
        <v>25132373.369999997</v>
      </c>
      <c r="E29" s="25">
        <f t="shared" ref="E29:F29" si="5">E30+E31+E32+E33</f>
        <v>370728.59</v>
      </c>
      <c r="F29" s="25">
        <f t="shared" si="5"/>
        <v>370728.59</v>
      </c>
      <c r="G29" s="25">
        <f t="shared" si="1"/>
        <v>1.4751037816529147</v>
      </c>
      <c r="H29" s="26">
        <f t="shared" si="2"/>
        <v>-23.524896218347084</v>
      </c>
    </row>
    <row r="30" spans="1:8" ht="45" x14ac:dyDescent="0.25">
      <c r="A30" s="40" t="s">
        <v>64</v>
      </c>
      <c r="B30" s="12" t="s">
        <v>46</v>
      </c>
      <c r="C30" s="39"/>
      <c r="D30" s="2">
        <v>25081314.219999999</v>
      </c>
      <c r="E30" s="27">
        <v>370728.59</v>
      </c>
      <c r="F30" s="27">
        <v>370728.59</v>
      </c>
      <c r="G30" s="25">
        <f t="shared" si="1"/>
        <v>1.4781067162117794</v>
      </c>
      <c r="H30" s="26">
        <f t="shared" si="2"/>
        <v>-23.52189328378822</v>
      </c>
    </row>
    <row r="31" spans="1:8" ht="30" x14ac:dyDescent="0.25">
      <c r="A31" s="40" t="s">
        <v>87</v>
      </c>
      <c r="B31" s="29" t="s">
        <v>93</v>
      </c>
      <c r="C31" s="39"/>
      <c r="D31" s="2">
        <v>0</v>
      </c>
      <c r="E31" s="27">
        <v>0</v>
      </c>
      <c r="F31" s="27">
        <v>0</v>
      </c>
      <c r="G31" s="25" t="e">
        <f t="shared" si="1"/>
        <v>#DIV/0!</v>
      </c>
      <c r="H31" s="26" t="e">
        <f t="shared" si="2"/>
        <v>#DIV/0!</v>
      </c>
    </row>
    <row r="32" spans="1:8" ht="28.5" customHeight="1" x14ac:dyDescent="0.25">
      <c r="A32" s="40" t="s">
        <v>128</v>
      </c>
      <c r="B32" s="31" t="s">
        <v>130</v>
      </c>
      <c r="C32" s="39"/>
      <c r="D32" s="2">
        <v>18700.63</v>
      </c>
      <c r="E32" s="27">
        <v>0</v>
      </c>
      <c r="F32" s="27">
        <v>0</v>
      </c>
      <c r="G32" s="25">
        <f t="shared" si="1"/>
        <v>0</v>
      </c>
      <c r="H32" s="26">
        <f t="shared" si="2"/>
        <v>-25</v>
      </c>
    </row>
    <row r="33" spans="1:10" ht="60.75" customHeight="1" x14ac:dyDescent="0.25">
      <c r="A33" s="40" t="s">
        <v>129</v>
      </c>
      <c r="B33" s="31" t="s">
        <v>131</v>
      </c>
      <c r="C33" s="39"/>
      <c r="D33" s="2">
        <v>32358.52</v>
      </c>
      <c r="E33" s="27">
        <v>0</v>
      </c>
      <c r="F33" s="27">
        <v>0</v>
      </c>
      <c r="G33" s="25">
        <f t="shared" si="1"/>
        <v>0</v>
      </c>
      <c r="H33" s="26">
        <f t="shared" si="2"/>
        <v>-25</v>
      </c>
    </row>
    <row r="34" spans="1:10" s="9" customFormat="1" ht="33" customHeight="1" x14ac:dyDescent="0.25">
      <c r="A34" s="5" t="s">
        <v>19</v>
      </c>
      <c r="B34" s="13" t="s">
        <v>20</v>
      </c>
      <c r="C34" s="6" t="s">
        <v>21</v>
      </c>
      <c r="D34" s="25">
        <f>D35+D36+D37</f>
        <v>16931992.739999998</v>
      </c>
      <c r="E34" s="25">
        <f t="shared" ref="E34:F34" si="6">E35+E36+E37</f>
        <v>1684970</v>
      </c>
      <c r="F34" s="25">
        <f t="shared" si="6"/>
        <v>1684970</v>
      </c>
      <c r="G34" s="25">
        <f t="shared" si="1"/>
        <v>9.9513980774362185</v>
      </c>
      <c r="H34" s="26">
        <f t="shared" si="2"/>
        <v>-15.048601922563781</v>
      </c>
    </row>
    <row r="35" spans="1:10" ht="60" x14ac:dyDescent="0.25">
      <c r="A35" s="40" t="s">
        <v>65</v>
      </c>
      <c r="B35" s="12" t="s">
        <v>47</v>
      </c>
      <c r="C35" s="4"/>
      <c r="D35" s="2">
        <v>0</v>
      </c>
      <c r="E35" s="2">
        <v>0</v>
      </c>
      <c r="F35" s="2">
        <v>0</v>
      </c>
      <c r="G35" s="25" t="e">
        <f t="shared" si="1"/>
        <v>#DIV/0!</v>
      </c>
      <c r="H35" s="26" t="e">
        <f t="shared" si="2"/>
        <v>#DIV/0!</v>
      </c>
    </row>
    <row r="36" spans="1:10" ht="45.75" customHeight="1" x14ac:dyDescent="0.25">
      <c r="A36" s="40" t="s">
        <v>66</v>
      </c>
      <c r="B36" s="12" t="s">
        <v>48</v>
      </c>
      <c r="C36" s="4"/>
      <c r="D36" s="2">
        <v>16931992.739999998</v>
      </c>
      <c r="E36" s="2">
        <v>1684970</v>
      </c>
      <c r="F36" s="2">
        <v>1684970</v>
      </c>
      <c r="G36" s="25">
        <f t="shared" si="1"/>
        <v>9.9513980774362185</v>
      </c>
      <c r="H36" s="26">
        <f t="shared" si="2"/>
        <v>-15.048601922563781</v>
      </c>
    </row>
    <row r="37" spans="1:10" ht="30" hidden="1" x14ac:dyDescent="0.25">
      <c r="A37" s="3" t="s">
        <v>68</v>
      </c>
      <c r="B37" s="4" t="s">
        <v>67</v>
      </c>
      <c r="C37" s="4"/>
      <c r="D37" s="2">
        <v>0</v>
      </c>
      <c r="E37" s="2"/>
      <c r="F37" s="2"/>
      <c r="G37" s="25" t="e">
        <f t="shared" si="1"/>
        <v>#DIV/0!</v>
      </c>
      <c r="H37" s="26" t="e">
        <f t="shared" si="2"/>
        <v>#DIV/0!</v>
      </c>
    </row>
    <row r="38" spans="1:10" s="9" customFormat="1" ht="47.25" customHeight="1" x14ac:dyDescent="0.25">
      <c r="A38" s="5" t="s">
        <v>22</v>
      </c>
      <c r="B38" s="13" t="s">
        <v>23</v>
      </c>
      <c r="C38" s="7" t="s">
        <v>26</v>
      </c>
      <c r="D38" s="1">
        <f>D39+D40+D41+D42</f>
        <v>4609915</v>
      </c>
      <c r="E38" s="1">
        <f>E39+E40+E41+E42</f>
        <v>901350</v>
      </c>
      <c r="F38" s="1">
        <f t="shared" ref="F38" si="7">F39+F40+F41+F42</f>
        <v>867930.28</v>
      </c>
      <c r="G38" s="25">
        <f t="shared" si="1"/>
        <v>18.827468185422074</v>
      </c>
      <c r="H38" s="26">
        <f t="shared" si="2"/>
        <v>-6.1725318145779262</v>
      </c>
    </row>
    <row r="39" spans="1:10" ht="30" x14ac:dyDescent="0.25">
      <c r="A39" s="3" t="s">
        <v>53</v>
      </c>
      <c r="B39" s="12" t="s">
        <v>49</v>
      </c>
      <c r="C39" s="4"/>
      <c r="D39" s="27">
        <v>4009915</v>
      </c>
      <c r="E39" s="27">
        <v>901350</v>
      </c>
      <c r="F39" s="27">
        <v>867930.28</v>
      </c>
      <c r="G39" s="25">
        <f t="shared" si="1"/>
        <v>21.644605434279779</v>
      </c>
      <c r="H39" s="26">
        <f t="shared" si="2"/>
        <v>-3.3553945657202213</v>
      </c>
    </row>
    <row r="40" spans="1:10" ht="30" x14ac:dyDescent="0.25">
      <c r="A40" s="40" t="s">
        <v>54</v>
      </c>
      <c r="B40" s="12" t="s">
        <v>50</v>
      </c>
      <c r="C40" s="4"/>
      <c r="D40" s="28">
        <v>0</v>
      </c>
      <c r="E40" s="28">
        <v>0</v>
      </c>
      <c r="F40" s="28">
        <v>0</v>
      </c>
      <c r="G40" s="25" t="e">
        <f>F40/D40*100</f>
        <v>#DIV/0!</v>
      </c>
      <c r="H40" s="26" t="e">
        <f t="shared" si="2"/>
        <v>#DIV/0!</v>
      </c>
    </row>
    <row r="41" spans="1:10" ht="30" x14ac:dyDescent="0.25">
      <c r="A41" s="40" t="s">
        <v>55</v>
      </c>
      <c r="B41" s="12" t="s">
        <v>51</v>
      </c>
      <c r="C41" s="4"/>
      <c r="D41" s="27">
        <v>300000</v>
      </c>
      <c r="E41" s="27">
        <v>0</v>
      </c>
      <c r="F41" s="27">
        <v>0</v>
      </c>
      <c r="G41" s="25">
        <f>F41/D41*100</f>
        <v>0</v>
      </c>
      <c r="H41" s="26">
        <f t="shared" si="2"/>
        <v>-25</v>
      </c>
    </row>
    <row r="42" spans="1:10" ht="45" x14ac:dyDescent="0.25">
      <c r="A42" s="40" t="s">
        <v>56</v>
      </c>
      <c r="B42" s="12" t="s">
        <v>52</v>
      </c>
      <c r="C42" s="4"/>
      <c r="D42" s="27">
        <v>300000</v>
      </c>
      <c r="E42" s="27">
        <v>0</v>
      </c>
      <c r="F42" s="27">
        <v>0</v>
      </c>
      <c r="G42" s="25">
        <f t="shared" si="1"/>
        <v>0</v>
      </c>
      <c r="H42" s="26">
        <f t="shared" si="2"/>
        <v>-25</v>
      </c>
    </row>
    <row r="43" spans="1:10" s="9" customFormat="1" ht="32.25" customHeight="1" x14ac:dyDescent="0.25">
      <c r="A43" s="5" t="s">
        <v>69</v>
      </c>
      <c r="B43" s="6" t="s">
        <v>70</v>
      </c>
      <c r="C43" s="6" t="s">
        <v>77</v>
      </c>
      <c r="D43" s="1">
        <f>D44+D45+D46</f>
        <v>40220463.079999998</v>
      </c>
      <c r="E43" s="1">
        <f t="shared" ref="E43:F43" si="8">E44+E45+E46</f>
        <v>8874923.3200000003</v>
      </c>
      <c r="F43" s="1">
        <f t="shared" si="8"/>
        <v>8524728.790000001</v>
      </c>
      <c r="G43" s="25">
        <f t="shared" si="1"/>
        <v>21.195004078008743</v>
      </c>
      <c r="H43" s="26">
        <f t="shared" si="2"/>
        <v>-3.8049959219912566</v>
      </c>
    </row>
    <row r="44" spans="1:10" ht="45" x14ac:dyDescent="0.25">
      <c r="A44" s="16" t="s">
        <v>75</v>
      </c>
      <c r="B44" s="4" t="s">
        <v>71</v>
      </c>
      <c r="C44" s="6"/>
      <c r="D44" s="27">
        <v>26260234.079999998</v>
      </c>
      <c r="E44" s="27">
        <v>5744285.96</v>
      </c>
      <c r="F44" s="27">
        <v>5459522.4800000004</v>
      </c>
      <c r="G44" s="25">
        <f t="shared" si="1"/>
        <v>20.790075455412698</v>
      </c>
      <c r="H44" s="26">
        <f t="shared" si="2"/>
        <v>-4.2099245445873024</v>
      </c>
    </row>
    <row r="45" spans="1:10" ht="75" x14ac:dyDescent="0.25">
      <c r="A45" s="18" t="s">
        <v>76</v>
      </c>
      <c r="B45" s="19" t="s">
        <v>72</v>
      </c>
      <c r="C45" s="6"/>
      <c r="D45" s="27">
        <v>11000000</v>
      </c>
      <c r="E45" s="27">
        <v>2390580.11</v>
      </c>
      <c r="F45" s="27">
        <v>2325149.06</v>
      </c>
      <c r="G45" s="25">
        <f t="shared" si="1"/>
        <v>21.137718727272727</v>
      </c>
      <c r="H45" s="26">
        <f t="shared" si="2"/>
        <v>-3.8622812727272731</v>
      </c>
    </row>
    <row r="46" spans="1:10" ht="75" x14ac:dyDescent="0.25">
      <c r="A46" s="18" t="s">
        <v>95</v>
      </c>
      <c r="B46" s="19" t="s">
        <v>84</v>
      </c>
      <c r="C46" s="17"/>
      <c r="D46" s="27">
        <v>2960229</v>
      </c>
      <c r="E46" s="27">
        <v>740057.25</v>
      </c>
      <c r="F46" s="27">
        <v>740057.25</v>
      </c>
      <c r="G46" s="25">
        <f t="shared" si="1"/>
        <v>25</v>
      </c>
      <c r="H46" s="26">
        <f t="shared" si="2"/>
        <v>0</v>
      </c>
      <c r="J46" t="s">
        <v>86</v>
      </c>
    </row>
    <row r="47" spans="1:10" s="9" customFormat="1" ht="50.25" customHeight="1" x14ac:dyDescent="0.25">
      <c r="A47" s="5" t="s">
        <v>74</v>
      </c>
      <c r="B47" s="20" t="s">
        <v>73</v>
      </c>
      <c r="C47" s="17" t="s">
        <v>77</v>
      </c>
      <c r="D47" s="1">
        <v>6465143.8300000001</v>
      </c>
      <c r="E47" s="1">
        <v>374501.34</v>
      </c>
      <c r="F47" s="1">
        <v>374501.34</v>
      </c>
      <c r="G47" s="25">
        <f t="shared" si="1"/>
        <v>5.792621940786737</v>
      </c>
      <c r="H47" s="26">
        <f t="shared" si="2"/>
        <v>-19.207378059213262</v>
      </c>
    </row>
    <row r="48" spans="1:10" s="9" customFormat="1" ht="31.5" x14ac:dyDescent="0.25">
      <c r="A48" s="5" t="s">
        <v>82</v>
      </c>
      <c r="B48" s="20" t="s">
        <v>83</v>
      </c>
      <c r="C48" s="17"/>
      <c r="D48" s="1">
        <v>13800</v>
      </c>
      <c r="E48" s="1">
        <v>0</v>
      </c>
      <c r="F48" s="1">
        <v>0</v>
      </c>
      <c r="G48" s="25">
        <f t="shared" si="1"/>
        <v>0</v>
      </c>
      <c r="H48" s="26">
        <f t="shared" si="2"/>
        <v>-25</v>
      </c>
    </row>
    <row r="49" spans="1:8" s="9" customFormat="1" ht="31.5" x14ac:dyDescent="0.25">
      <c r="A49" s="5" t="s">
        <v>90</v>
      </c>
      <c r="B49" s="30" t="s">
        <v>94</v>
      </c>
      <c r="C49" s="17"/>
      <c r="D49" s="1">
        <f>D50+D51+D52</f>
        <v>70000</v>
      </c>
      <c r="E49" s="1">
        <f t="shared" ref="E49:F49" si="9">E50+E51+E52</f>
        <v>0</v>
      </c>
      <c r="F49" s="1">
        <f t="shared" si="9"/>
        <v>0</v>
      </c>
      <c r="G49" s="25">
        <f t="shared" si="1"/>
        <v>0</v>
      </c>
      <c r="H49" s="26">
        <f t="shared" si="2"/>
        <v>-25</v>
      </c>
    </row>
    <row r="50" spans="1:8" s="9" customFormat="1" ht="30" x14ac:dyDescent="0.25">
      <c r="A50" s="3" t="s">
        <v>96</v>
      </c>
      <c r="B50" s="39" t="s">
        <v>97</v>
      </c>
      <c r="C50" s="17"/>
      <c r="D50" s="27">
        <v>50000</v>
      </c>
      <c r="E50" s="27">
        <v>0</v>
      </c>
      <c r="F50" s="27">
        <v>0</v>
      </c>
      <c r="G50" s="25">
        <f t="shared" si="1"/>
        <v>0</v>
      </c>
      <c r="H50" s="26">
        <f t="shared" si="2"/>
        <v>-25</v>
      </c>
    </row>
    <row r="51" spans="1:8" s="9" customFormat="1" ht="30" x14ac:dyDescent="0.25">
      <c r="A51" s="40" t="s">
        <v>98</v>
      </c>
      <c r="B51" s="31" t="s">
        <v>67</v>
      </c>
      <c r="C51" s="17"/>
      <c r="D51" s="27">
        <v>0</v>
      </c>
      <c r="E51" s="27">
        <v>0</v>
      </c>
      <c r="F51" s="27">
        <v>0</v>
      </c>
      <c r="G51" s="25" t="e">
        <f t="shared" si="1"/>
        <v>#DIV/0!</v>
      </c>
      <c r="H51" s="26" t="e">
        <f t="shared" si="2"/>
        <v>#DIV/0!</v>
      </c>
    </row>
    <row r="52" spans="1:8" s="9" customFormat="1" ht="45" x14ac:dyDescent="0.25">
      <c r="A52" s="40" t="s">
        <v>99</v>
      </c>
      <c r="B52" s="31" t="s">
        <v>100</v>
      </c>
      <c r="C52" s="17"/>
      <c r="D52" s="27">
        <v>20000</v>
      </c>
      <c r="E52" s="27">
        <v>0</v>
      </c>
      <c r="F52" s="27">
        <v>0</v>
      </c>
      <c r="G52" s="25">
        <f t="shared" si="1"/>
        <v>0</v>
      </c>
      <c r="H52" s="26">
        <f t="shared" si="2"/>
        <v>-25</v>
      </c>
    </row>
    <row r="53" spans="1:8" s="9" customFormat="1" ht="57.75" x14ac:dyDescent="0.25">
      <c r="A53" s="5" t="s">
        <v>102</v>
      </c>
      <c r="B53" s="32" t="s">
        <v>103</v>
      </c>
      <c r="C53" s="17"/>
      <c r="D53" s="1">
        <v>1082123</v>
      </c>
      <c r="E53" s="1">
        <v>108629.72</v>
      </c>
      <c r="F53" s="1">
        <v>96543.72</v>
      </c>
      <c r="G53" s="25">
        <f t="shared" si="1"/>
        <v>8.9216955928300195</v>
      </c>
      <c r="H53" s="26">
        <f t="shared" si="2"/>
        <v>-16.078304407169981</v>
      </c>
    </row>
    <row r="54" spans="1:8" s="9" customFormat="1" ht="29.25" x14ac:dyDescent="0.25">
      <c r="A54" s="5" t="s">
        <v>104</v>
      </c>
      <c r="B54" s="32" t="s">
        <v>105</v>
      </c>
      <c r="C54" s="17"/>
      <c r="D54" s="1">
        <v>168682884.13999999</v>
      </c>
      <c r="E54" s="1">
        <v>0</v>
      </c>
      <c r="F54" s="1">
        <v>0</v>
      </c>
      <c r="G54" s="25">
        <f t="shared" si="1"/>
        <v>0</v>
      </c>
      <c r="H54" s="26">
        <f t="shared" si="2"/>
        <v>-25</v>
      </c>
    </row>
    <row r="55" spans="1:8" s="9" customFormat="1" ht="42.75" x14ac:dyDescent="0.25">
      <c r="A55" s="5" t="s">
        <v>112</v>
      </c>
      <c r="B55" s="8" t="s">
        <v>113</v>
      </c>
      <c r="C55" s="17"/>
      <c r="D55" s="1">
        <f>D56+D57</f>
        <v>121110</v>
      </c>
      <c r="E55" s="1">
        <f t="shared" ref="E55:F55" si="10">E56+E57</f>
        <v>1899</v>
      </c>
      <c r="F55" s="1">
        <f t="shared" si="10"/>
        <v>1899</v>
      </c>
      <c r="G55" s="25">
        <f t="shared" si="1"/>
        <v>1.5679960366608867</v>
      </c>
      <c r="H55" s="26">
        <f t="shared" si="2"/>
        <v>-23.432003963339113</v>
      </c>
    </row>
    <row r="56" spans="1:8" s="9" customFormat="1" ht="30" x14ac:dyDescent="0.25">
      <c r="A56" s="16" t="s">
        <v>114</v>
      </c>
      <c r="B56" s="31" t="s">
        <v>116</v>
      </c>
      <c r="C56" s="17"/>
      <c r="D56" s="27">
        <v>102110</v>
      </c>
      <c r="E56" s="27">
        <v>0</v>
      </c>
      <c r="F56" s="27">
        <v>0</v>
      </c>
      <c r="G56" s="25">
        <f t="shared" si="1"/>
        <v>0</v>
      </c>
      <c r="H56" s="26">
        <f t="shared" si="2"/>
        <v>-25</v>
      </c>
    </row>
    <row r="57" spans="1:8" s="9" customFormat="1" ht="45" x14ac:dyDescent="0.25">
      <c r="A57" s="18" t="s">
        <v>115</v>
      </c>
      <c r="B57" s="31" t="s">
        <v>117</v>
      </c>
      <c r="C57" s="17"/>
      <c r="D57" s="27">
        <v>19000</v>
      </c>
      <c r="E57" s="27">
        <v>1899</v>
      </c>
      <c r="F57" s="27">
        <v>1899</v>
      </c>
      <c r="G57" s="25">
        <f t="shared" si="1"/>
        <v>9.9947368421052634</v>
      </c>
      <c r="H57" s="26">
        <f t="shared" si="2"/>
        <v>-15.005263157894737</v>
      </c>
    </row>
    <row r="58" spans="1:8" x14ac:dyDescent="0.25">
      <c r="A58" s="5"/>
      <c r="B58" s="13" t="s">
        <v>24</v>
      </c>
      <c r="C58" s="6"/>
      <c r="D58" s="1">
        <f>D7+D14+D15+D19+D29+D24+D34+D38+D43+D47+D48+D49+D53+D54+D55</f>
        <v>519098211.65999991</v>
      </c>
      <c r="E58" s="1">
        <f>E7+E14+E15+E19+E29+E24+E34+E38+E43+E47+E48+E49+E53+E54+E55</f>
        <v>69161711.969999999</v>
      </c>
      <c r="F58" s="1">
        <f>F7+F14+F15+F19+F29+F24+F34+F38+F43+F47+F48+F49+F53+F54+F55</f>
        <v>56853656.539999999</v>
      </c>
      <c r="G58" s="25">
        <f>F58/D58*100</f>
        <v>10.952389213245475</v>
      </c>
      <c r="H58" s="26">
        <f t="shared" si="2"/>
        <v>-14.047610786754525</v>
      </c>
    </row>
    <row r="61" spans="1:8" x14ac:dyDescent="0.25">
      <c r="A61" s="22" t="s">
        <v>85</v>
      </c>
      <c r="F61" t="s">
        <v>79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01.02.2021</vt:lpstr>
      <vt:lpstr>на 01.03.2021</vt:lpstr>
      <vt:lpstr>на 01.04.2021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2021-04-05T10:05:53Z</dcterms:modified>
</cp:coreProperties>
</file>