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01.07.2021" sheetId="3" r:id="rId1"/>
  </sheets>
  <calcPr calcId="125725"/>
</workbook>
</file>

<file path=xl/calcChain.xml><?xml version="1.0" encoding="utf-8"?>
<calcChain xmlns="http://schemas.openxmlformats.org/spreadsheetml/2006/main">
  <c r="D54" i="3"/>
  <c r="D13"/>
  <c r="D33" l="1"/>
  <c r="E33" s="1"/>
  <c r="C33"/>
  <c r="D115"/>
  <c r="C115"/>
  <c r="D63"/>
  <c r="E67"/>
  <c r="C54"/>
  <c r="C63"/>
  <c r="E122"/>
  <c r="E121"/>
  <c r="E119"/>
  <c r="D118"/>
  <c r="C118"/>
  <c r="E116"/>
  <c r="E115"/>
  <c r="E114"/>
  <c r="E113"/>
  <c r="D111"/>
  <c r="C111"/>
  <c r="E110"/>
  <c r="E108"/>
  <c r="E107"/>
  <c r="E106"/>
  <c r="E105"/>
  <c r="E104"/>
  <c r="E103"/>
  <c r="E102"/>
  <c r="E101"/>
  <c r="D99"/>
  <c r="C99"/>
  <c r="C98" s="1"/>
  <c r="E96"/>
  <c r="E95"/>
  <c r="E94"/>
  <c r="E93"/>
  <c r="E92"/>
  <c r="E91"/>
  <c r="E90"/>
  <c r="E89"/>
  <c r="E88"/>
  <c r="E87"/>
  <c r="D85"/>
  <c r="C85"/>
  <c r="C78" s="1"/>
  <c r="E84"/>
  <c r="E83"/>
  <c r="E82"/>
  <c r="E81"/>
  <c r="E80"/>
  <c r="E79"/>
  <c r="E77"/>
  <c r="E76"/>
  <c r="D75"/>
  <c r="E75" s="1"/>
  <c r="C75"/>
  <c r="D70"/>
  <c r="C70"/>
  <c r="E68"/>
  <c r="E66"/>
  <c r="E65"/>
  <c r="E62"/>
  <c r="E60"/>
  <c r="E57"/>
  <c r="E56"/>
  <c r="E55"/>
  <c r="E54"/>
  <c r="E52"/>
  <c r="E51"/>
  <c r="E50"/>
  <c r="D49"/>
  <c r="D46" s="1"/>
  <c r="C49"/>
  <c r="C46" s="1"/>
  <c r="E47"/>
  <c r="E44"/>
  <c r="D43"/>
  <c r="D41" s="1"/>
  <c r="E41" s="1"/>
  <c r="C43"/>
  <c r="C41" s="1"/>
  <c r="E42"/>
  <c r="E40"/>
  <c r="D39"/>
  <c r="C39"/>
  <c r="C38" s="1"/>
  <c r="E37"/>
  <c r="E36"/>
  <c r="D35"/>
  <c r="C35"/>
  <c r="E34"/>
  <c r="E31"/>
  <c r="E30"/>
  <c r="E29"/>
  <c r="E28"/>
  <c r="E27"/>
  <c r="D25"/>
  <c r="C25"/>
  <c r="E22"/>
  <c r="E21"/>
  <c r="D20"/>
  <c r="C20"/>
  <c r="E19"/>
  <c r="D18"/>
  <c r="C18"/>
  <c r="E17"/>
  <c r="E15"/>
  <c r="E14"/>
  <c r="C13"/>
  <c r="E12"/>
  <c r="D11"/>
  <c r="C11"/>
  <c r="E10"/>
  <c r="D9"/>
  <c r="C9"/>
  <c r="E18" l="1"/>
  <c r="C74"/>
  <c r="C73" s="1"/>
  <c r="C53"/>
  <c r="C7"/>
  <c r="E11"/>
  <c r="E49"/>
  <c r="E85"/>
  <c r="E99"/>
  <c r="E111"/>
  <c r="E118"/>
  <c r="C32"/>
  <c r="D78"/>
  <c r="E78" s="1"/>
  <c r="D32"/>
  <c r="E32" s="1"/>
  <c r="E63"/>
  <c r="D98"/>
  <c r="D53"/>
  <c r="E53" s="1"/>
  <c r="E46"/>
  <c r="D38"/>
  <c r="E38" s="1"/>
  <c r="E20"/>
  <c r="E13"/>
  <c r="D7"/>
  <c r="E7" s="1"/>
  <c r="C23"/>
  <c r="C5" s="1"/>
  <c r="C123" s="1"/>
  <c r="E25"/>
  <c r="E35"/>
  <c r="E39"/>
  <c r="E43"/>
  <c r="E9"/>
  <c r="D74" l="1"/>
  <c r="E74" s="1"/>
  <c r="E98"/>
  <c r="D23"/>
  <c r="D73" l="1"/>
  <c r="E73" s="1"/>
  <c r="E23"/>
  <c r="D5"/>
  <c r="D123" l="1"/>
  <c r="E123" s="1"/>
  <c r="E5"/>
</calcChain>
</file>

<file path=xl/sharedStrings.xml><?xml version="1.0" encoding="utf-8"?>
<sst xmlns="http://schemas.openxmlformats.org/spreadsheetml/2006/main" count="216" uniqueCount="212">
  <si>
    <t>Кодклассификации доходов бюджетов Российской Федерации</t>
  </si>
  <si>
    <t>Наименование доходов</t>
  </si>
  <si>
    <t>000 1 00 00000 00 0000 000</t>
  </si>
  <si>
    <t>Налоговые и неналоговые доходы -всего,</t>
  </si>
  <si>
    <t>из них:</t>
  </si>
  <si>
    <t>Налоговые доходы -всего,</t>
  </si>
  <si>
    <t>в том числе:</t>
  </si>
  <si>
    <t>000 1 01 00000 00 0000 000</t>
  </si>
  <si>
    <t>Налоги на прибыль,доходы</t>
  </si>
  <si>
    <t>000 1 01 02000 01 0000 110</t>
  </si>
  <si>
    <t>Налог на доходы физических лиц</t>
  </si>
  <si>
    <t>000 1 03 00000 00 0000 000</t>
  </si>
  <si>
    <t>Налог на товары(работы,услуги),реализуемые на территории Российской Федерации</t>
  </si>
  <si>
    <t>000 1 03 02000 01 0000 110</t>
  </si>
  <si>
    <t>Акцизы по подакцизным товарам (продукции),проиводимым на территории Российской Федерации</t>
  </si>
  <si>
    <t>000 1 05 00000 00 0000 000</t>
  </si>
  <si>
    <t>Налоги на совокупный доход</t>
  </si>
  <si>
    <t>000 1 05 02000 02 0000 110</t>
  </si>
  <si>
    <t>Единый налог на вмененный доход для отдельных видов деятельности</t>
  </si>
  <si>
    <t>182 1 05 04020 02 0000 110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</si>
  <si>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</si>
  <si>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</si>
  <si>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Налоги,сборы и регулярные платежи за пользование природными ресурсами</t>
  </si>
  <si>
    <t>000 1 07 01000 00 0000 110</t>
  </si>
  <si>
    <t>Налог на добычу полезных ископаемых</t>
  </si>
  <si>
    <t>000 1 08 00000 00 0000 000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</si>
  <si>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</si>
  <si>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</si>
  <si>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 - всего,</t>
  </si>
  <si>
    <t>000 1 11 00000 00 0000 000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</si>
  <si>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</si>
  <si>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</si>
  <si>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</si>
  <si>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</si>
  <si>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</si>
  <si>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</si>
  <si>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</si>
  <si>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</si>
  <si>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000 1 12 00000 00 0000 120</t>
  </si>
  <si>
    <t>Плата за негативное воздействие на окружающую среду</t>
  </si>
  <si>
    <t>00 1 12 01000 01 0000 120</t>
  </si>
  <si>
    <t>Плата за выбросы загрязняющих веществ в атмосферный воздух стационарными объектами</t>
  </si>
  <si>
    <t>Плата за размещение отходов производства и потребления</t>
  </si>
  <si>
    <t>Плата за размещение отходов производства</t>
  </si>
  <si>
    <t>000 1 13 00000 00 0000 000</t>
  </si>
  <si>
    <t>000 1 13 01000 00 0000 130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</si>
  <si>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</si>
  <si>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</si>
  <si>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</si>
  <si>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</si>
  <si>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</si>
  <si>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</si>
  <si>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</si>
  <si>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</si>
  <si>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000 1 13 02990 00 0000 130</t>
  </si>
  <si>
    <t>000 1 14 00000 00 0000 000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</si>
  <si>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</si>
  <si>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</si>
  <si>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</si>
  <si>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000 1 14 06000 00 0000 430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</si>
  <si>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</si>
  <si>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</si>
  <si>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</si>
  <si>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000 1 16 00000 00 0000 000</t>
  </si>
  <si>
    <t>Штрафы, санкции, возмещение ущерба</t>
  </si>
  <si>
    <t>Прочие неналоговые доходы</t>
  </si>
  <si>
    <t>Прочие неналоговые доходы бюджетов муниципальных районов</t>
  </si>
  <si>
    <t>000 1 17 00000 00 0000 000</t>
  </si>
  <si>
    <t>000 1 17 05050 05 0000 180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</si>
  <si>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</si>
  <si>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</si>
  <si>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</si>
  <si>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</si>
  <si>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</si>
  <si>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</si>
  <si>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Прочие субсидии бюджетам муниципальных районов -всего,</t>
  </si>
  <si>
    <t>Субвенции бюджетам бюджетной системы Российской Федерации</t>
  </si>
  <si>
    <t>Субвенции бюджетам муниципальных районов на выполнение передаваемых полномочий субъектов Российской Федерации -всего,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</si>
  <si>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</si>
  <si>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</si>
  <si>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субвенции бюджетам муниципальных районов-всего,</t>
  </si>
  <si>
    <t>ВСЕГО ДОХОДОВ</t>
  </si>
  <si>
    <t>000 2 07 0000 00 0000 000</t>
  </si>
  <si>
    <t>Прочие безвозмездные поступления</t>
  </si>
  <si>
    <t>Прочие безвозмездные поступления в бюджеты муниципальных  районов</t>
  </si>
  <si>
    <t>000 1 13 02065 05 0000 130</t>
  </si>
  <si>
    <t>000 2 02 10000 00 0000 150</t>
  </si>
  <si>
    <t>000 2 02 15001 05 0000 150</t>
  </si>
  <si>
    <t>000 2 02 20000 00 0000 150</t>
  </si>
  <si>
    <t>000 2 02 29999 05 0000 150</t>
  </si>
  <si>
    <t>000 2 02 35082 05 0000 150</t>
  </si>
  <si>
    <t>103 2 02 39999 05 0000 150</t>
  </si>
  <si>
    <t>000 2 070 05030 05 0000 150</t>
  </si>
  <si>
    <t>000 2 02 35120 05 0000 150</t>
  </si>
  <si>
    <t>103 2 02 30024 05 0000 150</t>
  </si>
  <si>
    <t>000 2 02 30000 00 0000 150</t>
  </si>
  <si>
    <t>000 1 11 05075 05 0000 120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</si>
  <si>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</si>
  <si>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000 1 12 01010 01 0000 120</t>
  </si>
  <si>
    <t>000 1 12 01040 01 0000 120</t>
  </si>
  <si>
    <t>000 1 12 01041 01 0000 120</t>
  </si>
  <si>
    <t>000 1 12 01042 01 0000 120</t>
  </si>
  <si>
    <t>Плата за размещение твердых коммунальных отходов</t>
  </si>
  <si>
    <t>000 1 13 02995 05 000 130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</si>
  <si>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</si>
  <si>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</si>
  <si>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Доходы от оказания платных услуг  и компенсации затрат государства</t>
  </si>
  <si>
    <t>Платежи в целях возмещения причиненного ущерба (убытков)</t>
  </si>
  <si>
    <t>000 1 16 10000 00 0000 140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</si>
  <si>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</si>
  <si>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000 1 16 10032 05 0000 140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</si>
  <si>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</si>
  <si>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</si>
  <si>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000 1 16 01053 01 0000 140</t>
  </si>
  <si>
    <t>000 1 16 01063 01 0000 140</t>
  </si>
  <si>
    <t>000 1 16 01203 01 0000 140</t>
  </si>
  <si>
    <t xml:space="preserve">Дотации бюджетам муниципальных районов на выравнивание бюджетной обеспеченности </t>
  </si>
  <si>
    <t>Платежи при пользовании природными ресурсами</t>
  </si>
  <si>
    <t>000 1 14 06313 05 0000 430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</si>
  <si>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</si>
  <si>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000 1 16 10061 05 0000 140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</si>
  <si>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</si>
  <si>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</si>
  <si>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</si>
  <si>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</si>
  <si>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</si>
  <si>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Прочие доходы от компенсации затрат бюджетов муниципальных районов(доходы от возврата дебиторской задолженности прошлых лет)</t>
  </si>
  <si>
    <t>% исполнения (гр.4/гр.3*100)</t>
  </si>
  <si>
    <t>000 1 05 01000 00 0000 110</t>
  </si>
  <si>
    <t>Налог, взимаемый в связи с применением упрощенной системы налогообложения</t>
  </si>
  <si>
    <t>000 1 16 10123 01 0000 140</t>
  </si>
  <si>
    <t>000 1 16 10129 01 0000 140</t>
  </si>
  <si>
    <t>Невыясненные поступления, зачисляемые в бюджеты муниципальных районов</t>
  </si>
  <si>
    <t>Иные межбюджетные трансферты</t>
  </si>
  <si>
    <t>0001 13 01995 05 0000 130</t>
  </si>
  <si>
    <t>000 1 16 01073 01 0000 140</t>
  </si>
  <si>
    <t>000 2 18 60010 05 0000 150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</si>
  <si>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</si>
  <si>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000 1 08 03010 01 0000 110</t>
  </si>
  <si>
    <t>000 1 08 07150 01 0000 110</t>
  </si>
  <si>
    <t>Государственная пошлина за выдачу разрешения на установку рекламной конструкции</t>
  </si>
  <si>
    <t>000 1 16 01123 01 0000 140</t>
  </si>
  <si>
    <t>000 2 02 20216 05 0000 150</t>
  </si>
  <si>
    <t>000 2 02 25169 05 0000 150</t>
  </si>
  <si>
    <t>000 2 02 25210 05 0000 150</t>
  </si>
  <si>
    <t xml:space="preserve"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</t>
  </si>
  <si>
    <t>Субвенции бюджетам муниципальных районов  и городских округов Ивановской области на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</t>
  </si>
  <si>
    <t>000 2 02 45303 05 0000 150</t>
  </si>
  <si>
    <t>000 2 02 40000 00 0000 150</t>
  </si>
  <si>
    <t>Межбюджетные трапнсферты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</si>
  <si>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</si>
  <si>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</si>
  <si>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</si>
  <si>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</si>
  <si>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 xml:space="preserve"> 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</si>
  <si>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</si>
  <si>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</si>
  <si>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</si>
  <si>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103 2 02 25500 05 0000 150</t>
  </si>
  <si>
    <t>Субсидии бюджетам муниципальных районов на ликвидацию (рекультивацию) объектов накопленного экологического вреда, представляющих угрозу реке Волге</t>
  </si>
  <si>
    <t xml:space="preserve">Субвенции бюджетам муниципальных районов и городских округов Ивановской области на осуществление полномочий по созданию и организации деятельности комиссий по делам несовершеннолетних и защите их прав </t>
  </si>
  <si>
    <t>Субвенции бюджетам муниципальных районов и городских округов Ивановской области на осуществление отдельных государтсвеннцых полномочий в сфере административных правонарушений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</si>
  <si>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детьми–инвалидами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</t>
  </si>
  <si>
    <t>000 2 02 35469 05 0000 150</t>
  </si>
  <si>
    <t>Субвенции бюджетам муниципальных районов на проведение Всероссийской переписи населения 2020 года</t>
  </si>
  <si>
    <t xml:space="preserve">Субсидии бюджетам муниципальных районов и городскихокругов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Ивановскойобласти </t>
  </si>
  <si>
    <t>Доходы от использования имущества,находящегося в государственной и муниципальной собственности</t>
  </si>
  <si>
    <t>000 1 13 02995 05 0136 130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</si>
  <si>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</si>
  <si>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Субсидии бюджетам муниципальныхобразований Ивановскйо области на организацию водонабжения населения в рамках иных непрограммных мероприятий по наказам избирателей депутатам Ивановской областной Думы </t>
  </si>
  <si>
    <t xml:space="preserve"> 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</si>
  <si>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</si>
  <si>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</si>
  <si>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000 1 16 01074 01 0000 140</t>
  </si>
  <si>
    <t>000 1 16 07090 05 0000 140</t>
  </si>
  <si>
    <t>000 1 17 001050 05 0000 180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</si>
  <si>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</si>
  <si>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</si>
  <si>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000 2 08 05000 05 0000 150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</si>
  <si>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</si>
  <si>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</si>
  <si>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</si>
  <si>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 xml:space="preserve">Разработка проектно-сметной документации на объект:Строительство локальных очистных сооружений в д. Коротиха Заволжского района Ивановской области
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</si>
  <si>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</si>
  <si>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</si>
  <si>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</si>
  <si>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Субсидии бюджетам муниципальных районов и городских округов Ивановской области на софинансирование расходных обязательств органов местного самоуправления по организации питания обучающихся 1-4 классов муниципальных общеобразовательных организаций на 2020 год</t>
  </si>
  <si>
    <t>000 1 16 01173 01 0000 140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</si>
  <si>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</si>
  <si>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Субсидии бюджетам городских округов,муниципальных районов и городских поселений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(УП-601)</t>
  </si>
  <si>
    <t>Субвенции бюджетам муниципальных районов и городских округов Ивановской области  на 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образования(21008001)</t>
  </si>
  <si>
    <t>000 1 16 10062 05 0000 140</t>
  </si>
  <si>
    <t>Субсидии бюджетам муниципальных образований Ивановскорй области на подготовку проектов изменений в документы территориального планирования, правила землепользования и застройки в 2021 году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</si>
  <si>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</si>
  <si>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000 1 16 10031 05 0000 140</t>
  </si>
  <si>
    <t>000 2 02 49999 05 0000 150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</si>
  <si>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</si>
  <si>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Прочие межбюджетные трансферты, передаваемые бюджетам муниципальных районов</t>
  </si>
  <si>
    <t xml:space="preserve">Субвенции бюджетам муниципальных районов  и городских округов Ивановской области на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</si>
  <si>
    <t>Исполнение доходной части бюджета ЗМР на 01.07.2021</t>
  </si>
  <si>
    <t>Утверждено на 2021 год (по состоянию на 01.07.2021), руб.</t>
  </si>
  <si>
    <t>Исполнено на 01.07.2021,руб.</t>
  </si>
  <si>
    <t>000 1 05 03010 01 0000 110</t>
  </si>
  <si>
    <t>Единый сельскохозяйственный налог</t>
  </si>
  <si>
    <t>Субсидии бюджетам муниципальных районов и городских округов Ивановской области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(21023007)</t>
  </si>
  <si>
    <t>Субвенции бюджетам муниципальных районов и городских округов на осуществление переданных государственных полномочий по организации двухразового питания в лагерях дневного пребывания детей–сирот и детей, находящихся в трудной жизненной ситуации (21023002)</t>
  </si>
  <si>
    <t>000 1 14 02052 05 0000 440</t>
  </si>
  <si>
    <t>000 1 14 02053 05 0000 410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</si>
  <si>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</si>
  <si>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Субсидии бюджетам муниципальных районов,городских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</t>
  </si>
  <si>
    <t>Субсидии бюджеам муниципальных районов и городских округов Ивановской области на укрепление материально-технической базы муниципальных образовательныхорганизаций Ивановской области в рамках иных непрограммных мероприятий по наказам избирателей депутатам Ивановской областной Думы</t>
  </si>
  <si>
    <t xml:space="preserve">Субсидии бюджетам муниципальных образований Ивановской области на 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</si>
</sst>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/>
    <xf numFmtId="164" fontId="4" fillId="0" borderId="0" xfId="1" applyFont="1"/>
    <xf numFmtId="0" fontId="0" fillId="0" borderId="0" xfId="0" applyFont="1"/>
    <xf numFmtId="0" fontId="1" fillId="0" borderId="0" xfId="0" applyFont="1"/>
    <xf numFmtId="0" fontId="3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3" fontId="0" fillId="0" borderId="0" xfId="0" applyNumberFormat="1" applyFont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top" wrapText="1"/>
    </xf>
    <xf numFmtId="0" fontId="1" fillId="0" borderId="0" xfId="0" applyFont="1" applyAlignment="1">
      <alignment wrapText="1"/>
    </xf>
    <xf numFmtId="164" fontId="3" fillId="0" borderId="1" xfId="1" applyFont="1" applyBorder="1" applyAlignment="1">
      <alignment horizontal="right" wrapText="1"/>
    </xf>
    <xf numFmtId="165" fontId="3" fillId="0" borderId="1" xfId="1" applyNumberFormat="1" applyFont="1" applyBorder="1" applyAlignment="1">
      <alignment horizontal="right" wrapText="1"/>
    </xf>
    <xf numFmtId="2" fontId="3" fillId="0" borderId="1" xfId="1" applyNumberFormat="1" applyFont="1" applyBorder="1" applyAlignment="1">
      <alignment horizontal="right" wrapText="1"/>
    </xf>
    <xf numFmtId="164" fontId="3" fillId="0" borderId="1" xfId="1" applyFont="1" applyFill="1" applyBorder="1" applyAlignment="1">
      <alignment horizontal="right" wrapText="1"/>
    </xf>
    <xf numFmtId="164" fontId="6" fillId="0" borderId="1" xfId="1" applyFont="1" applyBorder="1" applyAlignment="1">
      <alignment horizontal="right" wrapText="1"/>
    </xf>
    <xf numFmtId="164" fontId="3" fillId="0" borderId="1" xfId="1" applyFont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2"/>
  <sheetViews>
    <sheetView tabSelected="1" topLeftCell="A116" zoomScaleNormal="100" workbookViewId="0">
      <selection activeCell="F17" sqref="F17"/>
    </sheetView>
  </sheetViews>
  <sheetFormatPr defaultRowHeight="15"/>
  <cols>
    <col min="1" max="1" width="31.7109375" style="18" customWidth="1"/>
    <col min="2" max="2" width="45.140625" style="18" customWidth="1"/>
    <col min="3" max="3" width="20.28515625" style="18" customWidth="1"/>
    <col min="4" max="4" width="21.85546875" style="18" customWidth="1"/>
    <col min="5" max="5" width="17.85546875" style="18" customWidth="1"/>
    <col min="6" max="6" width="15.5703125" style="18" bestFit="1" customWidth="1"/>
    <col min="7" max="16384" width="9.140625" style="18"/>
  </cols>
  <sheetData>
    <row r="1" spans="1:5" ht="18.75">
      <c r="B1" s="26" t="s">
        <v>199</v>
      </c>
      <c r="C1" s="26"/>
      <c r="D1" s="26"/>
      <c r="E1" s="25"/>
    </row>
    <row r="3" spans="1:5" ht="63">
      <c r="A3" s="14" t="s">
        <v>0</v>
      </c>
      <c r="B3" s="14" t="s">
        <v>1</v>
      </c>
      <c r="C3" s="15" t="s">
        <v>200</v>
      </c>
      <c r="D3" s="15" t="s">
        <v>201</v>
      </c>
      <c r="E3" s="15" t="s">
        <v>127</v>
      </c>
    </row>
    <row r="4" spans="1:5" ht="15.75">
      <c r="A4" s="8">
        <v>1</v>
      </c>
      <c r="B4" s="13">
        <v>2</v>
      </c>
      <c r="C4" s="8">
        <v>3</v>
      </c>
      <c r="D4" s="8">
        <v>4</v>
      </c>
      <c r="E4" s="8">
        <v>5</v>
      </c>
    </row>
    <row r="5" spans="1:5" ht="15.75">
      <c r="A5" s="27" t="s">
        <v>2</v>
      </c>
      <c r="B5" s="28" t="s">
        <v>3</v>
      </c>
      <c r="C5" s="30">
        <f>C7+C23</f>
        <v>82549890.879999995</v>
      </c>
      <c r="D5" s="30">
        <f>D7+D23</f>
        <v>29180599.41</v>
      </c>
      <c r="E5" s="30">
        <f>D5/C5*100</f>
        <v>35.349046617661621</v>
      </c>
    </row>
    <row r="6" spans="1:5" ht="15.75">
      <c r="A6" s="16"/>
      <c r="B6" s="3" t="s">
        <v>4</v>
      </c>
      <c r="C6" s="30"/>
      <c r="D6" s="30"/>
      <c r="E6" s="30"/>
    </row>
    <row r="7" spans="1:5" ht="15.75">
      <c r="A7" s="2"/>
      <c r="B7" s="3" t="s">
        <v>5</v>
      </c>
      <c r="C7" s="30">
        <f>C9+C11+C13+C18+C20</f>
        <v>46281530</v>
      </c>
      <c r="D7" s="30">
        <f>D9+D11+D13+D18+D20</f>
        <v>21293773.850000001</v>
      </c>
      <c r="E7" s="30">
        <f t="shared" ref="E7:E77" si="0">D7/C7*100</f>
        <v>46.009226250731125</v>
      </c>
    </row>
    <row r="8" spans="1:5" ht="15.75">
      <c r="A8" s="2"/>
      <c r="B8" s="3" t="s">
        <v>6</v>
      </c>
      <c r="C8" s="30"/>
      <c r="D8" s="30"/>
      <c r="E8" s="30"/>
    </row>
    <row r="9" spans="1:5" ht="15.75">
      <c r="A9" s="2" t="s">
        <v>7</v>
      </c>
      <c r="B9" s="3" t="s">
        <v>8</v>
      </c>
      <c r="C9" s="30">
        <f>C10</f>
        <v>31855000</v>
      </c>
      <c r="D9" s="30">
        <f>D10</f>
        <v>13482023.18</v>
      </c>
      <c r="E9" s="30">
        <f t="shared" si="0"/>
        <v>42.323098979751997</v>
      </c>
    </row>
    <row r="10" spans="1:5" ht="15.75">
      <c r="A10" s="1" t="s">
        <v>9</v>
      </c>
      <c r="B10" s="3" t="s">
        <v>10</v>
      </c>
      <c r="C10" s="30">
        <v>31855000</v>
      </c>
      <c r="D10" s="30">
        <v>13482023.18</v>
      </c>
      <c r="E10" s="30">
        <f t="shared" si="0"/>
        <v>42.323098979751997</v>
      </c>
    </row>
    <row r="11" spans="1:5" ht="47.25">
      <c r="A11" s="2" t="s">
        <v>11</v>
      </c>
      <c r="B11" s="3" t="s">
        <v>12</v>
      </c>
      <c r="C11" s="30">
        <f>C12</f>
        <v>9487730</v>
      </c>
      <c r="D11" s="30">
        <f>D12</f>
        <v>4463410.41</v>
      </c>
      <c r="E11" s="30">
        <f t="shared" si="0"/>
        <v>47.044028550559517</v>
      </c>
    </row>
    <row r="12" spans="1:5" ht="47.25">
      <c r="A12" s="2" t="s">
        <v>13</v>
      </c>
      <c r="B12" s="3" t="s">
        <v>14</v>
      </c>
      <c r="C12" s="30">
        <v>9487730</v>
      </c>
      <c r="D12" s="30">
        <v>4463410.41</v>
      </c>
      <c r="E12" s="30">
        <f t="shared" si="0"/>
        <v>47.044028550559517</v>
      </c>
    </row>
    <row r="13" spans="1:5" ht="15.75">
      <c r="A13" s="2" t="s">
        <v>15</v>
      </c>
      <c r="B13" s="3" t="s">
        <v>16</v>
      </c>
      <c r="C13" s="30">
        <f>C14+C15+C17</f>
        <v>2865800</v>
      </c>
      <c r="D13" s="30">
        <f>D14+D15+D17+D16</f>
        <v>2198157.0500000003</v>
      </c>
      <c r="E13" s="30">
        <f t="shared" si="0"/>
        <v>76.703086398213429</v>
      </c>
    </row>
    <row r="14" spans="1:5" ht="31.5">
      <c r="A14" s="2" t="s">
        <v>128</v>
      </c>
      <c r="B14" s="3" t="s">
        <v>129</v>
      </c>
      <c r="C14" s="30">
        <v>1365800</v>
      </c>
      <c r="D14" s="30">
        <v>1032983.65</v>
      </c>
      <c r="E14" s="30">
        <f t="shared" si="0"/>
        <v>75.632131351588811</v>
      </c>
    </row>
    <row r="15" spans="1:5" ht="31.5">
      <c r="A15" s="2" t="s">
        <v>17</v>
      </c>
      <c r="B15" s="3" t="s">
        <v>18</v>
      </c>
      <c r="C15" s="30">
        <v>800000</v>
      </c>
      <c r="D15" s="30">
        <v>741770.7</v>
      </c>
      <c r="E15" s="30">
        <f t="shared" si="0"/>
        <v>92.72133749999999</v>
      </c>
    </row>
    <row r="16" spans="1:5" ht="15.75">
      <c r="A16" s="2" t="s">
        <v>202</v>
      </c>
      <c r="B16" s="3" t="s">
        <v>203</v>
      </c>
      <c r="C16" s="31">
        <v>0</v>
      </c>
      <c r="D16" s="30">
        <v>0.18</v>
      </c>
      <c r="E16" s="31">
        <v>0</v>
      </c>
    </row>
    <row r="17" spans="1:5" ht="63">
      <c r="A17" s="2" t="s">
        <v>19</v>
      </c>
      <c r="B17" s="3" t="s">
        <v>20</v>
      </c>
      <c r="C17" s="30">
        <v>700000</v>
      </c>
      <c r="D17" s="30">
        <v>423402.52</v>
      </c>
      <c r="E17" s="30">
        <f t="shared" si="0"/>
        <v>60.486074285714288</v>
      </c>
    </row>
    <row r="18" spans="1:5" ht="31.5">
      <c r="A18" s="2" t="s">
        <v>21</v>
      </c>
      <c r="B18" s="3" t="s">
        <v>22</v>
      </c>
      <c r="C18" s="30">
        <f>C19</f>
        <v>170000</v>
      </c>
      <c r="D18" s="30">
        <f>D19</f>
        <v>428522.67</v>
      </c>
      <c r="E18" s="30">
        <f t="shared" si="0"/>
        <v>252.07215882352943</v>
      </c>
    </row>
    <row r="19" spans="1:5" ht="15.75">
      <c r="A19" s="2" t="s">
        <v>23</v>
      </c>
      <c r="B19" s="3" t="s">
        <v>24</v>
      </c>
      <c r="C19" s="30">
        <v>170000</v>
      </c>
      <c r="D19" s="30">
        <v>428522.67</v>
      </c>
      <c r="E19" s="30">
        <f t="shared" si="0"/>
        <v>252.07215882352943</v>
      </c>
    </row>
    <row r="20" spans="1:5" ht="15.75">
      <c r="A20" s="2" t="s">
        <v>25</v>
      </c>
      <c r="B20" s="3" t="s">
        <v>26</v>
      </c>
      <c r="C20" s="30">
        <f>C21+C22</f>
        <v>1903000</v>
      </c>
      <c r="D20" s="30">
        <f t="shared" ref="D20" si="1">D21+D22</f>
        <v>721660.54</v>
      </c>
      <c r="E20" s="30">
        <f t="shared" si="0"/>
        <v>37.922256437204418</v>
      </c>
    </row>
    <row r="21" spans="1:5" ht="78.75">
      <c r="A21" s="2" t="s">
        <v>138</v>
      </c>
      <c r="B21" s="3" t="s">
        <v>27</v>
      </c>
      <c r="C21" s="30">
        <v>1900000</v>
      </c>
      <c r="D21" s="30">
        <v>721660.54</v>
      </c>
      <c r="E21" s="30">
        <f t="shared" si="0"/>
        <v>37.982133684210531</v>
      </c>
    </row>
    <row r="22" spans="1:5" ht="47.25">
      <c r="A22" s="2" t="s">
        <v>139</v>
      </c>
      <c r="B22" s="3" t="s">
        <v>140</v>
      </c>
      <c r="C22" s="30">
        <v>3000</v>
      </c>
      <c r="D22" s="31">
        <v>0</v>
      </c>
      <c r="E22" s="31">
        <f t="shared" si="0"/>
        <v>0</v>
      </c>
    </row>
    <row r="23" spans="1:5" ht="15.75">
      <c r="A23" s="2"/>
      <c r="B23" s="3" t="s">
        <v>28</v>
      </c>
      <c r="C23" s="30">
        <f>C25+C32+C38+C46+C53+C70</f>
        <v>36268360.879999995</v>
      </c>
      <c r="D23" s="30">
        <f>D25+D32+D38+D46+D53+D70</f>
        <v>7886825.5599999996</v>
      </c>
      <c r="E23" s="30">
        <f t="shared" si="0"/>
        <v>21.745745792303367</v>
      </c>
    </row>
    <row r="24" spans="1:5" ht="15.75">
      <c r="A24" s="2"/>
      <c r="B24" s="3" t="s">
        <v>6</v>
      </c>
      <c r="C24" s="30"/>
      <c r="D24" s="30"/>
      <c r="E24" s="30"/>
    </row>
    <row r="25" spans="1:5" ht="47.25">
      <c r="A25" s="2" t="s">
        <v>29</v>
      </c>
      <c r="B25" s="3" t="s">
        <v>166</v>
      </c>
      <c r="C25" s="30">
        <f>C27+C28+C29+C30+C31+C26</f>
        <v>3836564.49</v>
      </c>
      <c r="D25" s="30">
        <f>D27+D28+D29+D30+D31+D26</f>
        <v>2356502.9</v>
      </c>
      <c r="E25" s="30">
        <f t="shared" si="0"/>
        <v>61.422215269474066</v>
      </c>
    </row>
    <row r="26" spans="1:5" ht="75">
      <c r="A26" s="2" t="s">
        <v>171</v>
      </c>
      <c r="B26" s="24" t="s">
        <v>172</v>
      </c>
      <c r="C26" s="31">
        <v>200000</v>
      </c>
      <c r="D26" s="30">
        <v>300000</v>
      </c>
      <c r="E26" s="31">
        <v>0</v>
      </c>
    </row>
    <row r="27" spans="1:5" ht="121.5" customHeight="1">
      <c r="A27" s="2" t="s">
        <v>30</v>
      </c>
      <c r="B27" s="5" t="s">
        <v>31</v>
      </c>
      <c r="C27" s="30">
        <v>1761692.49</v>
      </c>
      <c r="D27" s="30">
        <v>1169568.1000000001</v>
      </c>
      <c r="E27" s="30">
        <f t="shared" si="0"/>
        <v>66.388890605987655</v>
      </c>
    </row>
    <row r="28" spans="1:5" ht="109.5" customHeight="1">
      <c r="A28" s="2" t="s">
        <v>32</v>
      </c>
      <c r="B28" s="5" t="s">
        <v>33</v>
      </c>
      <c r="C28" s="30">
        <v>600000</v>
      </c>
      <c r="D28" s="30">
        <v>274866.53000000003</v>
      </c>
      <c r="E28" s="30">
        <f t="shared" si="0"/>
        <v>45.811088333333338</v>
      </c>
    </row>
    <row r="29" spans="1:5" ht="94.5">
      <c r="A29" s="4" t="s">
        <v>34</v>
      </c>
      <c r="B29" s="4" t="s">
        <v>35</v>
      </c>
      <c r="C29" s="30">
        <v>42820</v>
      </c>
      <c r="D29" s="30">
        <v>17841.650000000001</v>
      </c>
      <c r="E29" s="30">
        <f t="shared" si="0"/>
        <v>41.666627744044845</v>
      </c>
    </row>
    <row r="30" spans="1:5" ht="69">
      <c r="A30" s="4" t="s">
        <v>96</v>
      </c>
      <c r="B30" s="9" t="s">
        <v>97</v>
      </c>
      <c r="C30" s="30">
        <v>981652</v>
      </c>
      <c r="D30" s="30">
        <v>448585</v>
      </c>
      <c r="E30" s="30">
        <f t="shared" si="0"/>
        <v>45.696947594463211</v>
      </c>
    </row>
    <row r="31" spans="1:5" ht="110.25">
      <c r="A31" s="4" t="s">
        <v>37</v>
      </c>
      <c r="B31" s="4" t="s">
        <v>36</v>
      </c>
      <c r="C31" s="30">
        <v>250400</v>
      </c>
      <c r="D31" s="30">
        <v>145641.62</v>
      </c>
      <c r="E31" s="30">
        <f t="shared" si="0"/>
        <v>58.163586261980825</v>
      </c>
    </row>
    <row r="32" spans="1:5" ht="31.5">
      <c r="A32" s="4" t="s">
        <v>38</v>
      </c>
      <c r="B32" s="4" t="s">
        <v>117</v>
      </c>
      <c r="C32" s="30">
        <f>C33+C35</f>
        <v>379700</v>
      </c>
      <c r="D32" s="30">
        <f t="shared" ref="D32" si="2">D33+D35</f>
        <v>377930.82000000007</v>
      </c>
      <c r="E32" s="31">
        <f t="shared" si="0"/>
        <v>99.534058467210969</v>
      </c>
    </row>
    <row r="33" spans="1:5" ht="31.5">
      <c r="A33" s="4" t="s">
        <v>40</v>
      </c>
      <c r="B33" s="4" t="s">
        <v>39</v>
      </c>
      <c r="C33" s="30">
        <f>C34</f>
        <v>30000</v>
      </c>
      <c r="D33" s="30">
        <f t="shared" ref="D33" si="3">D34</f>
        <v>15700.28</v>
      </c>
      <c r="E33" s="31">
        <f t="shared" si="0"/>
        <v>52.334266666666672</v>
      </c>
    </row>
    <row r="34" spans="1:5" ht="47.25">
      <c r="A34" s="4" t="s">
        <v>98</v>
      </c>
      <c r="B34" s="4" t="s">
        <v>41</v>
      </c>
      <c r="C34" s="30">
        <v>30000</v>
      </c>
      <c r="D34" s="31">
        <v>15700.28</v>
      </c>
      <c r="E34" s="31">
        <f t="shared" si="0"/>
        <v>52.334266666666672</v>
      </c>
    </row>
    <row r="35" spans="1:5" ht="31.5">
      <c r="A35" s="4" t="s">
        <v>99</v>
      </c>
      <c r="B35" s="4" t="s">
        <v>42</v>
      </c>
      <c r="C35" s="30">
        <f>C36+C37</f>
        <v>349700</v>
      </c>
      <c r="D35" s="31">
        <f t="shared" ref="D35" si="4">D36+D37</f>
        <v>362230.54000000004</v>
      </c>
      <c r="E35" s="31">
        <f t="shared" si="0"/>
        <v>103.58322562196169</v>
      </c>
    </row>
    <row r="36" spans="1:5" ht="15.75">
      <c r="A36" s="4" t="s">
        <v>100</v>
      </c>
      <c r="B36" s="4" t="s">
        <v>43</v>
      </c>
      <c r="C36" s="30">
        <v>20000</v>
      </c>
      <c r="D36" s="31">
        <v>44779.519999999997</v>
      </c>
      <c r="E36" s="31">
        <f t="shared" si="0"/>
        <v>223.89759999999995</v>
      </c>
    </row>
    <row r="37" spans="1:5" ht="34.5">
      <c r="A37" s="4" t="s">
        <v>101</v>
      </c>
      <c r="B37" s="10" t="s">
        <v>102</v>
      </c>
      <c r="C37" s="30">
        <v>329700</v>
      </c>
      <c r="D37" s="31">
        <v>317451.02</v>
      </c>
      <c r="E37" s="31">
        <f t="shared" si="0"/>
        <v>96.284810433727642</v>
      </c>
    </row>
    <row r="38" spans="1:5" ht="31.5">
      <c r="A38" s="4" t="s">
        <v>44</v>
      </c>
      <c r="B38" s="7" t="s">
        <v>106</v>
      </c>
      <c r="C38" s="30">
        <f>C39+C41</f>
        <v>10016635.529999999</v>
      </c>
      <c r="D38" s="30">
        <f t="shared" ref="D38" si="5">D39+D41</f>
        <v>3966402.4099999997</v>
      </c>
      <c r="E38" s="30">
        <f>D38/C38*100</f>
        <v>39.598150477977903</v>
      </c>
    </row>
    <row r="39" spans="1:5" ht="15.75">
      <c r="A39" s="1" t="s">
        <v>45</v>
      </c>
      <c r="B39" s="4" t="s">
        <v>46</v>
      </c>
      <c r="C39" s="30">
        <f>C40</f>
        <v>314816.76</v>
      </c>
      <c r="D39" s="31">
        <f t="shared" ref="D39" si="6">D40</f>
        <v>60000</v>
      </c>
      <c r="E39" s="31">
        <f t="shared" si="0"/>
        <v>19.05870576903212</v>
      </c>
    </row>
    <row r="40" spans="1:5" ht="47.25">
      <c r="A40" s="4" t="s">
        <v>134</v>
      </c>
      <c r="B40" s="4" t="s">
        <v>47</v>
      </c>
      <c r="C40" s="30">
        <v>314816.76</v>
      </c>
      <c r="D40" s="31">
        <v>60000</v>
      </c>
      <c r="E40" s="31">
        <f t="shared" si="0"/>
        <v>19.05870576903212</v>
      </c>
    </row>
    <row r="41" spans="1:5" ht="15.75">
      <c r="A41" s="4" t="s">
        <v>49</v>
      </c>
      <c r="B41" s="4" t="s">
        <v>48</v>
      </c>
      <c r="C41" s="30">
        <f>C42+C43</f>
        <v>9701818.7699999996</v>
      </c>
      <c r="D41" s="30">
        <f t="shared" ref="D41" si="7">D42+D43</f>
        <v>3906402.4099999997</v>
      </c>
      <c r="E41" s="30">
        <f t="shared" si="0"/>
        <v>40.26464009077754</v>
      </c>
    </row>
    <row r="42" spans="1:5" ht="63">
      <c r="A42" s="4" t="s">
        <v>85</v>
      </c>
      <c r="B42" s="4" t="s">
        <v>50</v>
      </c>
      <c r="C42" s="30">
        <v>883014.16</v>
      </c>
      <c r="D42" s="30">
        <v>267791.32</v>
      </c>
      <c r="E42" s="30">
        <f t="shared" si="0"/>
        <v>30.32695647825172</v>
      </c>
    </row>
    <row r="43" spans="1:5" ht="31.5">
      <c r="A43" s="4" t="s">
        <v>54</v>
      </c>
      <c r="B43" s="4" t="s">
        <v>51</v>
      </c>
      <c r="C43" s="30">
        <f>C44+C45</f>
        <v>8818804.6099999994</v>
      </c>
      <c r="D43" s="30">
        <f t="shared" ref="D43" si="8">D44+D45</f>
        <v>3638611.09</v>
      </c>
      <c r="E43" s="30">
        <f t="shared" si="0"/>
        <v>41.259685988212411</v>
      </c>
    </row>
    <row r="44" spans="1:5" ht="31.5">
      <c r="A44" s="4" t="s">
        <v>103</v>
      </c>
      <c r="B44" s="4" t="s">
        <v>52</v>
      </c>
      <c r="C44" s="30">
        <v>8818804.6099999994</v>
      </c>
      <c r="D44" s="30">
        <v>3638611.09</v>
      </c>
      <c r="E44" s="30">
        <f t="shared" si="0"/>
        <v>41.259685988212411</v>
      </c>
    </row>
    <row r="45" spans="1:5" ht="63">
      <c r="A45" s="4" t="s">
        <v>167</v>
      </c>
      <c r="B45" s="4" t="s">
        <v>126</v>
      </c>
      <c r="C45" s="31">
        <v>0</v>
      </c>
      <c r="D45" s="31">
        <v>0</v>
      </c>
      <c r="E45" s="31">
        <v>0</v>
      </c>
    </row>
    <row r="46" spans="1:5" ht="31.5">
      <c r="A46" s="4" t="s">
        <v>55</v>
      </c>
      <c r="B46" s="4" t="s">
        <v>53</v>
      </c>
      <c r="C46" s="30">
        <f>C47+C49</f>
        <v>21407865</v>
      </c>
      <c r="D46" s="30">
        <f>D47+D49+D48</f>
        <v>1041794.6900000001</v>
      </c>
      <c r="E46" s="30">
        <f t="shared" si="0"/>
        <v>4.8664109662500215</v>
      </c>
    </row>
    <row r="47" spans="1:5" ht="129.75" customHeight="1">
      <c r="A47" s="4" t="s">
        <v>207</v>
      </c>
      <c r="B47" s="6" t="s">
        <v>56</v>
      </c>
      <c r="C47" s="30">
        <v>19577165</v>
      </c>
      <c r="D47" s="30">
        <v>34305.800000000003</v>
      </c>
      <c r="E47" s="30">
        <f t="shared" si="0"/>
        <v>0.1752337480937613</v>
      </c>
    </row>
    <row r="48" spans="1:5" ht="129.75" customHeight="1">
      <c r="A48" s="4" t="s">
        <v>206</v>
      </c>
      <c r="B48" s="6" t="s">
        <v>208</v>
      </c>
      <c r="C48" s="31">
        <v>0</v>
      </c>
      <c r="D48" s="30">
        <v>31932</v>
      </c>
      <c r="E48" s="31">
        <v>0</v>
      </c>
    </row>
    <row r="49" spans="1:5" ht="47.25">
      <c r="A49" s="4" t="s">
        <v>59</v>
      </c>
      <c r="B49" s="4" t="s">
        <v>57</v>
      </c>
      <c r="C49" s="30">
        <f>C50+C51+C52</f>
        <v>1830700</v>
      </c>
      <c r="D49" s="30">
        <f t="shared" ref="D49" si="9">D50+D51+D52</f>
        <v>975556.89</v>
      </c>
      <c r="E49" s="30">
        <f t="shared" si="0"/>
        <v>53.288736002621953</v>
      </c>
    </row>
    <row r="50" spans="1:5" ht="94.5">
      <c r="A50" s="4" t="s">
        <v>60</v>
      </c>
      <c r="B50" s="4" t="s">
        <v>58</v>
      </c>
      <c r="C50" s="30">
        <v>874400</v>
      </c>
      <c r="D50" s="30">
        <v>570261.99</v>
      </c>
      <c r="E50" s="30">
        <f t="shared" si="0"/>
        <v>65.217519441903022</v>
      </c>
    </row>
    <row r="51" spans="1:5" ht="63">
      <c r="A51" s="4" t="s">
        <v>62</v>
      </c>
      <c r="B51" s="4" t="s">
        <v>61</v>
      </c>
      <c r="C51" s="30">
        <v>500000</v>
      </c>
      <c r="D51" s="30">
        <v>315125.3</v>
      </c>
      <c r="E51" s="30">
        <f t="shared" si="0"/>
        <v>63.025059999999996</v>
      </c>
    </row>
    <row r="52" spans="1:5" ht="157.5">
      <c r="A52" s="4" t="s">
        <v>118</v>
      </c>
      <c r="B52" s="6" t="s">
        <v>119</v>
      </c>
      <c r="C52" s="30">
        <v>456300</v>
      </c>
      <c r="D52" s="31">
        <v>90169.600000000006</v>
      </c>
      <c r="E52" s="31">
        <f t="shared" si="0"/>
        <v>19.761034407188255</v>
      </c>
    </row>
    <row r="53" spans="1:5" ht="15.75">
      <c r="A53" s="4" t="s">
        <v>63</v>
      </c>
      <c r="B53" s="4" t="s">
        <v>64</v>
      </c>
      <c r="C53" s="30">
        <f>C54+C63+C59</f>
        <v>627595.86</v>
      </c>
      <c r="D53" s="30">
        <f>D54+D63+D59</f>
        <v>132226.48000000001</v>
      </c>
      <c r="E53" s="30">
        <f t="shared" si="0"/>
        <v>21.068730440637388</v>
      </c>
    </row>
    <row r="54" spans="1:5" ht="51.75" customHeight="1">
      <c r="A54" s="4" t="s">
        <v>112</v>
      </c>
      <c r="B54" s="4" t="s">
        <v>111</v>
      </c>
      <c r="C54" s="30">
        <f>C55+C56+C62+C57+C60+C58</f>
        <v>26000</v>
      </c>
      <c r="D54" s="30">
        <f>D55+D56+D62+D57+D60+D58+D61</f>
        <v>13924.53</v>
      </c>
      <c r="E54" s="30">
        <f t="shared" si="0"/>
        <v>53.55588461538462</v>
      </c>
    </row>
    <row r="55" spans="1:5" ht="108" hidden="1" customHeight="1">
      <c r="A55" s="4" t="s">
        <v>113</v>
      </c>
      <c r="B55" s="6" t="s">
        <v>183</v>
      </c>
      <c r="C55" s="30">
        <v>9000</v>
      </c>
      <c r="D55" s="31">
        <v>2119.15</v>
      </c>
      <c r="E55" s="30">
        <f t="shared" si="0"/>
        <v>23.546111111111113</v>
      </c>
    </row>
    <row r="56" spans="1:5" ht="156" hidden="1" customHeight="1">
      <c r="A56" s="4" t="s">
        <v>114</v>
      </c>
      <c r="B56" s="6" t="s">
        <v>184</v>
      </c>
      <c r="C56" s="30">
        <v>4250</v>
      </c>
      <c r="D56" s="31">
        <v>2050</v>
      </c>
      <c r="E56" s="30">
        <f t="shared" si="0"/>
        <v>48.235294117647058</v>
      </c>
    </row>
    <row r="57" spans="1:5" ht="117" hidden="1" customHeight="1">
      <c r="A57" s="20" t="s">
        <v>135</v>
      </c>
      <c r="B57" s="6" t="s">
        <v>137</v>
      </c>
      <c r="C57" s="30">
        <v>1500</v>
      </c>
      <c r="D57" s="31">
        <v>4660.45</v>
      </c>
      <c r="E57" s="30">
        <f t="shared" si="0"/>
        <v>310.69666666666666</v>
      </c>
    </row>
    <row r="58" spans="1:5" ht="112.5" hidden="1" customHeight="1">
      <c r="A58" s="20" t="s">
        <v>173</v>
      </c>
      <c r="B58" s="6" t="s">
        <v>176</v>
      </c>
      <c r="C58" s="31">
        <v>5000</v>
      </c>
      <c r="D58" s="31">
        <v>1839.94</v>
      </c>
      <c r="E58" s="32">
        <v>0</v>
      </c>
    </row>
    <row r="59" spans="1:5" ht="110.25" hidden="1">
      <c r="A59" s="20" t="s">
        <v>174</v>
      </c>
      <c r="B59" s="6" t="s">
        <v>177</v>
      </c>
      <c r="C59" s="31">
        <v>1129.78</v>
      </c>
      <c r="D59" s="31">
        <v>2622.7</v>
      </c>
      <c r="E59" s="32">
        <v>0</v>
      </c>
    </row>
    <row r="60" spans="1:5" ht="126" hidden="1">
      <c r="A60" s="20" t="s">
        <v>141</v>
      </c>
      <c r="B60" s="6" t="s">
        <v>168</v>
      </c>
      <c r="C60" s="30">
        <v>3000</v>
      </c>
      <c r="D60" s="31">
        <v>0</v>
      </c>
      <c r="E60" s="32">
        <f t="shared" si="0"/>
        <v>0</v>
      </c>
    </row>
    <row r="61" spans="1:5" ht="126" hidden="1">
      <c r="A61" s="20" t="s">
        <v>187</v>
      </c>
      <c r="B61" s="6" t="s">
        <v>188</v>
      </c>
      <c r="C61" s="31">
        <v>0</v>
      </c>
      <c r="D61" s="31">
        <v>0.09</v>
      </c>
      <c r="E61" s="32"/>
    </row>
    <row r="62" spans="1:5" ht="127.5" hidden="1" customHeight="1">
      <c r="A62" s="4" t="s">
        <v>115</v>
      </c>
      <c r="B62" s="6" t="s">
        <v>185</v>
      </c>
      <c r="C62" s="30">
        <v>3250</v>
      </c>
      <c r="D62" s="30">
        <v>3254.9</v>
      </c>
      <c r="E62" s="30">
        <f t="shared" si="0"/>
        <v>100.15076923076924</v>
      </c>
    </row>
    <row r="63" spans="1:5" ht="31.5">
      <c r="A63" s="4" t="s">
        <v>108</v>
      </c>
      <c r="B63" s="4" t="s">
        <v>107</v>
      </c>
      <c r="C63" s="30">
        <f>C65+C66+C68+C69+C67</f>
        <v>600466.07999999996</v>
      </c>
      <c r="D63" s="30">
        <f>D65+D66+D68+D69+D67+D64</f>
        <v>115679.25</v>
      </c>
      <c r="E63" s="30">
        <f t="shared" si="0"/>
        <v>19.264910017898099</v>
      </c>
    </row>
    <row r="64" spans="1:5" ht="77.25" hidden="1" customHeight="1">
      <c r="A64" s="4" t="s">
        <v>194</v>
      </c>
      <c r="B64" s="4" t="s">
        <v>196</v>
      </c>
      <c r="C64" s="30"/>
      <c r="D64" s="30">
        <v>100000</v>
      </c>
      <c r="E64" s="30"/>
    </row>
    <row r="65" spans="1:6" ht="110.25" hidden="1">
      <c r="A65" s="22" t="s">
        <v>110</v>
      </c>
      <c r="B65" s="4" t="s">
        <v>109</v>
      </c>
      <c r="C65" s="30">
        <v>50500</v>
      </c>
      <c r="D65" s="30">
        <v>13621.14</v>
      </c>
      <c r="E65" s="30">
        <f t="shared" si="0"/>
        <v>26.97255445544554</v>
      </c>
    </row>
    <row r="66" spans="1:6" ht="236.25" hidden="1">
      <c r="A66" s="22" t="s">
        <v>120</v>
      </c>
      <c r="B66" s="6" t="s">
        <v>121</v>
      </c>
      <c r="C66" s="32">
        <v>499000</v>
      </c>
      <c r="D66" s="32">
        <v>0</v>
      </c>
      <c r="E66" s="32">
        <f t="shared" si="0"/>
        <v>0</v>
      </c>
    </row>
    <row r="67" spans="1:6" ht="220.5" hidden="1">
      <c r="A67" s="22" t="s">
        <v>191</v>
      </c>
      <c r="B67" s="6" t="s">
        <v>193</v>
      </c>
      <c r="C67" s="32">
        <v>4966.08</v>
      </c>
      <c r="D67" s="32">
        <v>4966.08</v>
      </c>
      <c r="E67" s="32">
        <f t="shared" si="0"/>
        <v>100</v>
      </c>
    </row>
    <row r="68" spans="1:6" ht="110.25" hidden="1">
      <c r="A68" s="22" t="s">
        <v>130</v>
      </c>
      <c r="B68" s="6" t="s">
        <v>122</v>
      </c>
      <c r="C68" s="30">
        <v>46000</v>
      </c>
      <c r="D68" s="30">
        <v>-2757.97</v>
      </c>
      <c r="E68" s="30">
        <f t="shared" si="0"/>
        <v>-5.9955869565217386</v>
      </c>
    </row>
    <row r="69" spans="1:6" ht="126" hidden="1">
      <c r="A69" s="12" t="s">
        <v>131</v>
      </c>
      <c r="B69" s="6" t="s">
        <v>123</v>
      </c>
      <c r="C69" s="31">
        <v>0</v>
      </c>
      <c r="D69" s="31">
        <v>-150</v>
      </c>
      <c r="E69" s="31">
        <v>0</v>
      </c>
    </row>
    <row r="70" spans="1:6" ht="15.75">
      <c r="A70" s="4" t="s">
        <v>67</v>
      </c>
      <c r="B70" s="4" t="s">
        <v>65</v>
      </c>
      <c r="C70" s="31">
        <f>C71+C72</f>
        <v>0</v>
      </c>
      <c r="D70" s="30">
        <f t="shared" ref="D70" si="10">D71+D72</f>
        <v>11968.26</v>
      </c>
      <c r="E70" s="31"/>
    </row>
    <row r="71" spans="1:6" ht="31.5">
      <c r="A71" s="4" t="s">
        <v>175</v>
      </c>
      <c r="B71" s="4" t="s">
        <v>132</v>
      </c>
      <c r="C71" s="31">
        <v>0</v>
      </c>
      <c r="D71" s="30">
        <v>11968.26</v>
      </c>
      <c r="E71" s="31">
        <v>0</v>
      </c>
    </row>
    <row r="72" spans="1:6" ht="31.5" hidden="1">
      <c r="A72" s="4" t="s">
        <v>68</v>
      </c>
      <c r="B72" s="4" t="s">
        <v>66</v>
      </c>
      <c r="C72" s="31">
        <v>0</v>
      </c>
      <c r="D72" s="30">
        <v>0</v>
      </c>
      <c r="E72" s="31">
        <v>0</v>
      </c>
    </row>
    <row r="73" spans="1:6" ht="15.75">
      <c r="A73" s="4" t="s">
        <v>69</v>
      </c>
      <c r="B73" s="4" t="s">
        <v>70</v>
      </c>
      <c r="C73" s="30">
        <f>C74+C121+C122+C118</f>
        <v>445388746.81</v>
      </c>
      <c r="D73" s="30">
        <f t="shared" ref="D73" si="11">D74+D121+D122+D118</f>
        <v>123757896.41</v>
      </c>
      <c r="E73" s="30">
        <f t="shared" si="0"/>
        <v>27.786489285234307</v>
      </c>
      <c r="F73" s="23"/>
    </row>
    <row r="74" spans="1:6" ht="49.5" customHeight="1">
      <c r="A74" s="4" t="s">
        <v>71</v>
      </c>
      <c r="B74" s="4" t="s">
        <v>72</v>
      </c>
      <c r="C74" s="30">
        <f>C75+C78+C98+C115</f>
        <v>445525645.41000003</v>
      </c>
      <c r="D74" s="30">
        <f t="shared" ref="D74" si="12">D75+D78+D98+D115</f>
        <v>123903702.57000001</v>
      </c>
      <c r="E74" s="30">
        <f t="shared" si="0"/>
        <v>27.810677981505695</v>
      </c>
    </row>
    <row r="75" spans="1:6" ht="31.5">
      <c r="A75" s="4" t="s">
        <v>86</v>
      </c>
      <c r="B75" s="4" t="s">
        <v>73</v>
      </c>
      <c r="C75" s="30">
        <f>C76+C77</f>
        <v>113335560</v>
      </c>
      <c r="D75" s="30">
        <f t="shared" ref="D75" si="13">D76+D77</f>
        <v>56667786</v>
      </c>
      <c r="E75" s="30">
        <f t="shared" si="0"/>
        <v>50.00000529401364</v>
      </c>
    </row>
    <row r="76" spans="1:6" ht="47.25">
      <c r="A76" s="4" t="s">
        <v>87</v>
      </c>
      <c r="B76" s="4" t="s">
        <v>116</v>
      </c>
      <c r="C76" s="30">
        <v>93928700</v>
      </c>
      <c r="D76" s="30">
        <v>46964354</v>
      </c>
      <c r="E76" s="30">
        <f t="shared" si="0"/>
        <v>50.000004258549303</v>
      </c>
    </row>
    <row r="77" spans="1:6" ht="69">
      <c r="A77" s="4" t="s">
        <v>104</v>
      </c>
      <c r="B77" s="10" t="s">
        <v>105</v>
      </c>
      <c r="C77" s="30">
        <v>19406860</v>
      </c>
      <c r="D77" s="30">
        <v>9703432</v>
      </c>
      <c r="E77" s="30">
        <f t="shared" si="0"/>
        <v>50.000010305634191</v>
      </c>
    </row>
    <row r="78" spans="1:6" ht="47.25">
      <c r="A78" s="4" t="s">
        <v>88</v>
      </c>
      <c r="B78" s="4" t="s">
        <v>74</v>
      </c>
      <c r="C78" s="30">
        <f>C83+C85+C80+C81+C82+C84+C79</f>
        <v>220472959.93000001</v>
      </c>
      <c r="D78" s="30">
        <f>D83+D85+D80+D81+D82+D84+D79</f>
        <v>6178086.0899999999</v>
      </c>
      <c r="E78" s="31">
        <f t="shared" ref="E78:E123" si="14">D78/C78*100</f>
        <v>2.8021967373965211</v>
      </c>
    </row>
    <row r="79" spans="1:6" ht="63">
      <c r="A79" s="4" t="s">
        <v>180</v>
      </c>
      <c r="B79" s="4" t="s">
        <v>181</v>
      </c>
      <c r="C79" s="30">
        <v>23000000</v>
      </c>
      <c r="D79" s="31">
        <v>0</v>
      </c>
      <c r="E79" s="31">
        <f t="shared" si="14"/>
        <v>0</v>
      </c>
    </row>
    <row r="80" spans="1:6" ht="141.75">
      <c r="A80" s="4" t="s">
        <v>142</v>
      </c>
      <c r="B80" s="6" t="s">
        <v>151</v>
      </c>
      <c r="C80" s="30">
        <v>6091433.3700000001</v>
      </c>
      <c r="D80" s="31">
        <v>0</v>
      </c>
      <c r="E80" s="31">
        <f t="shared" si="14"/>
        <v>0</v>
      </c>
    </row>
    <row r="81" spans="1:5" ht="141.75">
      <c r="A81" s="4" t="s">
        <v>143</v>
      </c>
      <c r="B81" s="6" t="s">
        <v>152</v>
      </c>
      <c r="C81" s="30">
        <v>3137470.72</v>
      </c>
      <c r="D81" s="31">
        <v>47165.58</v>
      </c>
      <c r="E81" s="31">
        <f t="shared" si="14"/>
        <v>1.5032994475244059</v>
      </c>
    </row>
    <row r="82" spans="1:5" ht="96" customHeight="1">
      <c r="A82" s="4" t="s">
        <v>144</v>
      </c>
      <c r="B82" s="4" t="s">
        <v>153</v>
      </c>
      <c r="C82" s="30">
        <v>3799104.78</v>
      </c>
      <c r="D82" s="32">
        <v>47887.1</v>
      </c>
      <c r="E82" s="32">
        <f t="shared" si="14"/>
        <v>1.2604837921843262</v>
      </c>
    </row>
    <row r="83" spans="1:5" ht="96" customHeight="1">
      <c r="A83" s="4" t="s">
        <v>156</v>
      </c>
      <c r="B83" s="4" t="s">
        <v>157</v>
      </c>
      <c r="C83" s="30">
        <v>6856341.7999999998</v>
      </c>
      <c r="D83" s="32">
        <v>3012201.9</v>
      </c>
      <c r="E83" s="32">
        <f t="shared" si="14"/>
        <v>43.933076673627909</v>
      </c>
    </row>
    <row r="84" spans="1:5" ht="61.5" customHeight="1">
      <c r="A84" s="4" t="s">
        <v>158</v>
      </c>
      <c r="B84" s="4" t="s">
        <v>159</v>
      </c>
      <c r="C84" s="30">
        <v>168212121.22</v>
      </c>
      <c r="D84" s="32">
        <v>0</v>
      </c>
      <c r="E84" s="32">
        <f t="shared" si="14"/>
        <v>0</v>
      </c>
    </row>
    <row r="85" spans="1:5" ht="35.25" customHeight="1">
      <c r="A85" s="4" t="s">
        <v>89</v>
      </c>
      <c r="B85" s="4" t="s">
        <v>75</v>
      </c>
      <c r="C85" s="30">
        <f>C87+C88+C89+C90+C91+C92+C93+C94+C96+C95</f>
        <v>9376488.0399999991</v>
      </c>
      <c r="D85" s="30">
        <f t="shared" ref="D85" si="15">D87+D88+D89+D90+D91+D92+D93+D94+D96</f>
        <v>3070831.5100000002</v>
      </c>
      <c r="E85" s="32">
        <f t="shared" si="14"/>
        <v>32.750337833310994</v>
      </c>
    </row>
    <row r="86" spans="1:5" ht="15.75">
      <c r="A86" s="4"/>
      <c r="B86" s="4" t="s">
        <v>4</v>
      </c>
      <c r="C86" s="30"/>
      <c r="D86" s="32"/>
      <c r="E86" s="32"/>
    </row>
    <row r="87" spans="1:5" ht="141.75">
      <c r="A87" s="4"/>
      <c r="B87" s="4" t="s">
        <v>209</v>
      </c>
      <c r="C87" s="30">
        <v>537091.21</v>
      </c>
      <c r="D87" s="30">
        <v>216000</v>
      </c>
      <c r="E87" s="32">
        <f t="shared" si="14"/>
        <v>40.216632850870901</v>
      </c>
    </row>
    <row r="88" spans="1:5" ht="126">
      <c r="A88" s="4"/>
      <c r="B88" s="4" t="s">
        <v>211</v>
      </c>
      <c r="C88" s="30">
        <v>1187033</v>
      </c>
      <c r="D88" s="30">
        <v>593516.5</v>
      </c>
      <c r="E88" s="32">
        <f t="shared" si="14"/>
        <v>50</v>
      </c>
    </row>
    <row r="89" spans="1:5" ht="141.75" customHeight="1">
      <c r="A89" s="4"/>
      <c r="B89" s="4" t="s">
        <v>145</v>
      </c>
      <c r="C89" s="30">
        <v>2204490</v>
      </c>
      <c r="D89" s="30">
        <v>1102245</v>
      </c>
      <c r="E89" s="32">
        <f t="shared" si="14"/>
        <v>50</v>
      </c>
    </row>
    <row r="90" spans="1:5" ht="157.5">
      <c r="A90" s="4"/>
      <c r="B90" s="4" t="s">
        <v>165</v>
      </c>
      <c r="C90" s="30">
        <v>809712.49</v>
      </c>
      <c r="D90" s="32">
        <v>404856.24</v>
      </c>
      <c r="E90" s="32">
        <f t="shared" si="14"/>
        <v>49.999999382496867</v>
      </c>
    </row>
    <row r="91" spans="1:5" ht="113.25" customHeight="1">
      <c r="A91" s="4"/>
      <c r="B91" s="4" t="s">
        <v>189</v>
      </c>
      <c r="C91" s="30">
        <v>917229</v>
      </c>
      <c r="D91" s="30">
        <v>458614.5</v>
      </c>
      <c r="E91" s="32">
        <f t="shared" si="14"/>
        <v>50</v>
      </c>
    </row>
    <row r="92" spans="1:5" ht="113.25" customHeight="1">
      <c r="A92" s="4"/>
      <c r="B92" s="7" t="s">
        <v>204</v>
      </c>
      <c r="C92" s="30">
        <v>406560</v>
      </c>
      <c r="D92" s="30">
        <v>245599.27</v>
      </c>
      <c r="E92" s="32">
        <f t="shared" si="14"/>
        <v>60.409108126721755</v>
      </c>
    </row>
    <row r="93" spans="1:5" ht="80.25" customHeight="1">
      <c r="A93" s="4"/>
      <c r="B93" s="4" t="s">
        <v>192</v>
      </c>
      <c r="C93" s="30">
        <v>1851362.34</v>
      </c>
      <c r="D93" s="32">
        <v>0</v>
      </c>
      <c r="E93" s="32">
        <f t="shared" si="14"/>
        <v>0</v>
      </c>
    </row>
    <row r="94" spans="1:5" ht="128.25" customHeight="1">
      <c r="A94" s="4"/>
      <c r="B94" s="4" t="s">
        <v>210</v>
      </c>
      <c r="C94" s="30">
        <v>950000</v>
      </c>
      <c r="D94" s="32">
        <v>50000</v>
      </c>
      <c r="E94" s="32">
        <f t="shared" si="14"/>
        <v>5.2631578947368416</v>
      </c>
    </row>
    <row r="95" spans="1:5" ht="98.25" customHeight="1">
      <c r="A95" s="4"/>
      <c r="B95" s="22" t="s">
        <v>169</v>
      </c>
      <c r="C95" s="33">
        <v>220000</v>
      </c>
      <c r="D95" s="32">
        <v>0</v>
      </c>
      <c r="E95" s="32">
        <f t="shared" si="14"/>
        <v>0</v>
      </c>
    </row>
    <row r="96" spans="1:5" ht="78" customHeight="1">
      <c r="A96" s="4"/>
      <c r="B96" s="21" t="s">
        <v>182</v>
      </c>
      <c r="C96" s="34">
        <v>293010</v>
      </c>
      <c r="D96" s="32">
        <v>0</v>
      </c>
      <c r="E96" s="32">
        <f t="shared" si="14"/>
        <v>0</v>
      </c>
    </row>
    <row r="97" spans="1:5" ht="126" hidden="1">
      <c r="B97" s="12" t="s">
        <v>186</v>
      </c>
      <c r="C97" s="32"/>
      <c r="D97" s="32"/>
      <c r="E97" s="32"/>
    </row>
    <row r="98" spans="1:5" ht="31.5">
      <c r="A98" s="4" t="s">
        <v>95</v>
      </c>
      <c r="B98" s="4" t="s">
        <v>76</v>
      </c>
      <c r="C98" s="30">
        <f>C99+C108+C109+C111+C110</f>
        <v>95202893.480000004</v>
      </c>
      <c r="D98" s="30">
        <f t="shared" ref="D98" si="16">D99+D108+D109+D111</f>
        <v>58603801.5</v>
      </c>
      <c r="E98" s="30">
        <f t="shared" si="14"/>
        <v>61.556744083950917</v>
      </c>
    </row>
    <row r="99" spans="1:5" ht="63">
      <c r="A99" s="4" t="s">
        <v>94</v>
      </c>
      <c r="B99" s="4" t="s">
        <v>77</v>
      </c>
      <c r="C99" s="30">
        <f>C101+C102+C103+C104+C105+C106+C107</f>
        <v>1622773.0799999998</v>
      </c>
      <c r="D99" s="30">
        <f t="shared" ref="D99" si="17">D101+D102+D103+D104+D105+D106+D107</f>
        <v>773801.5</v>
      </c>
      <c r="E99" s="30">
        <f t="shared" si="14"/>
        <v>47.683900450209592</v>
      </c>
    </row>
    <row r="100" spans="1:5" ht="15.75">
      <c r="A100" s="4"/>
      <c r="B100" s="4" t="s">
        <v>4</v>
      </c>
      <c r="C100" s="32"/>
      <c r="D100" s="32"/>
      <c r="E100" s="32"/>
    </row>
    <row r="101" spans="1:5" ht="94.5">
      <c r="A101" s="4"/>
      <c r="B101" s="4" t="s">
        <v>160</v>
      </c>
      <c r="C101" s="30">
        <v>415110.37</v>
      </c>
      <c r="D101" s="30">
        <v>233053</v>
      </c>
      <c r="E101" s="30">
        <f t="shared" si="14"/>
        <v>56.142418220002554</v>
      </c>
    </row>
    <row r="102" spans="1:5" ht="83.25" customHeight="1">
      <c r="A102" s="4"/>
      <c r="B102" s="4" t="s">
        <v>161</v>
      </c>
      <c r="C102" s="30">
        <v>8515.7999999999993</v>
      </c>
      <c r="D102" s="31">
        <v>0</v>
      </c>
      <c r="E102" s="31">
        <f t="shared" si="14"/>
        <v>0</v>
      </c>
    </row>
    <row r="103" spans="1:5" ht="225" customHeight="1">
      <c r="A103" s="4"/>
      <c r="B103" s="4" t="s">
        <v>162</v>
      </c>
      <c r="C103" s="30">
        <v>359779</v>
      </c>
      <c r="D103" s="30">
        <v>130000</v>
      </c>
      <c r="E103" s="32">
        <f t="shared" si="14"/>
        <v>36.133292938164821</v>
      </c>
    </row>
    <row r="104" spans="1:5" ht="157.5">
      <c r="A104" s="4"/>
      <c r="B104" s="4" t="s">
        <v>190</v>
      </c>
      <c r="C104" s="35">
        <v>634090.19999999995</v>
      </c>
      <c r="D104" s="30">
        <v>394607.28</v>
      </c>
      <c r="E104" s="32">
        <f t="shared" si="14"/>
        <v>62.232042065939517</v>
      </c>
    </row>
    <row r="105" spans="1:5" ht="117" customHeight="1">
      <c r="A105" s="4"/>
      <c r="B105" s="4" t="s">
        <v>205</v>
      </c>
      <c r="C105" s="30">
        <v>25410</v>
      </c>
      <c r="D105" s="31">
        <v>16141.22</v>
      </c>
      <c r="E105" s="32">
        <f t="shared" si="14"/>
        <v>63.523101141282957</v>
      </c>
    </row>
    <row r="106" spans="1:5" ht="126">
      <c r="A106" s="4"/>
      <c r="B106" s="4" t="s">
        <v>146</v>
      </c>
      <c r="C106" s="30">
        <v>39475.71</v>
      </c>
      <c r="D106" s="31">
        <v>0</v>
      </c>
      <c r="E106" s="31">
        <f t="shared" si="14"/>
        <v>0</v>
      </c>
    </row>
    <row r="107" spans="1:5" ht="189" customHeight="1">
      <c r="A107" s="4"/>
      <c r="B107" s="21" t="s">
        <v>198</v>
      </c>
      <c r="C107" s="30">
        <v>140392</v>
      </c>
      <c r="D107" s="31">
        <v>0</v>
      </c>
      <c r="E107" s="31">
        <f t="shared" si="14"/>
        <v>0</v>
      </c>
    </row>
    <row r="108" spans="1:5" ht="94.5">
      <c r="A108" s="4" t="s">
        <v>90</v>
      </c>
      <c r="B108" s="4" t="s">
        <v>78</v>
      </c>
      <c r="C108" s="30">
        <v>2070149.4</v>
      </c>
      <c r="D108" s="31">
        <v>1050000</v>
      </c>
      <c r="E108" s="31">
        <f t="shared" si="14"/>
        <v>50.720976949779569</v>
      </c>
    </row>
    <row r="109" spans="1:5" ht="94.5">
      <c r="A109" s="4" t="s">
        <v>93</v>
      </c>
      <c r="B109" s="4" t="s">
        <v>79</v>
      </c>
      <c r="C109" s="31">
        <v>0</v>
      </c>
      <c r="D109" s="31">
        <v>0</v>
      </c>
      <c r="E109" s="31">
        <v>0</v>
      </c>
    </row>
    <row r="110" spans="1:5" ht="47.25">
      <c r="A110" s="4" t="s">
        <v>163</v>
      </c>
      <c r="B110" s="4" t="s">
        <v>164</v>
      </c>
      <c r="C110" s="30">
        <v>208800</v>
      </c>
      <c r="D110" s="31">
        <v>0</v>
      </c>
      <c r="E110" s="31">
        <f t="shared" si="14"/>
        <v>0</v>
      </c>
    </row>
    <row r="111" spans="1:5" ht="31.5">
      <c r="A111" s="4" t="s">
        <v>91</v>
      </c>
      <c r="B111" s="4" t="s">
        <v>80</v>
      </c>
      <c r="C111" s="30">
        <f>C113+C114</f>
        <v>91301171</v>
      </c>
      <c r="D111" s="30">
        <f t="shared" ref="D111" si="18">D113+D114</f>
        <v>56780000</v>
      </c>
      <c r="E111" s="30">
        <f t="shared" si="14"/>
        <v>62.189782867078449</v>
      </c>
    </row>
    <row r="112" spans="1:5" ht="15.75">
      <c r="A112" s="4"/>
      <c r="B112" s="4" t="s">
        <v>4</v>
      </c>
      <c r="C112" s="32"/>
      <c r="D112" s="32"/>
      <c r="E112" s="32"/>
    </row>
    <row r="113" spans="1:5" ht="189.75" customHeight="1">
      <c r="A113" s="4"/>
      <c r="B113" s="11" t="s">
        <v>154</v>
      </c>
      <c r="C113" s="30">
        <v>32014006</v>
      </c>
      <c r="D113" s="30">
        <v>18880000</v>
      </c>
      <c r="E113" s="32">
        <f t="shared" si="14"/>
        <v>58.974187735205653</v>
      </c>
    </row>
    <row r="114" spans="1:5" ht="252">
      <c r="A114" s="4"/>
      <c r="B114" s="11" t="s">
        <v>155</v>
      </c>
      <c r="C114" s="30">
        <v>59287165</v>
      </c>
      <c r="D114" s="30">
        <v>37900000</v>
      </c>
      <c r="E114" s="32">
        <f t="shared" si="14"/>
        <v>63.926146578268671</v>
      </c>
    </row>
    <row r="115" spans="1:5" ht="15.75">
      <c r="A115" s="4" t="s">
        <v>148</v>
      </c>
      <c r="B115" s="11" t="s">
        <v>133</v>
      </c>
      <c r="C115" s="30">
        <f>C116+C117</f>
        <v>16514232</v>
      </c>
      <c r="D115" s="30">
        <f>D116+D117</f>
        <v>2454028.98</v>
      </c>
      <c r="E115" s="32">
        <f t="shared" si="14"/>
        <v>14.860085409966386</v>
      </c>
    </row>
    <row r="116" spans="1:5" ht="94.5">
      <c r="A116" s="4" t="s">
        <v>147</v>
      </c>
      <c r="B116" s="4" t="s">
        <v>149</v>
      </c>
      <c r="C116" s="30">
        <v>6015240</v>
      </c>
      <c r="D116" s="30">
        <v>2454028.98</v>
      </c>
      <c r="E116" s="32">
        <f t="shared" si="14"/>
        <v>40.796858978195381</v>
      </c>
    </row>
    <row r="117" spans="1:5" ht="50.25" customHeight="1">
      <c r="A117" s="4" t="s">
        <v>195</v>
      </c>
      <c r="B117" s="4" t="s">
        <v>197</v>
      </c>
      <c r="C117" s="30">
        <v>10498992</v>
      </c>
      <c r="D117" s="31">
        <v>0</v>
      </c>
      <c r="E117" s="32">
        <v>0</v>
      </c>
    </row>
    <row r="118" spans="1:5" ht="15.75">
      <c r="A118" s="2" t="s">
        <v>82</v>
      </c>
      <c r="B118" s="2" t="s">
        <v>83</v>
      </c>
      <c r="C118" s="30">
        <f>C119</f>
        <v>108907.56</v>
      </c>
      <c r="D118" s="30">
        <f t="shared" ref="D118" si="19">D119</f>
        <v>100000</v>
      </c>
      <c r="E118" s="32">
        <f t="shared" si="14"/>
        <v>91.820990204904049</v>
      </c>
    </row>
    <row r="119" spans="1:5" ht="31.5">
      <c r="A119" s="2" t="s">
        <v>92</v>
      </c>
      <c r="B119" s="4" t="s">
        <v>84</v>
      </c>
      <c r="C119" s="30">
        <v>108907.56</v>
      </c>
      <c r="D119" s="30">
        <v>100000</v>
      </c>
      <c r="E119" s="32">
        <f t="shared" si="14"/>
        <v>91.820990204904049</v>
      </c>
    </row>
    <row r="120" spans="1:5" ht="157.5" hidden="1">
      <c r="A120" s="2" t="s">
        <v>178</v>
      </c>
      <c r="B120" s="6" t="s">
        <v>179</v>
      </c>
      <c r="C120" s="31">
        <v>0</v>
      </c>
      <c r="D120" s="30"/>
      <c r="E120" s="32">
        <v>0</v>
      </c>
    </row>
    <row r="121" spans="1:5" ht="75">
      <c r="A121" s="2" t="s">
        <v>136</v>
      </c>
      <c r="B121" s="29" t="s">
        <v>150</v>
      </c>
      <c r="C121" s="32">
        <v>28458.57</v>
      </c>
      <c r="D121" s="31">
        <v>28458.57</v>
      </c>
      <c r="E121" s="32">
        <f t="shared" si="14"/>
        <v>100</v>
      </c>
    </row>
    <row r="122" spans="1:5" ht="78.75">
      <c r="A122" s="4" t="s">
        <v>124</v>
      </c>
      <c r="B122" s="4" t="s">
        <v>125</v>
      </c>
      <c r="C122" s="32">
        <v>-274264.73</v>
      </c>
      <c r="D122" s="30">
        <v>-274264.73</v>
      </c>
      <c r="E122" s="32">
        <f t="shared" si="14"/>
        <v>100</v>
      </c>
    </row>
    <row r="123" spans="1:5" ht="15.75">
      <c r="A123" s="4"/>
      <c r="B123" s="4" t="s">
        <v>81</v>
      </c>
      <c r="C123" s="30">
        <f>C5+C73</f>
        <v>527938637.69</v>
      </c>
      <c r="D123" s="30">
        <f>D5+D73+D120</f>
        <v>152938495.81999999</v>
      </c>
      <c r="E123" s="30">
        <f t="shared" si="14"/>
        <v>28.96899088295255</v>
      </c>
    </row>
    <row r="124" spans="1:5">
      <c r="C124" s="17"/>
      <c r="D124" s="17"/>
      <c r="E124" s="17"/>
    </row>
    <row r="125" spans="1:5">
      <c r="A125" s="19"/>
      <c r="C125" s="17"/>
      <c r="D125" s="17"/>
      <c r="E125" s="17"/>
    </row>
    <row r="126" spans="1:5">
      <c r="A126" s="19"/>
      <c r="D126" s="23"/>
    </row>
    <row r="132" spans="5:5">
      <c r="E132" s="18" t="s">
        <v>170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2021-07-28T07:02:14Z</dcterms:modified>
</cp:coreProperties>
</file>