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на 01.02.2023" sheetId="47" r:id="rId1"/>
    <sheet name="на 01.03.2023" sheetId="48" r:id="rId2"/>
    <sheet name="на 01.04.2023" sheetId="49" r:id="rId3"/>
  </sheets>
  <calcPr calcId="145621"/>
</workbook>
</file>

<file path=xl/calcChain.xml><?xml version="1.0" encoding="utf-8"?>
<calcChain xmlns="http://schemas.openxmlformats.org/spreadsheetml/2006/main">
  <c r="H50" i="49" l="1"/>
  <c r="H45" i="49"/>
  <c r="H40" i="49"/>
  <c r="J40" i="49" s="1"/>
  <c r="H37" i="49"/>
  <c r="H33" i="49"/>
  <c r="H24" i="49"/>
  <c r="J24" i="49" s="1"/>
  <c r="H21" i="49"/>
  <c r="H18" i="49"/>
  <c r="H14" i="49"/>
  <c r="J8" i="49"/>
  <c r="J9" i="49"/>
  <c r="J10" i="49"/>
  <c r="J11" i="49"/>
  <c r="J12" i="49"/>
  <c r="J13" i="49"/>
  <c r="J14" i="49"/>
  <c r="J15" i="49"/>
  <c r="J16" i="49"/>
  <c r="J17" i="49"/>
  <c r="J18" i="49"/>
  <c r="J19" i="49"/>
  <c r="J20" i="49"/>
  <c r="J21" i="49"/>
  <c r="J22" i="49"/>
  <c r="J23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1" i="49"/>
  <c r="J42" i="49"/>
  <c r="J43" i="49"/>
  <c r="J44" i="49"/>
  <c r="J45" i="49"/>
  <c r="J46" i="49"/>
  <c r="J47" i="49"/>
  <c r="J48" i="49"/>
  <c r="J49" i="49"/>
  <c r="J50" i="49"/>
  <c r="J7" i="49"/>
  <c r="H7" i="49" l="1"/>
  <c r="G49" i="49" l="1"/>
  <c r="G48" i="49"/>
  <c r="G47" i="49"/>
  <c r="G46" i="49"/>
  <c r="F45" i="49"/>
  <c r="G45" i="49" s="1"/>
  <c r="E45" i="49"/>
  <c r="D45" i="49"/>
  <c r="G44" i="49"/>
  <c r="G43" i="49"/>
  <c r="G42" i="49"/>
  <c r="G41" i="49"/>
  <c r="F40" i="49"/>
  <c r="G40" i="49" s="1"/>
  <c r="E40" i="49"/>
  <c r="D40" i="49"/>
  <c r="G39" i="49"/>
  <c r="G38" i="49"/>
  <c r="F37" i="49"/>
  <c r="G37" i="49" s="1"/>
  <c r="E37" i="49"/>
  <c r="D37" i="49"/>
  <c r="G36" i="49"/>
  <c r="G35" i="49"/>
  <c r="G34" i="49"/>
  <c r="F33" i="49"/>
  <c r="G33" i="49" s="1"/>
  <c r="E33" i="49"/>
  <c r="D33" i="49"/>
  <c r="G32" i="49"/>
  <c r="G31" i="49"/>
  <c r="G30" i="49"/>
  <c r="G29" i="49"/>
  <c r="F29" i="49"/>
  <c r="E29" i="49"/>
  <c r="D29" i="49"/>
  <c r="G28" i="49"/>
  <c r="F27" i="49"/>
  <c r="G27" i="49" s="1"/>
  <c r="E27" i="49"/>
  <c r="D27" i="49"/>
  <c r="G26" i="49"/>
  <c r="G25" i="49"/>
  <c r="F24" i="49"/>
  <c r="E24" i="49"/>
  <c r="D24" i="49"/>
  <c r="G24" i="49" s="1"/>
  <c r="G23" i="49"/>
  <c r="G22" i="49"/>
  <c r="F21" i="49"/>
  <c r="G21" i="49" s="1"/>
  <c r="E21" i="49"/>
  <c r="D21" i="49"/>
  <c r="G20" i="49"/>
  <c r="G19" i="49"/>
  <c r="F18" i="49"/>
  <c r="G18" i="49" s="1"/>
  <c r="E18" i="49"/>
  <c r="D18" i="49"/>
  <c r="G17" i="49"/>
  <c r="G16" i="49"/>
  <c r="G15" i="49"/>
  <c r="F14" i="49"/>
  <c r="G14" i="49" s="1"/>
  <c r="E14" i="49"/>
  <c r="D14" i="49"/>
  <c r="G13" i="49"/>
  <c r="G12" i="49"/>
  <c r="G11" i="49"/>
  <c r="G10" i="49"/>
  <c r="G9" i="49"/>
  <c r="G8" i="49"/>
  <c r="F7" i="49"/>
  <c r="E7" i="49"/>
  <c r="D7" i="49"/>
  <c r="F50" i="49" l="1"/>
  <c r="G50" i="49" s="1"/>
  <c r="E50" i="49"/>
  <c r="D50" i="49"/>
  <c r="G7" i="49"/>
  <c r="H11" i="48"/>
  <c r="H16" i="48"/>
  <c r="H17" i="48"/>
  <c r="H20" i="48"/>
  <c r="H21" i="48"/>
  <c r="H22" i="48"/>
  <c r="H23" i="48"/>
  <c r="H26" i="48"/>
  <c r="H29" i="48"/>
  <c r="H30" i="48"/>
  <c r="H31" i="48"/>
  <c r="H35" i="48"/>
  <c r="H36" i="48"/>
  <c r="H39" i="48"/>
  <c r="H42" i="48"/>
  <c r="H46" i="48"/>
  <c r="G49" i="48"/>
  <c r="H49" i="48" s="1"/>
  <c r="G48" i="48"/>
  <c r="H48" i="48" s="1"/>
  <c r="G47" i="48"/>
  <c r="H47" i="48" s="1"/>
  <c r="G46" i="48"/>
  <c r="F45" i="48"/>
  <c r="G45" i="48" s="1"/>
  <c r="H45" i="48" s="1"/>
  <c r="E45" i="48"/>
  <c r="D45" i="48"/>
  <c r="G44" i="48"/>
  <c r="H44" i="48" s="1"/>
  <c r="G43" i="48"/>
  <c r="H43" i="48" s="1"/>
  <c r="G42" i="48"/>
  <c r="G41" i="48"/>
  <c r="H41" i="48" s="1"/>
  <c r="F40" i="48"/>
  <c r="E40" i="48"/>
  <c r="D40" i="48"/>
  <c r="G39" i="48"/>
  <c r="G38" i="48"/>
  <c r="H38" i="48" s="1"/>
  <c r="F37" i="48"/>
  <c r="G37" i="48" s="1"/>
  <c r="H37" i="48" s="1"/>
  <c r="E37" i="48"/>
  <c r="D37" i="48"/>
  <c r="G36" i="48"/>
  <c r="G35" i="48"/>
  <c r="G34" i="48"/>
  <c r="H34" i="48" s="1"/>
  <c r="F33" i="48"/>
  <c r="G33" i="48" s="1"/>
  <c r="H33" i="48" s="1"/>
  <c r="E33" i="48"/>
  <c r="D33" i="48"/>
  <c r="G32" i="48"/>
  <c r="H32" i="48" s="1"/>
  <c r="G31" i="48"/>
  <c r="G30" i="48"/>
  <c r="G29" i="48"/>
  <c r="F29" i="48"/>
  <c r="E29" i="48"/>
  <c r="D29" i="48"/>
  <c r="G28" i="48"/>
  <c r="H28" i="48" s="1"/>
  <c r="F27" i="48"/>
  <c r="E27" i="48"/>
  <c r="D27" i="48"/>
  <c r="G26" i="48"/>
  <c r="G25" i="48"/>
  <c r="H25" i="48" s="1"/>
  <c r="F24" i="48"/>
  <c r="E24" i="48"/>
  <c r="D24" i="48"/>
  <c r="G24" i="48" s="1"/>
  <c r="H24" i="48" s="1"/>
  <c r="G23" i="48"/>
  <c r="G22" i="48"/>
  <c r="F21" i="48"/>
  <c r="G21" i="48" s="1"/>
  <c r="E21" i="48"/>
  <c r="D21" i="48"/>
  <c r="G20" i="48"/>
  <c r="G19" i="48"/>
  <c r="H19" i="48" s="1"/>
  <c r="F18" i="48"/>
  <c r="G18" i="48" s="1"/>
  <c r="H18" i="48" s="1"/>
  <c r="E18" i="48"/>
  <c r="D18" i="48"/>
  <c r="G17" i="48"/>
  <c r="G16" i="48"/>
  <c r="G15" i="48"/>
  <c r="H15" i="48" s="1"/>
  <c r="F14" i="48"/>
  <c r="G14" i="48" s="1"/>
  <c r="H14" i="48" s="1"/>
  <c r="E14" i="48"/>
  <c r="D14" i="48"/>
  <c r="G13" i="48"/>
  <c r="H13" i="48" s="1"/>
  <c r="G12" i="48"/>
  <c r="H12" i="48" s="1"/>
  <c r="G11" i="48"/>
  <c r="G10" i="48"/>
  <c r="H10" i="48" s="1"/>
  <c r="G9" i="48"/>
  <c r="H9" i="48" s="1"/>
  <c r="G8" i="48"/>
  <c r="H8" i="48" s="1"/>
  <c r="F7" i="48"/>
  <c r="E7" i="48"/>
  <c r="D7" i="48"/>
  <c r="G40" i="48" l="1"/>
  <c r="H40" i="48" s="1"/>
  <c r="E50" i="48"/>
  <c r="G27" i="48"/>
  <c r="H27" i="48" s="1"/>
  <c r="D50" i="48"/>
  <c r="G7" i="48"/>
  <c r="H7" i="48" s="1"/>
  <c r="F50" i="48"/>
  <c r="E33" i="47"/>
  <c r="F33" i="47"/>
  <c r="D33" i="47"/>
  <c r="G50" i="48" l="1"/>
  <c r="H50" i="48" s="1"/>
  <c r="E24" i="47"/>
  <c r="F24" i="47"/>
  <c r="D24" i="47"/>
  <c r="E45" i="47"/>
  <c r="F45" i="47"/>
  <c r="D45" i="47"/>
  <c r="G17" i="47"/>
  <c r="E21" i="47"/>
  <c r="F21" i="47"/>
  <c r="D21" i="47"/>
  <c r="D14" i="47"/>
  <c r="E7" i="47"/>
  <c r="E50" i="47" s="1"/>
  <c r="F7" i="47"/>
  <c r="D7" i="47"/>
  <c r="E18" i="47"/>
  <c r="F18" i="47"/>
  <c r="D18" i="47"/>
  <c r="G38" i="47" l="1"/>
  <c r="H38" i="47" s="1"/>
  <c r="G39" i="47"/>
  <c r="H39" i="47" s="1"/>
  <c r="G20" i="47"/>
  <c r="H20" i="47" s="1"/>
  <c r="G22" i="47"/>
  <c r="H22" i="47" s="1"/>
  <c r="G46" i="47"/>
  <c r="H46" i="47" s="1"/>
  <c r="G47" i="47"/>
  <c r="H47" i="47" s="1"/>
  <c r="E37" i="47"/>
  <c r="F37" i="47"/>
  <c r="D37" i="47"/>
  <c r="E29" i="47"/>
  <c r="F29" i="47"/>
  <c r="D29" i="47"/>
  <c r="E27" i="47"/>
  <c r="F27" i="47"/>
  <c r="D27" i="47"/>
  <c r="G26" i="47"/>
  <c r="H26" i="47" s="1"/>
  <c r="G28" i="47"/>
  <c r="H28" i="47" s="1"/>
  <c r="G30" i="47"/>
  <c r="H30" i="47" s="1"/>
  <c r="G31" i="47"/>
  <c r="H31" i="47" s="1"/>
  <c r="G25" i="47"/>
  <c r="H25" i="47" s="1"/>
  <c r="E14" i="47"/>
  <c r="F14" i="47"/>
  <c r="H17" i="47"/>
  <c r="G36" i="47"/>
  <c r="H36" i="47" s="1"/>
  <c r="G37" i="47" l="1"/>
  <c r="H37" i="47" s="1"/>
  <c r="G29" i="47"/>
  <c r="H29" i="47" s="1"/>
  <c r="G24" i="47"/>
  <c r="G27" i="47"/>
  <c r="H27" i="47" s="1"/>
  <c r="G49" i="47"/>
  <c r="H49" i="47" s="1"/>
  <c r="G48" i="47"/>
  <c r="H48" i="47" s="1"/>
  <c r="G45" i="47"/>
  <c r="H45" i="47" s="1"/>
  <c r="G44" i="47"/>
  <c r="H44" i="47" s="1"/>
  <c r="G43" i="47"/>
  <c r="H43" i="47" s="1"/>
  <c r="G42" i="47"/>
  <c r="H42" i="47" s="1"/>
  <c r="G41" i="47"/>
  <c r="H41" i="47" s="1"/>
  <c r="F40" i="47"/>
  <c r="E40" i="47"/>
  <c r="D40" i="47"/>
  <c r="D50" i="47" s="1"/>
  <c r="G35" i="47"/>
  <c r="H35" i="47" s="1"/>
  <c r="G34" i="47"/>
  <c r="H34" i="47" s="1"/>
  <c r="G23" i="47"/>
  <c r="H23" i="47" s="1"/>
  <c r="G21" i="47"/>
  <c r="G19" i="47"/>
  <c r="H19" i="47" s="1"/>
  <c r="G16" i="47"/>
  <c r="H16" i="47" s="1"/>
  <c r="G15" i="47"/>
  <c r="H15" i="47" s="1"/>
  <c r="G13" i="47"/>
  <c r="H13" i="47" s="1"/>
  <c r="G12" i="47"/>
  <c r="H12" i="47" s="1"/>
  <c r="G11" i="47"/>
  <c r="H11" i="47" s="1"/>
  <c r="G10" i="47"/>
  <c r="H10" i="47" s="1"/>
  <c r="G9" i="47"/>
  <c r="H9" i="47" s="1"/>
  <c r="G8" i="47"/>
  <c r="H8" i="47" s="1"/>
  <c r="F50" i="47" l="1"/>
  <c r="G50" i="47" s="1"/>
  <c r="H50" i="47" s="1"/>
  <c r="G14" i="47"/>
  <c r="H14" i="47" s="1"/>
  <c r="G32" i="47"/>
  <c r="H32" i="47" s="1"/>
  <c r="H21" i="47"/>
  <c r="H24" i="47"/>
  <c r="G40" i="47"/>
  <c r="H40" i="47" s="1"/>
  <c r="G18" i="47"/>
  <c r="H18" i="47" s="1"/>
  <c r="G33" i="47"/>
  <c r="H33" i="47" s="1"/>
  <c r="G7" i="47"/>
  <c r="H7" i="47" s="1"/>
</calcChain>
</file>

<file path=xl/sharedStrings.xml><?xml version="1.0" encoding="utf-8"?>
<sst xmlns="http://schemas.openxmlformats.org/spreadsheetml/2006/main" count="340" uniqueCount="121">
  <si>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</si>
  <si>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</si>
  <si>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</si>
  <si>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</si>
  <si>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</si>
  <si>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</si>
  <si>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</si>
  <si>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</si>
  <si>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</si>
  <si>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</si>
  <si>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</si>
  <si>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</si>
  <si>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</si>
  <si>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</si>
  <si>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</si>
  <si>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</si>
  <si>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</si>
  <si>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</si>
  <si>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</si>
  <si>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</si>
  <si>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</si>
  <si>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</si>
  <si>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</si>
  <si>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</si>
  <si>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</si>
  <si>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</si>
  <si>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</si>
  <si>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</si>
  <si>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</si>
  <si>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</si>
  <si>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</si>
  <si>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</si>
  <si>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</si>
  <si>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</si>
  <si>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</si>
  <si>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</si>
  <si>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</si>
  <si>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</si>
  <si>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</si>
  <si>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</si>
  <si>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</si>
  <si>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</si>
  <si>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</si>
  <si>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</si>
  <si>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</si>
  <si>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</si>
  <si>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</si>
  <si>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</si>
  <si>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</si>
  <si>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</si>
  <si>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</si>
  <si>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</si>
  <si>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</si>
  <si>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</si>
  <si>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</si>
  <si>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</si>
  <si>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</si>
  <si>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</si>
  <si>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</si>
  <si>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</si>
  <si>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</si>
  <si>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</si>
  <si>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Исполнение по муниципальным программам Заволжского муниципального района за январь 2023 года</t>
  </si>
  <si>
    <t>утверждено по состоянию на 01.02.2023</t>
  </si>
  <si>
    <t>профинансировано за январь 2023</t>
  </si>
  <si>
    <t>кассовые расходы за январь 2023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</si>
  <si>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</si>
  <si>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</si>
  <si>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</si>
  <si>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</si>
  <si>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</si>
  <si>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</si>
  <si>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</si>
  <si>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</si>
  <si>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</si>
  <si>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</si>
  <si>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</si>
  <si>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</si>
  <si>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</si>
  <si>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</si>
  <si>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</si>
  <si>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</si>
  <si>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</si>
  <si>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</si>
  <si>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</si>
  <si>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</si>
  <si>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</si>
  <si>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</si>
  <si>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</si>
  <si>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</si>
  <si>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</si>
  <si>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</si>
  <si>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</si>
  <si>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</si>
  <si>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</si>
  <si>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</si>
  <si>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</si>
  <si>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</si>
  <si>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</si>
  <si>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</si>
  <si>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</si>
  <si>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</si>
  <si>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</si>
  <si>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</si>
  <si>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</si>
  <si>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</si>
  <si>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</si>
  <si>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</si>
  <si>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</si>
  <si>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утверждено по состоянию на 01.03.2023</t>
  </si>
  <si>
    <t>профинансировано за январь-февраль 2023</t>
  </si>
  <si>
    <t>кассовые расходы за январь-февраль 2023</t>
  </si>
  <si>
    <t>Исполнение по муниципальным программам Заволжского муниципального района за январь-февраль 2023 года</t>
  </si>
  <si>
    <t>утверждено по состоянию на 01.04.2023</t>
  </si>
  <si>
    <t>профинансировано за январь-март 2023</t>
  </si>
  <si>
    <t>кассовые расходы за январь-март 2023</t>
  </si>
  <si>
    <t>% исполнения на 01.04.2023</t>
  </si>
  <si>
    <t>кассовые расходы на 01.04.2022</t>
  </si>
  <si>
    <t>% исполнения на 01.04.2022</t>
  </si>
  <si>
    <t>отклонение в сравнении с 2022 годом</t>
  </si>
  <si>
    <t>Исполнение по муниципальным программам Заволжского муниципального райна на 01.04.2023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</si>
</sst>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opLeftCell="A40" workbookViewId="0">
      <selection activeCell="E47" sqref="E47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36" t="s">
        <v>62</v>
      </c>
      <c r="B2" s="36"/>
      <c r="C2" s="36"/>
      <c r="D2" s="36"/>
      <c r="E2" s="36"/>
      <c r="F2" s="36"/>
      <c r="G2" s="36"/>
      <c r="M2" t="s">
        <v>50</v>
      </c>
    </row>
    <row r="4" spans="1:13" x14ac:dyDescent="0.25">
      <c r="G4" s="19" t="s">
        <v>47</v>
      </c>
      <c r="H4" s="18">
        <v>8.3299999999999999E-2</v>
      </c>
    </row>
    <row r="5" spans="1:13" ht="48.75" customHeight="1" x14ac:dyDescent="0.25">
      <c r="A5" s="37" t="s">
        <v>56</v>
      </c>
      <c r="B5" s="35" t="s">
        <v>21</v>
      </c>
      <c r="C5" s="37" t="s">
        <v>0</v>
      </c>
      <c r="D5" s="37" t="s">
        <v>63</v>
      </c>
      <c r="E5" s="37" t="s">
        <v>64</v>
      </c>
      <c r="F5" s="37" t="s">
        <v>65</v>
      </c>
      <c r="G5" s="37" t="s">
        <v>23</v>
      </c>
      <c r="H5" s="35" t="s">
        <v>45</v>
      </c>
    </row>
    <row r="6" spans="1:13" ht="41.25" customHeight="1" x14ac:dyDescent="0.25">
      <c r="A6" s="37"/>
      <c r="B6" s="35"/>
      <c r="C6" s="37"/>
      <c r="D6" s="37"/>
      <c r="E6" s="37"/>
      <c r="F6" s="37"/>
      <c r="G6" s="37"/>
      <c r="H6" s="35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493004875.14999998</v>
      </c>
      <c r="E7" s="20">
        <f t="shared" ref="E7:F7" si="0">E8+E9+E10+E11+E12</f>
        <v>9675168.7200000007</v>
      </c>
      <c r="F7" s="20">
        <f t="shared" si="0"/>
        <v>3666461.0399999996</v>
      </c>
      <c r="G7" s="20">
        <f>F7/D7*100</f>
        <v>0.74369671068353127</v>
      </c>
      <c r="H7" s="21">
        <f>G7-1*100/12</f>
        <v>-7.5896366226498024</v>
      </c>
      <c r="L7" s="9" t="s">
        <v>50</v>
      </c>
    </row>
    <row r="8" spans="1:13" ht="30" x14ac:dyDescent="0.25">
      <c r="A8" s="3" t="s">
        <v>24</v>
      </c>
      <c r="B8" s="24" t="s">
        <v>66</v>
      </c>
      <c r="C8" s="24"/>
      <c r="D8" s="2">
        <v>91570664.680000007</v>
      </c>
      <c r="E8" s="2">
        <v>4097899.05</v>
      </c>
      <c r="F8" s="2">
        <v>1431999.44</v>
      </c>
      <c r="G8" s="20">
        <f t="shared" ref="G8:G49" si="1">F8/D8*100</f>
        <v>1.5638189861395246</v>
      </c>
      <c r="H8" s="21">
        <f t="shared" ref="H8:H50" si="2">G8-1*100/12</f>
        <v>-6.7695143471938088</v>
      </c>
      <c r="K8" t="s">
        <v>50</v>
      </c>
    </row>
    <row r="9" spans="1:13" ht="75" x14ac:dyDescent="0.25">
      <c r="A9" s="25" t="s">
        <v>25</v>
      </c>
      <c r="B9" s="4" t="s">
        <v>67</v>
      </c>
      <c r="C9" s="24"/>
      <c r="D9" s="2">
        <v>371425028.07999998</v>
      </c>
      <c r="E9" s="2">
        <v>3879337.61</v>
      </c>
      <c r="F9" s="2">
        <v>1605845.73</v>
      </c>
      <c r="G9" s="20">
        <f t="shared" si="1"/>
        <v>0.43234720565306717</v>
      </c>
      <c r="H9" s="21">
        <f t="shared" si="2"/>
        <v>-7.9009861276802669</v>
      </c>
    </row>
    <row r="10" spans="1:13" ht="30" x14ac:dyDescent="0.25">
      <c r="A10" s="25" t="s">
        <v>26</v>
      </c>
      <c r="B10" s="4" t="s">
        <v>68</v>
      </c>
      <c r="C10" s="24"/>
      <c r="D10" s="2">
        <v>16495428.630000001</v>
      </c>
      <c r="E10" s="2">
        <v>898733.32</v>
      </c>
      <c r="F10" s="2">
        <v>430688.72</v>
      </c>
      <c r="G10" s="20">
        <f t="shared" si="1"/>
        <v>2.6109580397123633</v>
      </c>
      <c r="H10" s="21">
        <f t="shared" si="2"/>
        <v>-5.7223752936209706</v>
      </c>
    </row>
    <row r="11" spans="1:13" ht="30" x14ac:dyDescent="0.25">
      <c r="A11" s="25" t="s">
        <v>27</v>
      </c>
      <c r="B11" s="24" t="s">
        <v>69</v>
      </c>
      <c r="C11" s="24"/>
      <c r="D11" s="2">
        <v>718820</v>
      </c>
      <c r="E11" s="2">
        <v>0</v>
      </c>
      <c r="F11" s="2">
        <v>0</v>
      </c>
      <c r="G11" s="20">
        <f t="shared" si="1"/>
        <v>0</v>
      </c>
      <c r="H11" s="21">
        <f t="shared" si="2"/>
        <v>-8.3333333333333339</v>
      </c>
    </row>
    <row r="12" spans="1:13" ht="45" x14ac:dyDescent="0.25">
      <c r="A12" s="25" t="s">
        <v>28</v>
      </c>
      <c r="B12" s="4" t="s">
        <v>70</v>
      </c>
      <c r="C12" s="24"/>
      <c r="D12" s="2">
        <v>12794933.76</v>
      </c>
      <c r="E12" s="2">
        <v>799198.74</v>
      </c>
      <c r="F12" s="2">
        <v>197927.15</v>
      </c>
      <c r="G12" s="20">
        <f t="shared" si="1"/>
        <v>1.5469181295706842</v>
      </c>
      <c r="H12" s="21">
        <f t="shared" si="2"/>
        <v>-6.7864152037626493</v>
      </c>
    </row>
    <row r="13" spans="1:13" s="9" customFormat="1" ht="34.5" customHeight="1" x14ac:dyDescent="0.25">
      <c r="A13" s="5" t="s">
        <v>4</v>
      </c>
      <c r="B13" s="6" t="s">
        <v>71</v>
      </c>
      <c r="C13" s="6" t="s">
        <v>5</v>
      </c>
      <c r="D13" s="1">
        <v>120000</v>
      </c>
      <c r="E13" s="1">
        <v>0</v>
      </c>
      <c r="F13" s="1">
        <v>0</v>
      </c>
      <c r="G13" s="20">
        <f t="shared" si="1"/>
        <v>0</v>
      </c>
      <c r="H13" s="21">
        <f t="shared" si="2"/>
        <v>-8.3333333333333339</v>
      </c>
    </row>
    <row r="14" spans="1:13" s="9" customFormat="1" ht="48.75" customHeight="1" x14ac:dyDescent="0.25">
      <c r="A14" s="5" t="s">
        <v>6</v>
      </c>
      <c r="B14" s="6" t="s">
        <v>72</v>
      </c>
      <c r="C14" s="6" t="s">
        <v>7</v>
      </c>
      <c r="D14" s="1">
        <f>D15+D16+D17</f>
        <v>16668833.17</v>
      </c>
      <c r="E14" s="1">
        <f>E15+E16+E17</f>
        <v>960106.5</v>
      </c>
      <c r="F14" s="1">
        <f>F15+F16+F17</f>
        <v>960106.5</v>
      </c>
      <c r="G14" s="20">
        <f t="shared" si="1"/>
        <v>5.7598902707117325</v>
      </c>
      <c r="H14" s="21">
        <f t="shared" si="2"/>
        <v>-2.5734430626216014</v>
      </c>
    </row>
    <row r="15" spans="1:13" ht="62.25" customHeight="1" x14ac:dyDescent="0.25">
      <c r="A15" s="25" t="s">
        <v>33</v>
      </c>
      <c r="B15" s="30" t="s">
        <v>73</v>
      </c>
      <c r="C15" s="4"/>
      <c r="D15" s="22">
        <v>12244078.76</v>
      </c>
      <c r="E15" s="2">
        <v>663333</v>
      </c>
      <c r="F15" s="2">
        <v>663333</v>
      </c>
      <c r="G15" s="20">
        <f t="shared" si="1"/>
        <v>5.4175819430942633</v>
      </c>
      <c r="H15" s="21">
        <f t="shared" si="2"/>
        <v>-2.9157513902390706</v>
      </c>
    </row>
    <row r="16" spans="1:13" ht="30" x14ac:dyDescent="0.25">
      <c r="A16" s="25" t="s">
        <v>55</v>
      </c>
      <c r="B16" s="4" t="s">
        <v>53</v>
      </c>
      <c r="C16" s="4"/>
      <c r="D16" s="22">
        <v>4419754.41</v>
      </c>
      <c r="E16" s="2">
        <v>296773.5</v>
      </c>
      <c r="F16" s="2">
        <v>296773.5</v>
      </c>
      <c r="G16" s="20">
        <f t="shared" si="1"/>
        <v>6.7147056707162145</v>
      </c>
      <c r="H16" s="21">
        <f t="shared" si="2"/>
        <v>-1.6186276626171194</v>
      </c>
    </row>
    <row r="17" spans="1:8" ht="30" x14ac:dyDescent="0.25">
      <c r="A17" s="28" t="s">
        <v>52</v>
      </c>
      <c r="B17" s="4" t="s">
        <v>74</v>
      </c>
      <c r="C17" s="4"/>
      <c r="D17" s="22">
        <v>5000</v>
      </c>
      <c r="E17" s="2">
        <v>0</v>
      </c>
      <c r="F17" s="2">
        <v>0</v>
      </c>
      <c r="G17" s="20">
        <f t="shared" si="1"/>
        <v>0</v>
      </c>
      <c r="H17" s="21">
        <f t="shared" si="2"/>
        <v>-8.3333333333333339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11760</v>
      </c>
      <c r="F18" s="1">
        <f t="shared" si="3"/>
        <v>11760</v>
      </c>
      <c r="G18" s="20">
        <f t="shared" si="1"/>
        <v>0.69928563809653921</v>
      </c>
      <c r="H18" s="21">
        <f t="shared" si="2"/>
        <v>-7.6340476952367951</v>
      </c>
    </row>
    <row r="19" spans="1:8" ht="30" x14ac:dyDescent="0.25">
      <c r="A19" s="25" t="s">
        <v>34</v>
      </c>
      <c r="B19" s="4" t="s">
        <v>29</v>
      </c>
      <c r="C19" s="4"/>
      <c r="D19" s="22">
        <v>141100</v>
      </c>
      <c r="E19" s="22">
        <v>11760</v>
      </c>
      <c r="F19" s="22">
        <v>11760</v>
      </c>
      <c r="G19" s="20">
        <f t="shared" si="1"/>
        <v>8.334514528703048</v>
      </c>
      <c r="H19" s="21">
        <f t="shared" si="2"/>
        <v>1.1811953697140609E-3</v>
      </c>
    </row>
    <row r="20" spans="1:8" ht="45" x14ac:dyDescent="0.25">
      <c r="A20" s="28" t="s">
        <v>35</v>
      </c>
      <c r="B20" s="23" t="s">
        <v>30</v>
      </c>
      <c r="C20" s="4"/>
      <c r="D20" s="22">
        <v>1540616.22</v>
      </c>
      <c r="E20" s="22">
        <v>0</v>
      </c>
      <c r="F20" s="22">
        <v>0</v>
      </c>
      <c r="G20" s="20">
        <f t="shared" si="1"/>
        <v>0</v>
      </c>
      <c r="H20" s="21">
        <f t="shared" si="2"/>
        <v>-8.3333333333333339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475000</v>
      </c>
      <c r="E21" s="20">
        <f t="shared" ref="E21:F21" si="4">E22+E23</f>
        <v>0</v>
      </c>
      <c r="F21" s="20">
        <f t="shared" si="4"/>
        <v>0</v>
      </c>
      <c r="G21" s="20">
        <f t="shared" si="1"/>
        <v>0</v>
      </c>
      <c r="H21" s="21">
        <f t="shared" si="2"/>
        <v>-8.3333333333333339</v>
      </c>
    </row>
    <row r="22" spans="1:8" ht="45" x14ac:dyDescent="0.25">
      <c r="A22" s="25" t="s">
        <v>36</v>
      </c>
      <c r="B22" s="4" t="s">
        <v>75</v>
      </c>
      <c r="C22" s="4"/>
      <c r="D22" s="2">
        <v>175000</v>
      </c>
      <c r="E22" s="2">
        <v>0</v>
      </c>
      <c r="F22" s="2">
        <v>0</v>
      </c>
      <c r="G22" s="20">
        <f t="shared" si="1"/>
        <v>0</v>
      </c>
      <c r="H22" s="21">
        <f t="shared" si="2"/>
        <v>-8.3333333333333339</v>
      </c>
    </row>
    <row r="23" spans="1:8" ht="30" x14ac:dyDescent="0.25">
      <c r="A23" s="3" t="s">
        <v>37</v>
      </c>
      <c r="B23" s="4" t="s">
        <v>76</v>
      </c>
      <c r="C23" s="4"/>
      <c r="D23" s="2">
        <v>300000</v>
      </c>
      <c r="E23" s="2">
        <v>0</v>
      </c>
      <c r="F23" s="2">
        <v>0</v>
      </c>
      <c r="G23" s="20">
        <f t="shared" si="1"/>
        <v>0</v>
      </c>
      <c r="H23" s="21">
        <f t="shared" si="2"/>
        <v>-8.3333333333333339</v>
      </c>
    </row>
    <row r="24" spans="1:8" s="9" customFormat="1" ht="31.5" customHeight="1" x14ac:dyDescent="0.25">
      <c r="A24" s="5" t="s">
        <v>14</v>
      </c>
      <c r="B24" s="8" t="s">
        <v>77</v>
      </c>
      <c r="C24" s="8" t="s">
        <v>15</v>
      </c>
      <c r="D24" s="20">
        <f>D25+D26</f>
        <v>33945643.359999999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-8.3333333333333339</v>
      </c>
    </row>
    <row r="25" spans="1:8" ht="30" x14ac:dyDescent="0.25">
      <c r="A25" s="25" t="s">
        <v>38</v>
      </c>
      <c r="B25" s="4" t="s">
        <v>78</v>
      </c>
      <c r="C25" s="24"/>
      <c r="D25" s="2">
        <v>32245643.359999999</v>
      </c>
      <c r="E25" s="22">
        <v>0</v>
      </c>
      <c r="F25" s="22">
        <v>0</v>
      </c>
      <c r="G25" s="20">
        <f t="shared" si="1"/>
        <v>0</v>
      </c>
      <c r="H25" s="21">
        <f t="shared" si="2"/>
        <v>-8.3333333333333339</v>
      </c>
    </row>
    <row r="26" spans="1:8" x14ac:dyDescent="0.25">
      <c r="A26" s="28" t="s">
        <v>51</v>
      </c>
      <c r="B26" s="27" t="s">
        <v>79</v>
      </c>
      <c r="C26" s="27"/>
      <c r="D26" s="2">
        <v>1700000</v>
      </c>
      <c r="E26" s="22">
        <v>0</v>
      </c>
      <c r="F26" s="22">
        <v>0</v>
      </c>
      <c r="G26" s="20">
        <f t="shared" si="1"/>
        <v>0</v>
      </c>
      <c r="H26" s="21">
        <f t="shared" si="2"/>
        <v>-8.3333333333333339</v>
      </c>
    </row>
    <row r="27" spans="1:8" ht="42.75" x14ac:dyDescent="0.25">
      <c r="A27" s="5" t="s">
        <v>16</v>
      </c>
      <c r="B27" s="8" t="s">
        <v>80</v>
      </c>
      <c r="C27" s="27"/>
      <c r="D27" s="20">
        <f>D28</f>
        <v>8300542.6600000001</v>
      </c>
      <c r="E27" s="20">
        <f t="shared" ref="E27:F27" si="6">E28</f>
        <v>0</v>
      </c>
      <c r="F27" s="20">
        <f t="shared" si="6"/>
        <v>0</v>
      </c>
      <c r="G27" s="20">
        <f t="shared" si="1"/>
        <v>0</v>
      </c>
      <c r="H27" s="21">
        <f t="shared" si="2"/>
        <v>-8.3333333333333339</v>
      </c>
    </row>
    <row r="28" spans="1:8" ht="60" x14ac:dyDescent="0.25">
      <c r="A28" s="28" t="s">
        <v>39</v>
      </c>
      <c r="B28" s="27" t="s">
        <v>61</v>
      </c>
      <c r="C28" s="27"/>
      <c r="D28" s="2">
        <v>8300542.6600000001</v>
      </c>
      <c r="E28" s="22">
        <v>0</v>
      </c>
      <c r="F28" s="22">
        <v>0</v>
      </c>
      <c r="G28" s="20">
        <f t="shared" si="1"/>
        <v>0</v>
      </c>
      <c r="H28" s="21">
        <f t="shared" si="2"/>
        <v>-8.3333333333333339</v>
      </c>
    </row>
    <row r="29" spans="1:8" ht="42.75" x14ac:dyDescent="0.25">
      <c r="A29" s="5" t="s">
        <v>81</v>
      </c>
      <c r="B29" s="8" t="s">
        <v>60</v>
      </c>
      <c r="C29" s="27"/>
      <c r="D29" s="20">
        <f>D30+D31</f>
        <v>52500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-8.3333333333333339</v>
      </c>
    </row>
    <row r="30" spans="1:8" ht="30" x14ac:dyDescent="0.25">
      <c r="A30" s="28" t="s">
        <v>82</v>
      </c>
      <c r="B30" s="27" t="s">
        <v>84</v>
      </c>
      <c r="C30" s="27"/>
      <c r="D30" s="2">
        <v>25500</v>
      </c>
      <c r="E30" s="22">
        <v>0</v>
      </c>
      <c r="F30" s="22">
        <v>0</v>
      </c>
      <c r="G30" s="20">
        <f t="shared" si="1"/>
        <v>0</v>
      </c>
      <c r="H30" s="21">
        <f t="shared" si="2"/>
        <v>-8.3333333333333339</v>
      </c>
    </row>
    <row r="31" spans="1:8" ht="30" x14ac:dyDescent="0.25">
      <c r="A31" s="28" t="s">
        <v>83</v>
      </c>
      <c r="B31" s="27" t="s">
        <v>85</v>
      </c>
      <c r="C31" s="27"/>
      <c r="D31" s="2">
        <v>27000</v>
      </c>
      <c r="E31" s="22">
        <v>0</v>
      </c>
      <c r="F31" s="22">
        <v>0</v>
      </c>
      <c r="G31" s="20">
        <f t="shared" si="1"/>
        <v>0</v>
      </c>
      <c r="H31" s="21">
        <f t="shared" si="2"/>
        <v>-8.3333333333333339</v>
      </c>
    </row>
    <row r="32" spans="1:8" s="9" customFormat="1" ht="35.25" customHeight="1" x14ac:dyDescent="0.25">
      <c r="A32" s="5" t="s">
        <v>86</v>
      </c>
      <c r="B32" s="6" t="s">
        <v>17</v>
      </c>
      <c r="C32" s="6" t="s">
        <v>18</v>
      </c>
      <c r="D32" s="20">
        <v>18560208.649999999</v>
      </c>
      <c r="E32" s="20">
        <v>1527771</v>
      </c>
      <c r="F32" s="20">
        <v>1527771</v>
      </c>
      <c r="G32" s="20">
        <f t="shared" si="1"/>
        <v>8.2314322473955599</v>
      </c>
      <c r="H32" s="21">
        <f t="shared" si="2"/>
        <v>-0.10190108593777403</v>
      </c>
    </row>
    <row r="33" spans="1:10" s="9" customFormat="1" ht="31.5" customHeight="1" x14ac:dyDescent="0.25">
      <c r="A33" s="5" t="s">
        <v>19</v>
      </c>
      <c r="B33" s="6" t="s">
        <v>87</v>
      </c>
      <c r="C33" s="7" t="s">
        <v>22</v>
      </c>
      <c r="D33" s="1">
        <f>D34+D35+D36</f>
        <v>2067036.01</v>
      </c>
      <c r="E33" s="1">
        <f t="shared" ref="E33:F33" si="8">E34+E35+E36</f>
        <v>37503</v>
      </c>
      <c r="F33" s="1">
        <f t="shared" si="8"/>
        <v>33861.11</v>
      </c>
      <c r="G33" s="20">
        <f t="shared" si="1"/>
        <v>1.6381480456162927</v>
      </c>
      <c r="H33" s="21">
        <f t="shared" si="2"/>
        <v>-6.6951852877170417</v>
      </c>
    </row>
    <row r="34" spans="1:10" ht="30" x14ac:dyDescent="0.25">
      <c r="A34" s="3" t="s">
        <v>31</v>
      </c>
      <c r="B34" s="4" t="s">
        <v>88</v>
      </c>
      <c r="C34" s="4"/>
      <c r="D34" s="22">
        <v>908036.01</v>
      </c>
      <c r="E34" s="22">
        <v>37503</v>
      </c>
      <c r="F34" s="22">
        <v>33861.11</v>
      </c>
      <c r="G34" s="20">
        <f t="shared" si="1"/>
        <v>3.7290492477275214</v>
      </c>
      <c r="H34" s="21">
        <f t="shared" si="2"/>
        <v>-4.604284085605812</v>
      </c>
    </row>
    <row r="35" spans="1:10" x14ac:dyDescent="0.25">
      <c r="A35" s="25" t="s">
        <v>32</v>
      </c>
      <c r="B35" s="4" t="s">
        <v>89</v>
      </c>
      <c r="C35" s="4"/>
      <c r="D35" s="22">
        <v>59000</v>
      </c>
      <c r="E35" s="22">
        <v>0</v>
      </c>
      <c r="F35" s="22">
        <v>0</v>
      </c>
      <c r="G35" s="20">
        <f t="shared" si="1"/>
        <v>0</v>
      </c>
      <c r="H35" s="21">
        <f t="shared" si="2"/>
        <v>-8.3333333333333339</v>
      </c>
    </row>
    <row r="36" spans="1:10" x14ac:dyDescent="0.25">
      <c r="A36" s="28" t="s">
        <v>108</v>
      </c>
      <c r="B36" s="4" t="s">
        <v>90</v>
      </c>
      <c r="C36" s="4"/>
      <c r="D36" s="22">
        <v>1100000</v>
      </c>
      <c r="E36" s="22">
        <v>0</v>
      </c>
      <c r="F36" s="22">
        <v>0</v>
      </c>
      <c r="G36" s="20">
        <f t="shared" si="1"/>
        <v>0</v>
      </c>
      <c r="H36" s="21">
        <f t="shared" si="2"/>
        <v>-8.3333333333333339</v>
      </c>
    </row>
    <row r="37" spans="1:10" ht="28.5" x14ac:dyDescent="0.25">
      <c r="A37" s="5" t="s">
        <v>40</v>
      </c>
      <c r="B37" s="6" t="s">
        <v>93</v>
      </c>
      <c r="C37" s="4"/>
      <c r="D37" s="1">
        <f>D38+D39</f>
        <v>5688240</v>
      </c>
      <c r="E37" s="1">
        <f t="shared" ref="E37:F37" si="9">E38+E39</f>
        <v>360500</v>
      </c>
      <c r="F37" s="1">
        <f t="shared" si="9"/>
        <v>319890.11</v>
      </c>
      <c r="G37" s="20">
        <f t="shared" si="1"/>
        <v>5.6237097942421554</v>
      </c>
      <c r="H37" s="21">
        <f t="shared" si="2"/>
        <v>-2.7096235390911785</v>
      </c>
    </row>
    <row r="38" spans="1:10" ht="30" x14ac:dyDescent="0.25">
      <c r="A38" s="28" t="s">
        <v>91</v>
      </c>
      <c r="B38" s="4" t="s">
        <v>94</v>
      </c>
      <c r="C38" s="4"/>
      <c r="D38" s="22">
        <v>5688240</v>
      </c>
      <c r="E38" s="22">
        <v>360500</v>
      </c>
      <c r="F38" s="22">
        <v>319890.11</v>
      </c>
      <c r="G38" s="20">
        <f t="shared" si="1"/>
        <v>5.6237097942421554</v>
      </c>
      <c r="H38" s="21">
        <f t="shared" si="2"/>
        <v>-2.7096235390911785</v>
      </c>
    </row>
    <row r="39" spans="1:10" ht="30" x14ac:dyDescent="0.25">
      <c r="A39" s="28" t="s">
        <v>92</v>
      </c>
      <c r="B39" s="4" t="s">
        <v>95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48019286.939999998</v>
      </c>
      <c r="E40" s="1">
        <f t="shared" ref="E40:F40" si="10">E41+E42+E43</f>
        <v>3200488.1</v>
      </c>
      <c r="F40" s="1">
        <f t="shared" si="10"/>
        <v>2891165.73</v>
      </c>
      <c r="G40" s="20">
        <f t="shared" si="1"/>
        <v>6.0208426951706002</v>
      </c>
      <c r="H40" s="21">
        <f t="shared" si="2"/>
        <v>-2.3124906381627337</v>
      </c>
    </row>
    <row r="41" spans="1:10" ht="30" x14ac:dyDescent="0.25">
      <c r="A41" s="11" t="s">
        <v>96</v>
      </c>
      <c r="B41" s="4" t="s">
        <v>97</v>
      </c>
      <c r="C41" s="6"/>
      <c r="D41" s="22">
        <v>30631235.940000001</v>
      </c>
      <c r="E41" s="22">
        <v>2227619</v>
      </c>
      <c r="F41" s="22">
        <v>2000572.02</v>
      </c>
      <c r="G41" s="20">
        <f t="shared" si="1"/>
        <v>6.5311501759794801</v>
      </c>
      <c r="H41" s="21">
        <f t="shared" si="2"/>
        <v>-1.8021831573538538</v>
      </c>
    </row>
    <row r="42" spans="1:10" ht="75" x14ac:dyDescent="0.25">
      <c r="A42" s="13" t="s">
        <v>99</v>
      </c>
      <c r="B42" s="14" t="s">
        <v>98</v>
      </c>
      <c r="C42" s="6"/>
      <c r="D42" s="22">
        <v>14193000</v>
      </c>
      <c r="E42" s="22">
        <v>752869.1</v>
      </c>
      <c r="F42" s="22">
        <v>670593.71</v>
      </c>
      <c r="G42" s="20">
        <f t="shared" si="1"/>
        <v>4.7248200521383783</v>
      </c>
      <c r="H42" s="21">
        <f t="shared" si="2"/>
        <v>-3.6085132811949556</v>
      </c>
    </row>
    <row r="43" spans="1:10" ht="75" x14ac:dyDescent="0.25">
      <c r="A43" s="13" t="s">
        <v>101</v>
      </c>
      <c r="B43" s="14" t="s">
        <v>100</v>
      </c>
      <c r="C43" s="12"/>
      <c r="D43" s="22">
        <v>3195051</v>
      </c>
      <c r="E43" s="22">
        <v>220000</v>
      </c>
      <c r="F43" s="22">
        <v>220000</v>
      </c>
      <c r="G43" s="20">
        <f t="shared" si="1"/>
        <v>6.8856490866655964</v>
      </c>
      <c r="H43" s="21">
        <f t="shared" si="2"/>
        <v>-1.4476842466677375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3561592.87</v>
      </c>
      <c r="E44" s="1">
        <v>10000</v>
      </c>
      <c r="F44" s="1">
        <v>4972.88</v>
      </c>
      <c r="G44" s="20">
        <f t="shared" si="1"/>
        <v>0.1396251672078398</v>
      </c>
      <c r="H44" s="21">
        <f t="shared" si="2"/>
        <v>-8.1937081661254947</v>
      </c>
    </row>
    <row r="45" spans="1:10" s="9" customFormat="1" ht="47.25" x14ac:dyDescent="0.25">
      <c r="A45" s="5" t="s">
        <v>103</v>
      </c>
      <c r="B45" s="15" t="s">
        <v>102</v>
      </c>
      <c r="C45" s="12"/>
      <c r="D45" s="1">
        <f>D46+D47</f>
        <v>48650</v>
      </c>
      <c r="E45" s="1">
        <f t="shared" ref="E45:F45" si="11">E46+E47</f>
        <v>7000</v>
      </c>
      <c r="F45" s="1">
        <f t="shared" si="11"/>
        <v>0</v>
      </c>
      <c r="G45" s="20">
        <f t="shared" si="1"/>
        <v>0</v>
      </c>
      <c r="H45" s="21">
        <f t="shared" si="2"/>
        <v>-8.3333333333333339</v>
      </c>
    </row>
    <row r="46" spans="1:10" s="9" customFormat="1" ht="47.25" x14ac:dyDescent="0.25">
      <c r="A46" s="28" t="s">
        <v>104</v>
      </c>
      <c r="B46" s="29" t="s">
        <v>106</v>
      </c>
      <c r="C46" s="12"/>
      <c r="D46" s="22">
        <v>19700</v>
      </c>
      <c r="E46" s="22">
        <v>7000</v>
      </c>
      <c r="F46" s="22">
        <v>0</v>
      </c>
      <c r="G46" s="20">
        <f t="shared" si="1"/>
        <v>0</v>
      </c>
      <c r="H46" s="21">
        <f t="shared" si="2"/>
        <v>-8.3333333333333339</v>
      </c>
    </row>
    <row r="47" spans="1:10" s="9" customFormat="1" ht="47.25" x14ac:dyDescent="0.25">
      <c r="A47" s="28" t="s">
        <v>105</v>
      </c>
      <c r="B47" s="29" t="s">
        <v>107</v>
      </c>
      <c r="C47" s="12"/>
      <c r="D47" s="22">
        <v>28950</v>
      </c>
      <c r="E47" s="22">
        <v>0</v>
      </c>
      <c r="F47" s="22">
        <v>0</v>
      </c>
      <c r="G47" s="20">
        <f t="shared" si="1"/>
        <v>0</v>
      </c>
      <c r="H47" s="21">
        <f t="shared" si="2"/>
        <v>-8.3333333333333339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13300</v>
      </c>
      <c r="F48" s="1">
        <v>8500</v>
      </c>
      <c r="G48" s="20">
        <f t="shared" si="1"/>
        <v>0.47449452377496676</v>
      </c>
      <c r="H48" s="21">
        <f t="shared" si="2"/>
        <v>-7.8588388095583674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644388047.61000001</v>
      </c>
      <c r="E49" s="1">
        <v>0</v>
      </c>
      <c r="F49" s="1">
        <v>0</v>
      </c>
      <c r="G49" s="20">
        <f t="shared" si="1"/>
        <v>0</v>
      </c>
      <c r="H49" s="21">
        <f t="shared" si="2"/>
        <v>-8.3333333333333339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1278373552.6399999</v>
      </c>
      <c r="E50" s="1">
        <f>E7+E13+E14+E18+E21+E24+E27+E29+E32+E33+E37+E40+E44+E45+E48+E49</f>
        <v>15803597.32</v>
      </c>
      <c r="F50" s="1">
        <f>F7+F13+F14+F18+F21+F24+F27+F29+F32+F33+F37+F40+F44+F45+F48+F49</f>
        <v>9424488.370000001</v>
      </c>
      <c r="G50" s="20">
        <f>F50/D50*100</f>
        <v>0.7372249175944906</v>
      </c>
      <c r="H50" s="21">
        <f t="shared" si="2"/>
        <v>-7.5961084157388434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workbookViewId="0">
      <selection activeCell="K29" sqref="K29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36" t="s">
        <v>112</v>
      </c>
      <c r="B2" s="36"/>
      <c r="C2" s="36"/>
      <c r="D2" s="36"/>
      <c r="E2" s="36"/>
      <c r="F2" s="36"/>
      <c r="G2" s="36"/>
      <c r="M2" t="s">
        <v>50</v>
      </c>
    </row>
    <row r="4" spans="1:13" x14ac:dyDescent="0.25">
      <c r="G4" s="19" t="s">
        <v>47</v>
      </c>
      <c r="H4" s="18">
        <v>0.16669999999999999</v>
      </c>
    </row>
    <row r="5" spans="1:13" ht="48.75" customHeight="1" x14ac:dyDescent="0.25">
      <c r="A5" s="37" t="s">
        <v>56</v>
      </c>
      <c r="B5" s="35" t="s">
        <v>21</v>
      </c>
      <c r="C5" s="37" t="s">
        <v>0</v>
      </c>
      <c r="D5" s="37" t="s">
        <v>109</v>
      </c>
      <c r="E5" s="37" t="s">
        <v>110</v>
      </c>
      <c r="F5" s="37" t="s">
        <v>111</v>
      </c>
      <c r="G5" s="37" t="s">
        <v>23</v>
      </c>
      <c r="H5" s="35" t="s">
        <v>45</v>
      </c>
    </row>
    <row r="6" spans="1:13" ht="41.25" customHeight="1" x14ac:dyDescent="0.25">
      <c r="A6" s="37"/>
      <c r="B6" s="35"/>
      <c r="C6" s="37"/>
      <c r="D6" s="37"/>
      <c r="E6" s="37"/>
      <c r="F6" s="37"/>
      <c r="G6" s="37"/>
      <c r="H6" s="35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502147230.76999998</v>
      </c>
      <c r="E7" s="20">
        <f t="shared" ref="E7:F7" si="0">E8+E9+E10+E11+E12</f>
        <v>31035032.139999997</v>
      </c>
      <c r="F7" s="20">
        <f t="shared" si="0"/>
        <v>24817213.550000001</v>
      </c>
      <c r="G7" s="20">
        <f>F7/D7*100</f>
        <v>4.9422185425467582</v>
      </c>
      <c r="H7" s="21">
        <f>G7-2*100/12</f>
        <v>-11.72444812411991</v>
      </c>
      <c r="L7" s="9" t="s">
        <v>50</v>
      </c>
    </row>
    <row r="8" spans="1:13" ht="30" x14ac:dyDescent="0.25">
      <c r="A8" s="3" t="s">
        <v>24</v>
      </c>
      <c r="B8" s="31" t="s">
        <v>66</v>
      </c>
      <c r="C8" s="31"/>
      <c r="D8" s="2">
        <v>100570664.68000001</v>
      </c>
      <c r="E8" s="2">
        <v>11752101.34</v>
      </c>
      <c r="F8" s="2">
        <v>8433709.6300000008</v>
      </c>
      <c r="G8" s="20">
        <f t="shared" ref="G8:G49" si="1">F8/D8*100</f>
        <v>8.3858545201373929</v>
      </c>
      <c r="H8" s="21">
        <f t="shared" ref="H8:H50" si="2">G8-2*100/12</f>
        <v>-8.280812146529275</v>
      </c>
      <c r="K8" t="s">
        <v>50</v>
      </c>
    </row>
    <row r="9" spans="1:13" ht="75" x14ac:dyDescent="0.25">
      <c r="A9" s="32" t="s">
        <v>25</v>
      </c>
      <c r="B9" s="4" t="s">
        <v>67</v>
      </c>
      <c r="C9" s="31"/>
      <c r="D9" s="2">
        <v>371567383.69999999</v>
      </c>
      <c r="E9" s="2">
        <v>15561463.35</v>
      </c>
      <c r="F9" s="2">
        <v>13554215.720000001</v>
      </c>
      <c r="G9" s="20">
        <f t="shared" si="1"/>
        <v>3.6478486311230016</v>
      </c>
      <c r="H9" s="21">
        <f t="shared" si="2"/>
        <v>-13.018818035543667</v>
      </c>
    </row>
    <row r="10" spans="1:13" ht="30" x14ac:dyDescent="0.25">
      <c r="A10" s="32" t="s">
        <v>26</v>
      </c>
      <c r="B10" s="4" t="s">
        <v>68</v>
      </c>
      <c r="C10" s="31"/>
      <c r="D10" s="2">
        <v>16495428.630000001</v>
      </c>
      <c r="E10" s="2">
        <v>2141304.8199999998</v>
      </c>
      <c r="F10" s="2">
        <v>1689002.32</v>
      </c>
      <c r="G10" s="20">
        <f t="shared" si="1"/>
        <v>10.239214499271851</v>
      </c>
      <c r="H10" s="21">
        <f t="shared" si="2"/>
        <v>-6.4274521673948168</v>
      </c>
    </row>
    <row r="11" spans="1:13" ht="30" x14ac:dyDescent="0.25">
      <c r="A11" s="32" t="s">
        <v>27</v>
      </c>
      <c r="B11" s="31" t="s">
        <v>69</v>
      </c>
      <c r="C11" s="31"/>
      <c r="D11" s="2">
        <v>718820</v>
      </c>
      <c r="E11" s="2">
        <v>0</v>
      </c>
      <c r="F11" s="2">
        <v>0</v>
      </c>
      <c r="G11" s="20">
        <f t="shared" si="1"/>
        <v>0</v>
      </c>
      <c r="H11" s="21">
        <f t="shared" si="2"/>
        <v>-16.666666666666668</v>
      </c>
    </row>
    <row r="12" spans="1:13" ht="45" x14ac:dyDescent="0.25">
      <c r="A12" s="32" t="s">
        <v>28</v>
      </c>
      <c r="B12" s="4" t="s">
        <v>70</v>
      </c>
      <c r="C12" s="31"/>
      <c r="D12" s="2">
        <v>12794933.76</v>
      </c>
      <c r="E12" s="2">
        <v>1580162.63</v>
      </c>
      <c r="F12" s="2">
        <v>1140285.8799999999</v>
      </c>
      <c r="G12" s="20">
        <f t="shared" si="1"/>
        <v>8.9120108113791439</v>
      </c>
      <c r="H12" s="21">
        <f t="shared" si="2"/>
        <v>-7.754655855287524</v>
      </c>
    </row>
    <row r="13" spans="1:13" s="9" customFormat="1" ht="34.5" customHeight="1" x14ac:dyDescent="0.25">
      <c r="A13" s="5" t="s">
        <v>4</v>
      </c>
      <c r="B13" s="6" t="s">
        <v>71</v>
      </c>
      <c r="C13" s="6" t="s">
        <v>5</v>
      </c>
      <c r="D13" s="1">
        <v>120000</v>
      </c>
      <c r="E13" s="1">
        <v>1400</v>
      </c>
      <c r="F13" s="1">
        <v>1400</v>
      </c>
      <c r="G13" s="20">
        <f t="shared" si="1"/>
        <v>1.1666666666666667</v>
      </c>
      <c r="H13" s="21">
        <f t="shared" si="2"/>
        <v>-15.500000000000002</v>
      </c>
    </row>
    <row r="14" spans="1:13" s="9" customFormat="1" ht="48.75" customHeight="1" x14ac:dyDescent="0.25">
      <c r="A14" s="5" t="s">
        <v>6</v>
      </c>
      <c r="B14" s="6" t="s">
        <v>72</v>
      </c>
      <c r="C14" s="6" t="s">
        <v>7</v>
      </c>
      <c r="D14" s="1">
        <f>D15+D16+D17</f>
        <v>16668833.17</v>
      </c>
      <c r="E14" s="1">
        <f>E15+E16+E17</f>
        <v>11017565.16</v>
      </c>
      <c r="F14" s="1">
        <f>F15+F16+F17</f>
        <v>3440003.7399999998</v>
      </c>
      <c r="G14" s="20">
        <f t="shared" si="1"/>
        <v>20.637339788073479</v>
      </c>
      <c r="H14" s="21">
        <f t="shared" si="2"/>
        <v>3.9706731214068114</v>
      </c>
    </row>
    <row r="15" spans="1:13" ht="62.25" customHeight="1" x14ac:dyDescent="0.25">
      <c r="A15" s="32" t="s">
        <v>33</v>
      </c>
      <c r="B15" s="30" t="s">
        <v>73</v>
      </c>
      <c r="C15" s="4"/>
      <c r="D15" s="22">
        <v>12244078.76</v>
      </c>
      <c r="E15" s="2">
        <v>10105825.220000001</v>
      </c>
      <c r="F15" s="2">
        <v>2528263.7999999998</v>
      </c>
      <c r="G15" s="20">
        <f t="shared" si="1"/>
        <v>20.648869135500398</v>
      </c>
      <c r="H15" s="21">
        <f t="shared" si="2"/>
        <v>3.9822024688337301</v>
      </c>
    </row>
    <row r="16" spans="1:13" ht="30" x14ac:dyDescent="0.25">
      <c r="A16" s="32" t="s">
        <v>55</v>
      </c>
      <c r="B16" s="4" t="s">
        <v>53</v>
      </c>
      <c r="C16" s="4"/>
      <c r="D16" s="22">
        <v>4419754.41</v>
      </c>
      <c r="E16" s="2">
        <v>911739.94</v>
      </c>
      <c r="F16" s="2">
        <v>911739.94</v>
      </c>
      <c r="G16" s="20">
        <f t="shared" si="1"/>
        <v>20.628746654726456</v>
      </c>
      <c r="H16" s="21">
        <f t="shared" si="2"/>
        <v>3.9620799880597879</v>
      </c>
    </row>
    <row r="17" spans="1:8" ht="30" x14ac:dyDescent="0.25">
      <c r="A17" s="32" t="s">
        <v>52</v>
      </c>
      <c r="B17" s="4" t="s">
        <v>74</v>
      </c>
      <c r="C17" s="4"/>
      <c r="D17" s="22">
        <v>5000</v>
      </c>
      <c r="E17" s="2">
        <v>0</v>
      </c>
      <c r="F17" s="2">
        <v>0</v>
      </c>
      <c r="G17" s="20">
        <f t="shared" si="1"/>
        <v>0</v>
      </c>
      <c r="H17" s="21">
        <f t="shared" si="2"/>
        <v>-16.666666666666668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141100</v>
      </c>
      <c r="F18" s="1">
        <f t="shared" si="3"/>
        <v>23520</v>
      </c>
      <c r="G18" s="20">
        <f t="shared" si="1"/>
        <v>1.3985712761930784</v>
      </c>
      <c r="H18" s="21">
        <f t="shared" si="2"/>
        <v>-15.26809539047359</v>
      </c>
    </row>
    <row r="19" spans="1:8" ht="30" x14ac:dyDescent="0.25">
      <c r="A19" s="32" t="s">
        <v>34</v>
      </c>
      <c r="B19" s="4" t="s">
        <v>29</v>
      </c>
      <c r="C19" s="4"/>
      <c r="D19" s="22">
        <v>141100</v>
      </c>
      <c r="E19" s="22">
        <v>141100</v>
      </c>
      <c r="F19" s="22">
        <v>23520</v>
      </c>
      <c r="G19" s="20">
        <f t="shared" si="1"/>
        <v>16.669029057406096</v>
      </c>
      <c r="H19" s="21">
        <f t="shared" si="2"/>
        <v>2.3623907394281218E-3</v>
      </c>
    </row>
    <row r="20" spans="1:8" ht="45" x14ac:dyDescent="0.25">
      <c r="A20" s="32" t="s">
        <v>35</v>
      </c>
      <c r="B20" s="23" t="s">
        <v>30</v>
      </c>
      <c r="C20" s="4"/>
      <c r="D20" s="22">
        <v>1540616.22</v>
      </c>
      <c r="E20" s="22">
        <v>0</v>
      </c>
      <c r="F20" s="22">
        <v>0</v>
      </c>
      <c r="G20" s="20">
        <f t="shared" si="1"/>
        <v>0</v>
      </c>
      <c r="H20" s="21">
        <f t="shared" si="2"/>
        <v>-16.666666666666668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475000</v>
      </c>
      <c r="E21" s="20">
        <f t="shared" ref="E21:F21" si="4">E22+E23</f>
        <v>450000</v>
      </c>
      <c r="F21" s="20">
        <f t="shared" si="4"/>
        <v>0</v>
      </c>
      <c r="G21" s="20">
        <f t="shared" si="1"/>
        <v>0</v>
      </c>
      <c r="H21" s="21">
        <f t="shared" si="2"/>
        <v>-16.666666666666668</v>
      </c>
    </row>
    <row r="22" spans="1:8" ht="45" x14ac:dyDescent="0.25">
      <c r="A22" s="32" t="s">
        <v>36</v>
      </c>
      <c r="B22" s="4" t="s">
        <v>75</v>
      </c>
      <c r="C22" s="4"/>
      <c r="D22" s="2">
        <v>175000</v>
      </c>
      <c r="E22" s="2">
        <v>150000</v>
      </c>
      <c r="F22" s="2">
        <v>0</v>
      </c>
      <c r="G22" s="20">
        <f t="shared" si="1"/>
        <v>0</v>
      </c>
      <c r="H22" s="21">
        <f t="shared" si="2"/>
        <v>-16.666666666666668</v>
      </c>
    </row>
    <row r="23" spans="1:8" ht="30" x14ac:dyDescent="0.25">
      <c r="A23" s="3" t="s">
        <v>37</v>
      </c>
      <c r="B23" s="4" t="s">
        <v>76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21">
        <f t="shared" si="2"/>
        <v>-16.666666666666668</v>
      </c>
    </row>
    <row r="24" spans="1:8" s="9" customFormat="1" ht="31.5" customHeight="1" x14ac:dyDescent="0.25">
      <c r="A24" s="5" t="s">
        <v>14</v>
      </c>
      <c r="B24" s="8" t="s">
        <v>77</v>
      </c>
      <c r="C24" s="8" t="s">
        <v>15</v>
      </c>
      <c r="D24" s="20">
        <f>D25+D26</f>
        <v>39366448.350000001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21">
        <f t="shared" si="2"/>
        <v>-16.666666666666668</v>
      </c>
    </row>
    <row r="25" spans="1:8" ht="30" x14ac:dyDescent="0.25">
      <c r="A25" s="32" t="s">
        <v>38</v>
      </c>
      <c r="B25" s="4" t="s">
        <v>78</v>
      </c>
      <c r="C25" s="31"/>
      <c r="D25" s="2">
        <v>37666448.350000001</v>
      </c>
      <c r="E25" s="22">
        <v>0</v>
      </c>
      <c r="F25" s="22">
        <v>0</v>
      </c>
      <c r="G25" s="20">
        <f t="shared" si="1"/>
        <v>0</v>
      </c>
      <c r="H25" s="21">
        <f t="shared" si="2"/>
        <v>-16.666666666666668</v>
      </c>
    </row>
    <row r="26" spans="1:8" x14ac:dyDescent="0.25">
      <c r="A26" s="32" t="s">
        <v>51</v>
      </c>
      <c r="B26" s="31" t="s">
        <v>79</v>
      </c>
      <c r="C26" s="31"/>
      <c r="D26" s="2">
        <v>1700000</v>
      </c>
      <c r="E26" s="22">
        <v>0</v>
      </c>
      <c r="F26" s="22">
        <v>0</v>
      </c>
      <c r="G26" s="20">
        <f t="shared" si="1"/>
        <v>0</v>
      </c>
      <c r="H26" s="21">
        <f t="shared" si="2"/>
        <v>-16.666666666666668</v>
      </c>
    </row>
    <row r="27" spans="1:8" ht="42.75" x14ac:dyDescent="0.25">
      <c r="A27" s="5" t="s">
        <v>16</v>
      </c>
      <c r="B27" s="8" t="s">
        <v>80</v>
      </c>
      <c r="C27" s="31"/>
      <c r="D27" s="20">
        <f>D28</f>
        <v>8291298.0700000003</v>
      </c>
      <c r="E27" s="20">
        <f t="shared" ref="E27:F27" si="6">E28</f>
        <v>2080100</v>
      </c>
      <c r="F27" s="20">
        <f t="shared" si="6"/>
        <v>2080100</v>
      </c>
      <c r="G27" s="20">
        <f t="shared" si="1"/>
        <v>25.087748413319318</v>
      </c>
      <c r="H27" s="21">
        <f t="shared" si="2"/>
        <v>8.42108174665265</v>
      </c>
    </row>
    <row r="28" spans="1:8" ht="60" x14ac:dyDescent="0.25">
      <c r="A28" s="32" t="s">
        <v>39</v>
      </c>
      <c r="B28" s="31" t="s">
        <v>61</v>
      </c>
      <c r="C28" s="31"/>
      <c r="D28" s="2">
        <v>8291298.0700000003</v>
      </c>
      <c r="E28" s="22">
        <v>2080100</v>
      </c>
      <c r="F28" s="22">
        <v>2080100</v>
      </c>
      <c r="G28" s="20">
        <f t="shared" si="1"/>
        <v>25.087748413319318</v>
      </c>
      <c r="H28" s="21">
        <f t="shared" si="2"/>
        <v>8.42108174665265</v>
      </c>
    </row>
    <row r="29" spans="1:8" ht="42.75" x14ac:dyDescent="0.25">
      <c r="A29" s="5" t="s">
        <v>81</v>
      </c>
      <c r="B29" s="8" t="s">
        <v>60</v>
      </c>
      <c r="C29" s="31"/>
      <c r="D29" s="20">
        <f>D30+D31</f>
        <v>52500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-16.666666666666668</v>
      </c>
    </row>
    <row r="30" spans="1:8" ht="30" x14ac:dyDescent="0.25">
      <c r="A30" s="32" t="s">
        <v>82</v>
      </c>
      <c r="B30" s="31" t="s">
        <v>84</v>
      </c>
      <c r="C30" s="31"/>
      <c r="D30" s="2">
        <v>25500</v>
      </c>
      <c r="E30" s="22">
        <v>0</v>
      </c>
      <c r="F30" s="22">
        <v>0</v>
      </c>
      <c r="G30" s="20">
        <f t="shared" si="1"/>
        <v>0</v>
      </c>
      <c r="H30" s="21">
        <f t="shared" si="2"/>
        <v>-16.666666666666668</v>
      </c>
    </row>
    <row r="31" spans="1:8" ht="30" x14ac:dyDescent="0.25">
      <c r="A31" s="32" t="s">
        <v>83</v>
      </c>
      <c r="B31" s="31" t="s">
        <v>85</v>
      </c>
      <c r="C31" s="31"/>
      <c r="D31" s="2">
        <v>27000</v>
      </c>
      <c r="E31" s="22">
        <v>0</v>
      </c>
      <c r="F31" s="22">
        <v>0</v>
      </c>
      <c r="G31" s="20">
        <f t="shared" si="1"/>
        <v>0</v>
      </c>
      <c r="H31" s="21">
        <f t="shared" si="2"/>
        <v>-16.666666666666668</v>
      </c>
    </row>
    <row r="32" spans="1:8" s="9" customFormat="1" ht="35.25" customHeight="1" x14ac:dyDescent="0.25">
      <c r="A32" s="5" t="s">
        <v>86</v>
      </c>
      <c r="B32" s="6" t="s">
        <v>17</v>
      </c>
      <c r="C32" s="6" t="s">
        <v>18</v>
      </c>
      <c r="D32" s="20">
        <v>26120322.809999999</v>
      </c>
      <c r="E32" s="20">
        <v>2357771</v>
      </c>
      <c r="F32" s="20">
        <v>2357771</v>
      </c>
      <c r="G32" s="20">
        <f t="shared" si="1"/>
        <v>9.0265768043928709</v>
      </c>
      <c r="H32" s="21">
        <f t="shared" si="2"/>
        <v>-7.6400898622737969</v>
      </c>
    </row>
    <row r="33" spans="1:10" s="9" customFormat="1" ht="31.5" customHeight="1" x14ac:dyDescent="0.25">
      <c r="A33" s="5" t="s">
        <v>19</v>
      </c>
      <c r="B33" s="6" t="s">
        <v>87</v>
      </c>
      <c r="C33" s="7" t="s">
        <v>22</v>
      </c>
      <c r="D33" s="1">
        <f>D34+D35+D36</f>
        <v>2067036.01</v>
      </c>
      <c r="E33" s="1">
        <f t="shared" ref="E33:F33" si="8">E34+E35+E36</f>
        <v>1191563</v>
      </c>
      <c r="F33" s="1">
        <f t="shared" si="8"/>
        <v>68442.899999999994</v>
      </c>
      <c r="G33" s="20">
        <f t="shared" si="1"/>
        <v>3.3111614731859458</v>
      </c>
      <c r="H33" s="21">
        <f t="shared" si="2"/>
        <v>-13.355505193480722</v>
      </c>
    </row>
    <row r="34" spans="1:10" ht="30" x14ac:dyDescent="0.25">
      <c r="A34" s="3" t="s">
        <v>31</v>
      </c>
      <c r="B34" s="4" t="s">
        <v>88</v>
      </c>
      <c r="C34" s="4"/>
      <c r="D34" s="22">
        <v>908036.01</v>
      </c>
      <c r="E34" s="22">
        <v>91563</v>
      </c>
      <c r="F34" s="22">
        <v>68442.899999999994</v>
      </c>
      <c r="G34" s="20">
        <f t="shared" si="1"/>
        <v>7.5374653919286745</v>
      </c>
      <c r="H34" s="21">
        <f t="shared" si="2"/>
        <v>-9.1292012747379943</v>
      </c>
    </row>
    <row r="35" spans="1:10" x14ac:dyDescent="0.25">
      <c r="A35" s="32" t="s">
        <v>32</v>
      </c>
      <c r="B35" s="4" t="s">
        <v>89</v>
      </c>
      <c r="C35" s="4"/>
      <c r="D35" s="22">
        <v>59000</v>
      </c>
      <c r="E35" s="22">
        <v>0</v>
      </c>
      <c r="F35" s="22">
        <v>0</v>
      </c>
      <c r="G35" s="20">
        <f t="shared" si="1"/>
        <v>0</v>
      </c>
      <c r="H35" s="21">
        <f t="shared" si="2"/>
        <v>-16.666666666666668</v>
      </c>
    </row>
    <row r="36" spans="1:10" x14ac:dyDescent="0.25">
      <c r="A36" s="32" t="s">
        <v>108</v>
      </c>
      <c r="B36" s="4" t="s">
        <v>90</v>
      </c>
      <c r="C36" s="4"/>
      <c r="D36" s="22">
        <v>1100000</v>
      </c>
      <c r="E36" s="22">
        <v>1100000</v>
      </c>
      <c r="F36" s="22">
        <v>0</v>
      </c>
      <c r="G36" s="20">
        <f t="shared" si="1"/>
        <v>0</v>
      </c>
      <c r="H36" s="21">
        <f t="shared" si="2"/>
        <v>-16.666666666666668</v>
      </c>
    </row>
    <row r="37" spans="1:10" ht="28.5" x14ac:dyDescent="0.25">
      <c r="A37" s="5" t="s">
        <v>40</v>
      </c>
      <c r="B37" s="6" t="s">
        <v>93</v>
      </c>
      <c r="C37" s="4"/>
      <c r="D37" s="1">
        <f>D38+D39</f>
        <v>5688240</v>
      </c>
      <c r="E37" s="1">
        <f t="shared" ref="E37:F37" si="9">E38+E39</f>
        <v>726500</v>
      </c>
      <c r="F37" s="1">
        <f t="shared" si="9"/>
        <v>668306.49</v>
      </c>
      <c r="G37" s="20">
        <f t="shared" si="1"/>
        <v>11.748915130163285</v>
      </c>
      <c r="H37" s="21">
        <f t="shared" si="2"/>
        <v>-4.917751536503383</v>
      </c>
    </row>
    <row r="38" spans="1:10" ht="30" x14ac:dyDescent="0.25">
      <c r="A38" s="32" t="s">
        <v>91</v>
      </c>
      <c r="B38" s="4" t="s">
        <v>94</v>
      </c>
      <c r="C38" s="4"/>
      <c r="D38" s="22">
        <v>5688240</v>
      </c>
      <c r="E38" s="22">
        <v>726500</v>
      </c>
      <c r="F38" s="22">
        <v>668306.49</v>
      </c>
      <c r="G38" s="20">
        <f t="shared" si="1"/>
        <v>11.748915130163285</v>
      </c>
      <c r="H38" s="21">
        <f t="shared" si="2"/>
        <v>-4.917751536503383</v>
      </c>
    </row>
    <row r="39" spans="1:10" ht="30" x14ac:dyDescent="0.25">
      <c r="A39" s="32" t="s">
        <v>92</v>
      </c>
      <c r="B39" s="4" t="s">
        <v>95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48019286.939999998</v>
      </c>
      <c r="E40" s="1">
        <f t="shared" ref="E40:F40" si="10">E41+E42+E43</f>
        <v>9806339.7300000004</v>
      </c>
      <c r="F40" s="1">
        <f t="shared" si="10"/>
        <v>6281204.4800000004</v>
      </c>
      <c r="G40" s="20">
        <f t="shared" si="1"/>
        <v>13.080586739758033</v>
      </c>
      <c r="H40" s="21">
        <f t="shared" si="2"/>
        <v>-3.586079926908635</v>
      </c>
    </row>
    <row r="41" spans="1:10" ht="30" x14ac:dyDescent="0.25">
      <c r="A41" s="11" t="s">
        <v>96</v>
      </c>
      <c r="B41" s="4" t="s">
        <v>97</v>
      </c>
      <c r="C41" s="6"/>
      <c r="D41" s="22">
        <v>30631235.940000001</v>
      </c>
      <c r="E41" s="22">
        <v>5743309</v>
      </c>
      <c r="F41" s="22">
        <v>4192098.6</v>
      </c>
      <c r="G41" s="20">
        <f t="shared" si="1"/>
        <v>13.685698507926416</v>
      </c>
      <c r="H41" s="21">
        <f t="shared" si="2"/>
        <v>-2.9809681587402519</v>
      </c>
    </row>
    <row r="42" spans="1:10" ht="75" x14ac:dyDescent="0.25">
      <c r="A42" s="13" t="s">
        <v>99</v>
      </c>
      <c r="B42" s="14" t="s">
        <v>98</v>
      </c>
      <c r="C42" s="6"/>
      <c r="D42" s="22">
        <v>14193000</v>
      </c>
      <c r="E42" s="22">
        <v>1519392.98</v>
      </c>
      <c r="F42" s="22">
        <v>1422406.13</v>
      </c>
      <c r="G42" s="20">
        <f t="shared" si="1"/>
        <v>10.021884943281899</v>
      </c>
      <c r="H42" s="21">
        <f t="shared" si="2"/>
        <v>-6.644781723384769</v>
      </c>
    </row>
    <row r="43" spans="1:10" ht="75" x14ac:dyDescent="0.25">
      <c r="A43" s="13" t="s">
        <v>101</v>
      </c>
      <c r="B43" s="14" t="s">
        <v>100</v>
      </c>
      <c r="C43" s="12"/>
      <c r="D43" s="22">
        <v>3195051</v>
      </c>
      <c r="E43" s="22">
        <v>2543637.75</v>
      </c>
      <c r="F43" s="22">
        <v>666699.75</v>
      </c>
      <c r="G43" s="20">
        <f t="shared" si="1"/>
        <v>20.866638748489461</v>
      </c>
      <c r="H43" s="21">
        <f t="shared" si="2"/>
        <v>4.1999720818227928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3561592.87</v>
      </c>
      <c r="E44" s="1">
        <v>821969</v>
      </c>
      <c r="F44" s="1">
        <v>5194.6099999999997</v>
      </c>
      <c r="G44" s="20">
        <f t="shared" si="1"/>
        <v>0.1458507524471768</v>
      </c>
      <c r="H44" s="21">
        <f t="shared" si="2"/>
        <v>-16.52081591421949</v>
      </c>
    </row>
    <row r="45" spans="1:10" s="9" customFormat="1" ht="47.25" x14ac:dyDescent="0.25">
      <c r="A45" s="5" t="s">
        <v>103</v>
      </c>
      <c r="B45" s="15" t="s">
        <v>102</v>
      </c>
      <c r="C45" s="12"/>
      <c r="D45" s="1">
        <f>D46+D47</f>
        <v>48650</v>
      </c>
      <c r="E45" s="1">
        <f t="shared" ref="E45:F45" si="11">E46+E47</f>
        <v>15500</v>
      </c>
      <c r="F45" s="1">
        <f t="shared" si="11"/>
        <v>800</v>
      </c>
      <c r="G45" s="20">
        <f t="shared" si="1"/>
        <v>1.644398766700925</v>
      </c>
      <c r="H45" s="21">
        <f t="shared" si="2"/>
        <v>-15.022267899965742</v>
      </c>
    </row>
    <row r="46" spans="1:10" s="9" customFormat="1" ht="47.25" x14ac:dyDescent="0.25">
      <c r="A46" s="32" t="s">
        <v>104</v>
      </c>
      <c r="B46" s="29" t="s">
        <v>106</v>
      </c>
      <c r="C46" s="12"/>
      <c r="D46" s="22">
        <v>19700</v>
      </c>
      <c r="E46" s="22">
        <v>14700</v>
      </c>
      <c r="F46" s="22">
        <v>0</v>
      </c>
      <c r="G46" s="20">
        <f t="shared" si="1"/>
        <v>0</v>
      </c>
      <c r="H46" s="21">
        <f t="shared" si="2"/>
        <v>-16.666666666666668</v>
      </c>
    </row>
    <row r="47" spans="1:10" s="9" customFormat="1" ht="47.25" x14ac:dyDescent="0.25">
      <c r="A47" s="32" t="s">
        <v>105</v>
      </c>
      <c r="B47" s="29" t="s">
        <v>107</v>
      </c>
      <c r="C47" s="12"/>
      <c r="D47" s="22">
        <v>28950</v>
      </c>
      <c r="E47" s="22">
        <v>800</v>
      </c>
      <c r="F47" s="22">
        <v>800</v>
      </c>
      <c r="G47" s="20">
        <f t="shared" si="1"/>
        <v>2.7633851468048358</v>
      </c>
      <c r="H47" s="21">
        <f t="shared" si="2"/>
        <v>-13.903281519861832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434645.09</v>
      </c>
      <c r="F48" s="1">
        <v>59038.3</v>
      </c>
      <c r="G48" s="20">
        <f t="shared" si="1"/>
        <v>3.2956882403510144</v>
      </c>
      <c r="H48" s="21">
        <f t="shared" si="2"/>
        <v>-13.370978426315654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644388047.61000001</v>
      </c>
      <c r="E49" s="1">
        <v>202183977.28999999</v>
      </c>
      <c r="F49" s="1">
        <v>201961287.28999999</v>
      </c>
      <c r="G49" s="20">
        <f t="shared" si="1"/>
        <v>31.34156321475287</v>
      </c>
      <c r="H49" s="21">
        <f t="shared" si="2"/>
        <v>14.674896548086203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1300487582.8199999</v>
      </c>
      <c r="E50" s="1">
        <f>E7+E13+E14+E18+E21+E24+E27+E29+E32+E33+E37+E40+E44+E45+E48+E49</f>
        <v>262263462.41</v>
      </c>
      <c r="F50" s="1">
        <f>F7+F13+F14+F18+F21+F24+F27+F29+F32+F33+F37+F40+F44+F45+F48+F49</f>
        <v>241764282.35999998</v>
      </c>
      <c r="G50" s="20">
        <f>F50/D50*100</f>
        <v>18.590279949905721</v>
      </c>
      <c r="H50" s="21">
        <f t="shared" si="2"/>
        <v>1.9236132832390531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topLeftCell="A28" workbookViewId="0">
      <selection activeCell="H63" sqref="H63"/>
    </sheetView>
  </sheetViews>
  <sheetFormatPr defaultRowHeight="15" x14ac:dyDescent="0.25"/>
  <cols>
    <col min="1" max="1" width="6.42578125" style="10" customWidth="1"/>
    <col min="2" max="2" width="50.85546875" style="26" customWidth="1"/>
    <col min="3" max="3" width="7.7109375" hidden="1" customWidth="1"/>
    <col min="4" max="4" width="19.5703125" customWidth="1"/>
    <col min="5" max="5" width="24" customWidth="1"/>
    <col min="6" max="6" width="24.5703125" customWidth="1"/>
    <col min="7" max="7" width="15.28515625" customWidth="1"/>
    <col min="8" max="8" width="16.140625" style="16" customWidth="1"/>
    <col min="9" max="10" width="15.85546875" customWidth="1"/>
    <col min="11" max="11" width="12.7109375" customWidth="1"/>
  </cols>
  <sheetData>
    <row r="2" spans="1:13" ht="36" customHeight="1" x14ac:dyDescent="0.3">
      <c r="A2" s="36" t="s">
        <v>120</v>
      </c>
      <c r="B2" s="36"/>
      <c r="C2" s="36"/>
      <c r="D2" s="36"/>
      <c r="E2" s="36"/>
      <c r="F2" s="36"/>
      <c r="G2" s="36"/>
      <c r="H2" s="38"/>
      <c r="I2" s="38"/>
      <c r="J2" s="38"/>
      <c r="M2" t="s">
        <v>50</v>
      </c>
    </row>
    <row r="4" spans="1:13" x14ac:dyDescent="0.25">
      <c r="G4" s="19"/>
      <c r="H4" s="18"/>
      <c r="I4" s="19" t="s">
        <v>47</v>
      </c>
      <c r="J4" s="18">
        <v>0.25</v>
      </c>
    </row>
    <row r="5" spans="1:13" ht="48.75" customHeight="1" x14ac:dyDescent="0.25">
      <c r="A5" s="37" t="s">
        <v>56</v>
      </c>
      <c r="B5" s="35" t="s">
        <v>21</v>
      </c>
      <c r="C5" s="37" t="s">
        <v>0</v>
      </c>
      <c r="D5" s="37" t="s">
        <v>113</v>
      </c>
      <c r="E5" s="37" t="s">
        <v>114</v>
      </c>
      <c r="F5" s="37" t="s">
        <v>115</v>
      </c>
      <c r="G5" s="37" t="s">
        <v>116</v>
      </c>
      <c r="H5" s="37" t="s">
        <v>117</v>
      </c>
      <c r="I5" s="37" t="s">
        <v>118</v>
      </c>
      <c r="J5" s="39" t="s">
        <v>119</v>
      </c>
    </row>
    <row r="6" spans="1:13" ht="41.25" customHeight="1" x14ac:dyDescent="0.25">
      <c r="A6" s="37"/>
      <c r="B6" s="35"/>
      <c r="C6" s="37"/>
      <c r="D6" s="37"/>
      <c r="E6" s="37"/>
      <c r="F6" s="37"/>
      <c r="G6" s="37"/>
      <c r="H6" s="37"/>
      <c r="I6" s="37"/>
      <c r="J6" s="40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502147230.76999998</v>
      </c>
      <c r="E7" s="20">
        <f t="shared" ref="E7:H7" si="0">E8+E9+E10+E11+E12</f>
        <v>59146081.519999996</v>
      </c>
      <c r="F7" s="20">
        <f t="shared" si="0"/>
        <v>45719411.43</v>
      </c>
      <c r="G7" s="20">
        <f>F7/D7*100</f>
        <v>9.1047821492300542</v>
      </c>
      <c r="H7" s="20">
        <f t="shared" si="0"/>
        <v>49502255.579999998</v>
      </c>
      <c r="I7" s="43">
        <v>20.66</v>
      </c>
      <c r="J7" s="41">
        <f>F7-H7</f>
        <v>-3782844.1499999985</v>
      </c>
      <c r="L7" s="9" t="s">
        <v>50</v>
      </c>
    </row>
    <row r="8" spans="1:13" ht="30" x14ac:dyDescent="0.25">
      <c r="A8" s="3" t="s">
        <v>24</v>
      </c>
      <c r="B8" s="33" t="s">
        <v>66</v>
      </c>
      <c r="C8" s="33"/>
      <c r="D8" s="2">
        <v>100267464.68000001</v>
      </c>
      <c r="E8" s="2">
        <v>21497817.91</v>
      </c>
      <c r="F8" s="2">
        <v>15839204.34</v>
      </c>
      <c r="G8" s="20">
        <f t="shared" ref="G8:G49" si="1">F8/D8*100</f>
        <v>15.796953070021516</v>
      </c>
      <c r="H8" s="2">
        <v>16850664.059999999</v>
      </c>
      <c r="I8" s="43">
        <v>19.21</v>
      </c>
      <c r="J8" s="42">
        <f t="shared" ref="J8:J50" si="2">F8-H8</f>
        <v>-1011459.7199999988</v>
      </c>
      <c r="K8" t="s">
        <v>50</v>
      </c>
    </row>
    <row r="9" spans="1:13" ht="75" x14ac:dyDescent="0.25">
      <c r="A9" s="34" t="s">
        <v>25</v>
      </c>
      <c r="B9" s="4" t="s">
        <v>67</v>
      </c>
      <c r="C9" s="33"/>
      <c r="D9" s="2">
        <v>371567383.69999999</v>
      </c>
      <c r="E9" s="2">
        <v>31344011.359999999</v>
      </c>
      <c r="F9" s="2">
        <v>24670377.539999999</v>
      </c>
      <c r="G9" s="20">
        <f t="shared" si="1"/>
        <v>6.6395433566684172</v>
      </c>
      <c r="H9" s="2">
        <v>28048097.02</v>
      </c>
      <c r="I9" s="43">
        <v>23</v>
      </c>
      <c r="J9" s="42">
        <f t="shared" si="2"/>
        <v>-3377719.4800000004</v>
      </c>
    </row>
    <row r="10" spans="1:13" ht="30" x14ac:dyDescent="0.25">
      <c r="A10" s="34" t="s">
        <v>26</v>
      </c>
      <c r="B10" s="4" t="s">
        <v>68</v>
      </c>
      <c r="C10" s="33"/>
      <c r="D10" s="2">
        <v>16745428.630000001</v>
      </c>
      <c r="E10" s="2">
        <v>3863497.91</v>
      </c>
      <c r="F10" s="2">
        <v>3290383.13</v>
      </c>
      <c r="G10" s="20">
        <f t="shared" si="1"/>
        <v>19.649441066591557</v>
      </c>
      <c r="H10" s="2">
        <v>2837540.27</v>
      </c>
      <c r="I10" s="43">
        <v>15.74</v>
      </c>
      <c r="J10" s="42">
        <f t="shared" si="2"/>
        <v>452842.85999999987</v>
      </c>
    </row>
    <row r="11" spans="1:13" ht="30" x14ac:dyDescent="0.25">
      <c r="A11" s="34" t="s">
        <v>27</v>
      </c>
      <c r="B11" s="33" t="s">
        <v>69</v>
      </c>
      <c r="C11" s="33"/>
      <c r="D11" s="2">
        <v>718820</v>
      </c>
      <c r="E11" s="2">
        <v>0</v>
      </c>
      <c r="F11" s="2">
        <v>0</v>
      </c>
      <c r="G11" s="20">
        <f t="shared" si="1"/>
        <v>0</v>
      </c>
      <c r="H11" s="2">
        <v>0</v>
      </c>
      <c r="I11" s="43">
        <v>0</v>
      </c>
      <c r="J11" s="42">
        <f t="shared" si="2"/>
        <v>0</v>
      </c>
    </row>
    <row r="12" spans="1:13" ht="45" x14ac:dyDescent="0.25">
      <c r="A12" s="34" t="s">
        <v>28</v>
      </c>
      <c r="B12" s="4" t="s">
        <v>70</v>
      </c>
      <c r="C12" s="33"/>
      <c r="D12" s="2">
        <v>12848133.76</v>
      </c>
      <c r="E12" s="2">
        <v>2440754.34</v>
      </c>
      <c r="F12" s="2">
        <v>1919446.42</v>
      </c>
      <c r="G12" s="20">
        <f t="shared" si="1"/>
        <v>14.939495928784602</v>
      </c>
      <c r="H12" s="2">
        <v>1765954.23</v>
      </c>
      <c r="I12" s="43">
        <v>15.82</v>
      </c>
      <c r="J12" s="42">
        <f t="shared" si="2"/>
        <v>153492.18999999994</v>
      </c>
    </row>
    <row r="13" spans="1:13" s="9" customFormat="1" ht="34.5" customHeight="1" x14ac:dyDescent="0.25">
      <c r="A13" s="5" t="s">
        <v>4</v>
      </c>
      <c r="B13" s="6" t="s">
        <v>71</v>
      </c>
      <c r="C13" s="6" t="s">
        <v>5</v>
      </c>
      <c r="D13" s="1">
        <v>120000</v>
      </c>
      <c r="E13" s="1">
        <v>2200</v>
      </c>
      <c r="F13" s="1">
        <v>2200</v>
      </c>
      <c r="G13" s="20">
        <f t="shared" si="1"/>
        <v>1.8333333333333333</v>
      </c>
      <c r="H13" s="1">
        <v>33125.93</v>
      </c>
      <c r="I13" s="43">
        <v>8.89</v>
      </c>
      <c r="J13" s="41">
        <f t="shared" si="2"/>
        <v>-30925.93</v>
      </c>
    </row>
    <row r="14" spans="1:13" s="9" customFormat="1" ht="48.75" customHeight="1" x14ac:dyDescent="0.25">
      <c r="A14" s="5" t="s">
        <v>6</v>
      </c>
      <c r="B14" s="6" t="s">
        <v>72</v>
      </c>
      <c r="C14" s="6" t="s">
        <v>7</v>
      </c>
      <c r="D14" s="1">
        <f>D15+D16+D17</f>
        <v>16668833.17</v>
      </c>
      <c r="E14" s="1">
        <f>E15+E16+E17</f>
        <v>11342207.370000001</v>
      </c>
      <c r="F14" s="1">
        <f>F15+F16+F17</f>
        <v>4522402.09</v>
      </c>
      <c r="G14" s="20">
        <f t="shared" si="1"/>
        <v>27.130885790729884</v>
      </c>
      <c r="H14" s="41">
        <f>H15+H16</f>
        <v>3606982.09</v>
      </c>
      <c r="I14" s="43">
        <v>24.95</v>
      </c>
      <c r="J14" s="41">
        <f t="shared" si="2"/>
        <v>915420</v>
      </c>
    </row>
    <row r="15" spans="1:13" ht="62.25" customHeight="1" x14ac:dyDescent="0.25">
      <c r="A15" s="34" t="s">
        <v>33</v>
      </c>
      <c r="B15" s="30" t="s">
        <v>73</v>
      </c>
      <c r="C15" s="4"/>
      <c r="D15" s="22">
        <v>12244078.76</v>
      </c>
      <c r="E15" s="2">
        <v>10105825.220000001</v>
      </c>
      <c r="F15" s="2">
        <v>3286019.94</v>
      </c>
      <c r="G15" s="20">
        <f t="shared" si="1"/>
        <v>26.837624981105563</v>
      </c>
      <c r="H15" s="42">
        <v>2498392.9300000002</v>
      </c>
      <c r="I15" s="43">
        <v>24.36</v>
      </c>
      <c r="J15" s="42">
        <f t="shared" si="2"/>
        <v>787627.00999999978</v>
      </c>
    </row>
    <row r="16" spans="1:13" ht="30" x14ac:dyDescent="0.25">
      <c r="A16" s="34" t="s">
        <v>55</v>
      </c>
      <c r="B16" s="4" t="s">
        <v>53</v>
      </c>
      <c r="C16" s="4"/>
      <c r="D16" s="22">
        <v>4419754.41</v>
      </c>
      <c r="E16" s="2">
        <v>1234782.1499999999</v>
      </c>
      <c r="F16" s="2">
        <v>1234782.1499999999</v>
      </c>
      <c r="G16" s="20">
        <f t="shared" si="1"/>
        <v>27.937800055275012</v>
      </c>
      <c r="H16" s="42">
        <v>1108589.1599999999</v>
      </c>
      <c r="I16" s="43">
        <v>26.41</v>
      </c>
      <c r="J16" s="42">
        <f t="shared" si="2"/>
        <v>126192.98999999999</v>
      </c>
    </row>
    <row r="17" spans="1:10" ht="30" x14ac:dyDescent="0.25">
      <c r="A17" s="34" t="s">
        <v>52</v>
      </c>
      <c r="B17" s="4" t="s">
        <v>74</v>
      </c>
      <c r="C17" s="4"/>
      <c r="D17" s="22">
        <v>5000</v>
      </c>
      <c r="E17" s="2">
        <v>1600</v>
      </c>
      <c r="F17" s="2">
        <v>1600</v>
      </c>
      <c r="G17" s="20">
        <f t="shared" si="1"/>
        <v>32</v>
      </c>
      <c r="H17" s="42">
        <v>0</v>
      </c>
      <c r="I17" s="43">
        <v>0</v>
      </c>
      <c r="J17" s="42">
        <f t="shared" si="2"/>
        <v>1600</v>
      </c>
    </row>
    <row r="18" spans="1:10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F18" si="3">E19+E20</f>
        <v>141100</v>
      </c>
      <c r="F18" s="1">
        <f t="shared" si="3"/>
        <v>35280</v>
      </c>
      <c r="G18" s="20">
        <f t="shared" si="1"/>
        <v>2.0978569142896175</v>
      </c>
      <c r="H18" s="41">
        <f>H19+H20</f>
        <v>35280</v>
      </c>
      <c r="I18" s="43">
        <v>25</v>
      </c>
      <c r="J18" s="41">
        <f t="shared" si="2"/>
        <v>0</v>
      </c>
    </row>
    <row r="19" spans="1:10" ht="30" x14ac:dyDescent="0.25">
      <c r="A19" s="34" t="s">
        <v>34</v>
      </c>
      <c r="B19" s="4" t="s">
        <v>29</v>
      </c>
      <c r="C19" s="4"/>
      <c r="D19" s="22">
        <v>141100</v>
      </c>
      <c r="E19" s="22">
        <v>141100</v>
      </c>
      <c r="F19" s="22">
        <v>35280</v>
      </c>
      <c r="G19" s="20">
        <f t="shared" si="1"/>
        <v>25.003543586109146</v>
      </c>
      <c r="H19" s="42">
        <v>35280</v>
      </c>
      <c r="I19" s="43">
        <v>25</v>
      </c>
      <c r="J19" s="42">
        <f t="shared" si="2"/>
        <v>0</v>
      </c>
    </row>
    <row r="20" spans="1:10" ht="45" x14ac:dyDescent="0.25">
      <c r="A20" s="34" t="s">
        <v>35</v>
      </c>
      <c r="B20" s="23" t="s">
        <v>30</v>
      </c>
      <c r="C20" s="4"/>
      <c r="D20" s="22">
        <v>1540616.22</v>
      </c>
      <c r="E20" s="22">
        <v>0</v>
      </c>
      <c r="F20" s="22">
        <v>0</v>
      </c>
      <c r="G20" s="20">
        <f t="shared" si="1"/>
        <v>0</v>
      </c>
      <c r="H20" s="42">
        <v>0</v>
      </c>
      <c r="I20" s="43">
        <v>0</v>
      </c>
      <c r="J20" s="42">
        <f t="shared" si="2"/>
        <v>0</v>
      </c>
    </row>
    <row r="21" spans="1:10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475000</v>
      </c>
      <c r="E21" s="20">
        <f t="shared" ref="E21:F21" si="4">E22+E23</f>
        <v>450000</v>
      </c>
      <c r="F21" s="20">
        <f t="shared" si="4"/>
        <v>0</v>
      </c>
      <c r="G21" s="20">
        <f t="shared" si="1"/>
        <v>0</v>
      </c>
      <c r="H21" s="41">
        <f>H22+H23</f>
        <v>0</v>
      </c>
      <c r="I21" s="43">
        <v>0</v>
      </c>
      <c r="J21" s="41">
        <f t="shared" si="2"/>
        <v>0</v>
      </c>
    </row>
    <row r="22" spans="1:10" ht="45" x14ac:dyDescent="0.25">
      <c r="A22" s="34" t="s">
        <v>36</v>
      </c>
      <c r="B22" s="4" t="s">
        <v>75</v>
      </c>
      <c r="C22" s="4"/>
      <c r="D22" s="2">
        <v>175000</v>
      </c>
      <c r="E22" s="2">
        <v>150000</v>
      </c>
      <c r="F22" s="2">
        <v>0</v>
      </c>
      <c r="G22" s="20">
        <f t="shared" si="1"/>
        <v>0</v>
      </c>
      <c r="H22" s="42">
        <v>0</v>
      </c>
      <c r="I22" s="43">
        <v>0</v>
      </c>
      <c r="J22" s="42">
        <f t="shared" si="2"/>
        <v>0</v>
      </c>
    </row>
    <row r="23" spans="1:10" ht="30" x14ac:dyDescent="0.25">
      <c r="A23" s="3" t="s">
        <v>37</v>
      </c>
      <c r="B23" s="4" t="s">
        <v>76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42">
        <v>0</v>
      </c>
      <c r="I23" s="43">
        <v>0</v>
      </c>
      <c r="J23" s="42">
        <f t="shared" si="2"/>
        <v>0</v>
      </c>
    </row>
    <row r="24" spans="1:10" s="9" customFormat="1" ht="31.5" customHeight="1" x14ac:dyDescent="0.25">
      <c r="A24" s="5" t="s">
        <v>14</v>
      </c>
      <c r="B24" s="8" t="s">
        <v>77</v>
      </c>
      <c r="C24" s="8" t="s">
        <v>15</v>
      </c>
      <c r="D24" s="20">
        <f>D25+D26</f>
        <v>42474964.149999999</v>
      </c>
      <c r="E24" s="20">
        <f t="shared" ref="E24:F24" si="5">E25+E26</f>
        <v>0</v>
      </c>
      <c r="F24" s="20">
        <f t="shared" si="5"/>
        <v>0</v>
      </c>
      <c r="G24" s="20">
        <f t="shared" si="1"/>
        <v>0</v>
      </c>
      <c r="H24" s="41">
        <f>H25+H26</f>
        <v>398257.99</v>
      </c>
      <c r="I24" s="43">
        <v>1.23</v>
      </c>
      <c r="J24" s="41">
        <f t="shared" si="2"/>
        <v>-398257.99</v>
      </c>
    </row>
    <row r="25" spans="1:10" ht="30" x14ac:dyDescent="0.25">
      <c r="A25" s="34" t="s">
        <v>38</v>
      </c>
      <c r="B25" s="4" t="s">
        <v>78</v>
      </c>
      <c r="C25" s="33"/>
      <c r="D25" s="2">
        <v>37666448.350000001</v>
      </c>
      <c r="E25" s="22">
        <v>0</v>
      </c>
      <c r="F25" s="22">
        <v>0</v>
      </c>
      <c r="G25" s="20">
        <f t="shared" si="1"/>
        <v>0</v>
      </c>
      <c r="H25" s="42">
        <v>398257.99</v>
      </c>
      <c r="I25" s="43">
        <v>1.23</v>
      </c>
      <c r="J25" s="42">
        <f t="shared" si="2"/>
        <v>-398257.99</v>
      </c>
    </row>
    <row r="26" spans="1:10" ht="18.75" customHeight="1" x14ac:dyDescent="0.25">
      <c r="A26" s="34" t="s">
        <v>51</v>
      </c>
      <c r="B26" s="33" t="s">
        <v>79</v>
      </c>
      <c r="C26" s="33"/>
      <c r="D26" s="2">
        <v>4808515.8</v>
      </c>
      <c r="E26" s="22">
        <v>0</v>
      </c>
      <c r="F26" s="22">
        <v>0</v>
      </c>
      <c r="G26" s="20">
        <f t="shared" si="1"/>
        <v>0</v>
      </c>
      <c r="H26" s="42">
        <v>0</v>
      </c>
      <c r="I26" s="43">
        <v>0</v>
      </c>
      <c r="J26" s="42">
        <f t="shared" si="2"/>
        <v>0</v>
      </c>
    </row>
    <row r="27" spans="1:10" ht="42.75" x14ac:dyDescent="0.25">
      <c r="A27" s="5" t="s">
        <v>16</v>
      </c>
      <c r="B27" s="8" t="s">
        <v>80</v>
      </c>
      <c r="C27" s="33"/>
      <c r="D27" s="20">
        <f>D28</f>
        <v>8291298.0700000003</v>
      </c>
      <c r="E27" s="20">
        <f t="shared" ref="E27:F27" si="6">E28</f>
        <v>2080100</v>
      </c>
      <c r="F27" s="20">
        <f t="shared" si="6"/>
        <v>2080100</v>
      </c>
      <c r="G27" s="20">
        <f t="shared" si="1"/>
        <v>25.087748413319318</v>
      </c>
      <c r="H27" s="41">
        <v>0</v>
      </c>
      <c r="I27" s="43">
        <v>0</v>
      </c>
      <c r="J27" s="41">
        <f t="shared" si="2"/>
        <v>2080100</v>
      </c>
    </row>
    <row r="28" spans="1:10" ht="60" x14ac:dyDescent="0.25">
      <c r="A28" s="34" t="s">
        <v>39</v>
      </c>
      <c r="B28" s="33" t="s">
        <v>61</v>
      </c>
      <c r="C28" s="33"/>
      <c r="D28" s="2">
        <v>8291298.0700000003</v>
      </c>
      <c r="E28" s="22">
        <v>2080100</v>
      </c>
      <c r="F28" s="22">
        <v>2080100</v>
      </c>
      <c r="G28" s="20">
        <f t="shared" si="1"/>
        <v>25.087748413319318</v>
      </c>
      <c r="H28" s="42">
        <v>0</v>
      </c>
      <c r="I28" s="43">
        <v>0</v>
      </c>
      <c r="J28" s="42">
        <f t="shared" si="2"/>
        <v>2080100</v>
      </c>
    </row>
    <row r="29" spans="1:10" ht="42.75" x14ac:dyDescent="0.25">
      <c r="A29" s="5" t="s">
        <v>81</v>
      </c>
      <c r="B29" s="8" t="s">
        <v>60</v>
      </c>
      <c r="C29" s="33"/>
      <c r="D29" s="20">
        <f>D30+D31</f>
        <v>52500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41">
        <v>0</v>
      </c>
      <c r="I29" s="43">
        <v>0</v>
      </c>
      <c r="J29" s="41">
        <f t="shared" si="2"/>
        <v>0</v>
      </c>
    </row>
    <row r="30" spans="1:10" ht="30" x14ac:dyDescent="0.25">
      <c r="A30" s="34" t="s">
        <v>82</v>
      </c>
      <c r="B30" s="33" t="s">
        <v>84</v>
      </c>
      <c r="C30" s="33"/>
      <c r="D30" s="2">
        <v>25500</v>
      </c>
      <c r="E30" s="22">
        <v>0</v>
      </c>
      <c r="F30" s="22">
        <v>0</v>
      </c>
      <c r="G30" s="20">
        <f t="shared" si="1"/>
        <v>0</v>
      </c>
      <c r="H30" s="42">
        <v>0</v>
      </c>
      <c r="I30" s="43">
        <v>0</v>
      </c>
      <c r="J30" s="42">
        <f t="shared" si="2"/>
        <v>0</v>
      </c>
    </row>
    <row r="31" spans="1:10" ht="30" x14ac:dyDescent="0.25">
      <c r="A31" s="34" t="s">
        <v>83</v>
      </c>
      <c r="B31" s="33" t="s">
        <v>85</v>
      </c>
      <c r="C31" s="33"/>
      <c r="D31" s="2">
        <v>27000</v>
      </c>
      <c r="E31" s="22">
        <v>0</v>
      </c>
      <c r="F31" s="22">
        <v>0</v>
      </c>
      <c r="G31" s="20">
        <f t="shared" si="1"/>
        <v>0</v>
      </c>
      <c r="H31" s="42">
        <v>0</v>
      </c>
      <c r="I31" s="43">
        <v>0</v>
      </c>
      <c r="J31" s="42">
        <f t="shared" si="2"/>
        <v>0</v>
      </c>
    </row>
    <row r="32" spans="1:10" s="9" customFormat="1" ht="35.25" customHeight="1" x14ac:dyDescent="0.25">
      <c r="A32" s="5" t="s">
        <v>86</v>
      </c>
      <c r="B32" s="6" t="s">
        <v>17</v>
      </c>
      <c r="C32" s="6" t="s">
        <v>18</v>
      </c>
      <c r="D32" s="20">
        <v>26120322.809999999</v>
      </c>
      <c r="E32" s="20">
        <v>3106401</v>
      </c>
      <c r="F32" s="20">
        <v>3095094.6</v>
      </c>
      <c r="G32" s="20">
        <f t="shared" si="1"/>
        <v>11.849373464921586</v>
      </c>
      <c r="H32" s="20">
        <v>2411947.33</v>
      </c>
      <c r="I32" s="43">
        <v>14.73</v>
      </c>
      <c r="J32" s="41">
        <f t="shared" si="2"/>
        <v>683147.27</v>
      </c>
    </row>
    <row r="33" spans="1:10" s="9" customFormat="1" ht="31.5" customHeight="1" x14ac:dyDescent="0.25">
      <c r="A33" s="5" t="s">
        <v>19</v>
      </c>
      <c r="B33" s="6" t="s">
        <v>87</v>
      </c>
      <c r="C33" s="7" t="s">
        <v>22</v>
      </c>
      <c r="D33" s="1">
        <f>D34+D35+D36</f>
        <v>2148642.0099999998</v>
      </c>
      <c r="E33" s="1">
        <f t="shared" ref="E33:F33" si="8">E34+E35+E36</f>
        <v>1381439.6</v>
      </c>
      <c r="F33" s="1">
        <f t="shared" si="8"/>
        <v>107887.63</v>
      </c>
      <c r="G33" s="20">
        <f t="shared" si="1"/>
        <v>5.0212008095289926</v>
      </c>
      <c r="H33" s="41">
        <f>H34+H35+H36</f>
        <v>0</v>
      </c>
      <c r="I33" s="43">
        <v>0</v>
      </c>
      <c r="J33" s="41">
        <f t="shared" si="2"/>
        <v>107887.63</v>
      </c>
    </row>
    <row r="34" spans="1:10" ht="30" x14ac:dyDescent="0.25">
      <c r="A34" s="3" t="s">
        <v>31</v>
      </c>
      <c r="B34" s="4" t="s">
        <v>88</v>
      </c>
      <c r="C34" s="4"/>
      <c r="D34" s="22">
        <v>908036.01</v>
      </c>
      <c r="E34" s="22">
        <v>140833.60000000001</v>
      </c>
      <c r="F34" s="22">
        <v>107887.63</v>
      </c>
      <c r="G34" s="20">
        <f t="shared" si="1"/>
        <v>11.881426376471568</v>
      </c>
      <c r="H34" s="42">
        <v>0</v>
      </c>
      <c r="I34" s="43">
        <v>0</v>
      </c>
      <c r="J34" s="42">
        <f t="shared" si="2"/>
        <v>107887.63</v>
      </c>
    </row>
    <row r="35" spans="1:10" x14ac:dyDescent="0.25">
      <c r="A35" s="34" t="s">
        <v>32</v>
      </c>
      <c r="B35" s="4" t="s">
        <v>89</v>
      </c>
      <c r="C35" s="4"/>
      <c r="D35" s="22">
        <v>140606</v>
      </c>
      <c r="E35" s="22">
        <v>140606</v>
      </c>
      <c r="F35" s="22">
        <v>0</v>
      </c>
      <c r="G35" s="20">
        <f t="shared" si="1"/>
        <v>0</v>
      </c>
      <c r="H35" s="42">
        <v>0</v>
      </c>
      <c r="I35" s="43">
        <v>0</v>
      </c>
      <c r="J35" s="42">
        <f t="shared" si="2"/>
        <v>0</v>
      </c>
    </row>
    <row r="36" spans="1:10" x14ac:dyDescent="0.25">
      <c r="A36" s="34" t="s">
        <v>108</v>
      </c>
      <c r="B36" s="4" t="s">
        <v>90</v>
      </c>
      <c r="C36" s="4"/>
      <c r="D36" s="22">
        <v>1100000</v>
      </c>
      <c r="E36" s="22">
        <v>1100000</v>
      </c>
      <c r="F36" s="22">
        <v>0</v>
      </c>
      <c r="G36" s="20">
        <f t="shared" si="1"/>
        <v>0</v>
      </c>
      <c r="H36" s="42">
        <v>0</v>
      </c>
      <c r="I36" s="43">
        <v>0</v>
      </c>
      <c r="J36" s="42">
        <f t="shared" si="2"/>
        <v>0</v>
      </c>
    </row>
    <row r="37" spans="1:10" ht="28.5" x14ac:dyDescent="0.25">
      <c r="A37" s="5" t="s">
        <v>40</v>
      </c>
      <c r="B37" s="6" t="s">
        <v>93</v>
      </c>
      <c r="C37" s="4"/>
      <c r="D37" s="1">
        <f>D38+D39</f>
        <v>5688240</v>
      </c>
      <c r="E37" s="1">
        <f t="shared" ref="E37:F37" si="9">E38+E39</f>
        <v>1111500</v>
      </c>
      <c r="F37" s="1">
        <f t="shared" si="9"/>
        <v>986672.16</v>
      </c>
      <c r="G37" s="20">
        <f t="shared" si="1"/>
        <v>17.345825070672124</v>
      </c>
      <c r="H37" s="41">
        <f>H38+H39</f>
        <v>821158.35</v>
      </c>
      <c r="I37" s="43">
        <v>16.989999999999998</v>
      </c>
      <c r="J37" s="41">
        <f t="shared" si="2"/>
        <v>165513.81000000006</v>
      </c>
    </row>
    <row r="38" spans="1:10" ht="30" x14ac:dyDescent="0.25">
      <c r="A38" s="34" t="s">
        <v>91</v>
      </c>
      <c r="B38" s="4" t="s">
        <v>94</v>
      </c>
      <c r="C38" s="4"/>
      <c r="D38" s="22">
        <v>5688240</v>
      </c>
      <c r="E38" s="22">
        <v>1111500</v>
      </c>
      <c r="F38" s="22">
        <v>986672.16</v>
      </c>
      <c r="G38" s="20">
        <f t="shared" si="1"/>
        <v>17.345825070672124</v>
      </c>
      <c r="H38" s="42">
        <v>821158.35</v>
      </c>
      <c r="I38" s="43">
        <v>18.11</v>
      </c>
      <c r="J38" s="42">
        <f t="shared" si="2"/>
        <v>165513.81000000006</v>
      </c>
    </row>
    <row r="39" spans="1:10" ht="30" x14ac:dyDescent="0.25">
      <c r="A39" s="34" t="s">
        <v>92</v>
      </c>
      <c r="B39" s="4" t="s">
        <v>95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42">
        <v>0</v>
      </c>
      <c r="I39" s="43">
        <v>0</v>
      </c>
      <c r="J39" s="42">
        <f t="shared" si="2"/>
        <v>0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48019286.939999998</v>
      </c>
      <c r="E40" s="1">
        <f t="shared" ref="E40:F40" si="10">E41+E42+E43</f>
        <v>13793908.279999999</v>
      </c>
      <c r="F40" s="1">
        <f t="shared" si="10"/>
        <v>10041977.459999999</v>
      </c>
      <c r="G40" s="20">
        <f t="shared" si="1"/>
        <v>20.912383544027694</v>
      </c>
      <c r="H40" s="41">
        <f>H41+H42+H43</f>
        <v>9283457.2599999998</v>
      </c>
      <c r="I40" s="43">
        <v>21.03</v>
      </c>
      <c r="J40" s="41">
        <f t="shared" si="2"/>
        <v>758520.19999999925</v>
      </c>
    </row>
    <row r="41" spans="1:10" ht="30" x14ac:dyDescent="0.25">
      <c r="A41" s="11" t="s">
        <v>96</v>
      </c>
      <c r="B41" s="4" t="s">
        <v>97</v>
      </c>
      <c r="C41" s="6"/>
      <c r="D41" s="22">
        <v>30631235.940000001</v>
      </c>
      <c r="E41" s="22">
        <v>8760034</v>
      </c>
      <c r="F41" s="22">
        <v>6837038.0999999996</v>
      </c>
      <c r="G41" s="20">
        <f t="shared" si="1"/>
        <v>22.320477415251169</v>
      </c>
      <c r="H41" s="22">
        <v>5748084.0800000001</v>
      </c>
      <c r="I41" s="43">
        <v>20.97</v>
      </c>
      <c r="J41" s="42">
        <f t="shared" si="2"/>
        <v>1088954.0199999996</v>
      </c>
    </row>
    <row r="42" spans="1:10" ht="75" x14ac:dyDescent="0.25">
      <c r="A42" s="13" t="s">
        <v>99</v>
      </c>
      <c r="B42" s="14" t="s">
        <v>98</v>
      </c>
      <c r="C42" s="6"/>
      <c r="D42" s="22">
        <v>14193000</v>
      </c>
      <c r="E42" s="22">
        <v>2490236.5299999998</v>
      </c>
      <c r="F42" s="22">
        <v>2406176.61</v>
      </c>
      <c r="G42" s="20">
        <f t="shared" si="1"/>
        <v>16.953262946522933</v>
      </c>
      <c r="H42" s="22">
        <v>2796429.93</v>
      </c>
      <c r="I42" s="43">
        <v>20.29</v>
      </c>
      <c r="J42" s="42">
        <f t="shared" si="2"/>
        <v>-390253.3200000003</v>
      </c>
    </row>
    <row r="43" spans="1:10" ht="75" x14ac:dyDescent="0.25">
      <c r="A43" s="13" t="s">
        <v>101</v>
      </c>
      <c r="B43" s="14" t="s">
        <v>100</v>
      </c>
      <c r="C43" s="12"/>
      <c r="D43" s="22">
        <v>3195051</v>
      </c>
      <c r="E43" s="22">
        <v>2543637.75</v>
      </c>
      <c r="F43" s="22">
        <v>798762.75</v>
      </c>
      <c r="G43" s="20">
        <f t="shared" si="1"/>
        <v>25</v>
      </c>
      <c r="H43" s="22">
        <v>738943.25</v>
      </c>
      <c r="I43" s="43">
        <v>25</v>
      </c>
      <c r="J43" s="42">
        <f t="shared" si="2"/>
        <v>59819.5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3448901.71</v>
      </c>
      <c r="E44" s="1">
        <v>1097007.1299999999</v>
      </c>
      <c r="F44" s="1">
        <v>339831.12</v>
      </c>
      <c r="G44" s="20">
        <f t="shared" si="1"/>
        <v>9.8533141438814731</v>
      </c>
      <c r="H44" s="41">
        <v>171363.86</v>
      </c>
      <c r="I44" s="43">
        <v>6.96</v>
      </c>
      <c r="J44" s="41">
        <f t="shared" si="2"/>
        <v>168467.26</v>
      </c>
    </row>
    <row r="45" spans="1:10" s="9" customFormat="1" ht="47.25" x14ac:dyDescent="0.25">
      <c r="A45" s="5" t="s">
        <v>103</v>
      </c>
      <c r="B45" s="15" t="s">
        <v>102</v>
      </c>
      <c r="C45" s="12"/>
      <c r="D45" s="1">
        <f>D46+D47</f>
        <v>48650</v>
      </c>
      <c r="E45" s="1">
        <f t="shared" ref="E45:F45" si="11">E46+E47</f>
        <v>15500</v>
      </c>
      <c r="F45" s="1">
        <f t="shared" si="11"/>
        <v>15500</v>
      </c>
      <c r="G45" s="20">
        <f t="shared" si="1"/>
        <v>31.860226104830421</v>
      </c>
      <c r="H45" s="41">
        <f>H46+H47</f>
        <v>0</v>
      </c>
      <c r="I45" s="43">
        <v>0</v>
      </c>
      <c r="J45" s="41">
        <f t="shared" si="2"/>
        <v>15500</v>
      </c>
    </row>
    <row r="46" spans="1:10" s="9" customFormat="1" ht="47.25" x14ac:dyDescent="0.25">
      <c r="A46" s="34" t="s">
        <v>104</v>
      </c>
      <c r="B46" s="29" t="s">
        <v>106</v>
      </c>
      <c r="C46" s="12"/>
      <c r="D46" s="22">
        <v>19700</v>
      </c>
      <c r="E46" s="22">
        <v>14700</v>
      </c>
      <c r="F46" s="22">
        <v>14700</v>
      </c>
      <c r="G46" s="20">
        <f t="shared" si="1"/>
        <v>74.619289340101531</v>
      </c>
      <c r="H46" s="42">
        <v>0</v>
      </c>
      <c r="I46" s="43">
        <v>0</v>
      </c>
      <c r="J46" s="42">
        <f t="shared" si="2"/>
        <v>14700</v>
      </c>
    </row>
    <row r="47" spans="1:10" s="9" customFormat="1" ht="47.25" x14ac:dyDescent="0.25">
      <c r="A47" s="34" t="s">
        <v>105</v>
      </c>
      <c r="B47" s="29" t="s">
        <v>107</v>
      </c>
      <c r="C47" s="12"/>
      <c r="D47" s="22">
        <v>28950</v>
      </c>
      <c r="E47" s="22">
        <v>800</v>
      </c>
      <c r="F47" s="22">
        <v>800</v>
      </c>
      <c r="G47" s="20">
        <f t="shared" si="1"/>
        <v>2.7633851468048358</v>
      </c>
      <c r="H47" s="42">
        <v>0</v>
      </c>
      <c r="I47" s="43">
        <v>0</v>
      </c>
      <c r="J47" s="42">
        <f t="shared" si="2"/>
        <v>800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1791380</v>
      </c>
      <c r="E48" s="1">
        <v>486042.18</v>
      </c>
      <c r="F48" s="1">
        <v>443260.09</v>
      </c>
      <c r="G48" s="20">
        <f t="shared" si="1"/>
        <v>24.74405709564693</v>
      </c>
      <c r="H48" s="41">
        <v>141779.82</v>
      </c>
      <c r="I48" s="43">
        <v>8.52</v>
      </c>
      <c r="J48" s="41">
        <f t="shared" si="2"/>
        <v>301480.27</v>
      </c>
    </row>
    <row r="49" spans="1:10" s="9" customFormat="1" ht="28.5" x14ac:dyDescent="0.25">
      <c r="A49" s="5" t="s">
        <v>57</v>
      </c>
      <c r="B49" s="8" t="s">
        <v>59</v>
      </c>
      <c r="C49" s="12"/>
      <c r="D49" s="1">
        <v>644388047.61000001</v>
      </c>
      <c r="E49" s="1">
        <v>313385632.54000002</v>
      </c>
      <c r="F49" s="1">
        <v>313162942.54000002</v>
      </c>
      <c r="G49" s="20">
        <f t="shared" si="1"/>
        <v>48.598502672652636</v>
      </c>
      <c r="H49" s="41">
        <v>46752196.700000003</v>
      </c>
      <c r="I49" s="43">
        <v>12.01</v>
      </c>
      <c r="J49" s="41">
        <f t="shared" si="2"/>
        <v>266410745.84000003</v>
      </c>
    </row>
    <row r="50" spans="1:10" x14ac:dyDescent="0.25">
      <c r="A50" s="5"/>
      <c r="B50" s="6" t="s">
        <v>20</v>
      </c>
      <c r="C50" s="6"/>
      <c r="D50" s="1">
        <f>D7+D13+D14+D18+D21+D24+D27+D29+D32+D33+D37+D40+D44+D45+D48+D49</f>
        <v>1303565013.46</v>
      </c>
      <c r="E50" s="1">
        <f>E7+E13+E14+E18+E21+E24+E27+E29+E32+E33+E37+E40+E44+E45+E48+E49</f>
        <v>407539119.62</v>
      </c>
      <c r="F50" s="1">
        <f>F7+F13+F14+F18+F21+F24+F27+F29+F32+F33+F37+F40+F44+F45+F48+F49</f>
        <v>380552559.12</v>
      </c>
      <c r="G50" s="20">
        <f>F50/D50*100</f>
        <v>29.193216693497682</v>
      </c>
      <c r="H50" s="21">
        <f>H7+H13+H14+H18+H24+H27+H29+H32+H33+H37+H40+H44+H45+H48+H49</f>
        <v>113157804.91</v>
      </c>
      <c r="I50" s="44">
        <v>15.16</v>
      </c>
      <c r="J50" s="41">
        <f t="shared" si="2"/>
        <v>267394754.21000001</v>
      </c>
    </row>
    <row r="53" spans="1:10" x14ac:dyDescent="0.25">
      <c r="A53" s="17" t="s">
        <v>49</v>
      </c>
      <c r="F53" t="s">
        <v>46</v>
      </c>
    </row>
  </sheetData>
  <mergeCells count="11">
    <mergeCell ref="I5:I6"/>
    <mergeCell ref="J5:J6"/>
    <mergeCell ref="A2:J2"/>
    <mergeCell ref="H5:H6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01.02.2023</vt:lpstr>
      <vt:lpstr>на 01.03.2023</vt:lpstr>
      <vt:lpstr>на 01.04.2023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2023-04-25T06:17:49Z</dcterms:modified>
</cp:coreProperties>
</file>