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535"/>
  </bookViews>
  <sheets>
    <sheet name="Документ" sheetId="2" r:id="rId1"/>
  </sheets>
  <definedNames>
    <definedName name="_xlnm.Print_Titles" localSheetId="0">Документ!$4:$4</definedName>
  </definedNames>
  <calcPr calcId="145621"/>
</workbook>
</file>

<file path=xl/calcChain.xml><?xml version="1.0" encoding="utf-8"?>
<calcChain xmlns="http://schemas.openxmlformats.org/spreadsheetml/2006/main">
  <c r="K37" i="2" l="1"/>
  <c r="H37" i="2"/>
  <c r="C37" i="2"/>
  <c r="D37" i="2"/>
  <c r="E37" i="2"/>
  <c r="C20" i="2"/>
  <c r="K20" i="2"/>
  <c r="K47" i="2" s="1"/>
  <c r="H20" i="2"/>
  <c r="E20" i="2"/>
  <c r="D20" i="2"/>
  <c r="D47" i="2"/>
  <c r="H47" i="2"/>
  <c r="E47" i="2"/>
  <c r="C47" i="2"/>
  <c r="D45" i="2"/>
  <c r="E45" i="2"/>
  <c r="M46" i="2"/>
  <c r="L46" i="2"/>
  <c r="K45" i="2"/>
  <c r="L45" i="2" s="1"/>
  <c r="J46" i="2"/>
  <c r="I46" i="2"/>
  <c r="H45" i="2"/>
  <c r="I45" i="2" s="1"/>
  <c r="G46" i="2"/>
  <c r="F46" i="2"/>
  <c r="G45" i="2"/>
  <c r="C45" i="2"/>
  <c r="F45" i="2" s="1"/>
  <c r="M43" i="2"/>
  <c r="L43" i="2"/>
  <c r="J43" i="2"/>
  <c r="I43" i="2"/>
  <c r="K42" i="2"/>
  <c r="H42" i="2"/>
  <c r="G43" i="2"/>
  <c r="F43" i="2"/>
  <c r="F44" i="2"/>
  <c r="D42" i="2"/>
  <c r="E42" i="2"/>
  <c r="C42" i="2"/>
  <c r="G10" i="2"/>
  <c r="F10" i="2"/>
  <c r="L26" i="2"/>
  <c r="L27" i="2"/>
  <c r="M26" i="2"/>
  <c r="M27" i="2"/>
  <c r="J26" i="2"/>
  <c r="J27" i="2"/>
  <c r="I26" i="2"/>
  <c r="I27" i="2"/>
  <c r="G26" i="2"/>
  <c r="G27" i="2"/>
  <c r="K25" i="2"/>
  <c r="L25" i="2" s="1"/>
  <c r="H25" i="2"/>
  <c r="F26" i="2"/>
  <c r="F27" i="2"/>
  <c r="D25" i="2"/>
  <c r="E25" i="2"/>
  <c r="F25" i="2" s="1"/>
  <c r="C25" i="2"/>
  <c r="M24" i="2"/>
  <c r="L24" i="2"/>
  <c r="J24" i="2"/>
  <c r="I24" i="2"/>
  <c r="G24" i="2"/>
  <c r="F24" i="2"/>
  <c r="M45" i="2" l="1"/>
  <c r="J45" i="2"/>
  <c r="J25" i="2"/>
  <c r="I25" i="2"/>
  <c r="G25" i="2"/>
  <c r="M25" i="2"/>
  <c r="G7" i="2"/>
  <c r="G8" i="2"/>
  <c r="G12" i="2"/>
  <c r="G14" i="2"/>
  <c r="G15" i="2"/>
  <c r="G17" i="2"/>
  <c r="G18" i="2"/>
  <c r="G19" i="2"/>
  <c r="G21" i="2"/>
  <c r="G22" i="2"/>
  <c r="G23" i="2"/>
  <c r="G29" i="2"/>
  <c r="G30" i="2"/>
  <c r="G31" i="2"/>
  <c r="G32" i="2"/>
  <c r="G33" i="2"/>
  <c r="G34" i="2"/>
  <c r="G36" i="2"/>
  <c r="G38" i="2"/>
  <c r="G39" i="2"/>
  <c r="G40" i="2"/>
  <c r="G41" i="2"/>
  <c r="G44" i="2"/>
  <c r="F7" i="2"/>
  <c r="F8" i="2"/>
  <c r="F9" i="2"/>
  <c r="F12" i="2"/>
  <c r="F14" i="2"/>
  <c r="F15" i="2"/>
  <c r="F17" i="2"/>
  <c r="F18" i="2"/>
  <c r="F19" i="2"/>
  <c r="F21" i="2"/>
  <c r="F22" i="2"/>
  <c r="F23" i="2"/>
  <c r="F29" i="2"/>
  <c r="F30" i="2"/>
  <c r="F31" i="2"/>
  <c r="F32" i="2"/>
  <c r="F33" i="2"/>
  <c r="F34" i="2"/>
  <c r="F36" i="2"/>
  <c r="F38" i="2"/>
  <c r="F39" i="2"/>
  <c r="F40" i="2"/>
  <c r="K13" i="2"/>
  <c r="H13" i="2"/>
  <c r="E13" i="2"/>
  <c r="D13" i="2"/>
  <c r="M41" i="2"/>
  <c r="J41" i="2"/>
  <c r="C13" i="2"/>
  <c r="F13" i="2" l="1"/>
  <c r="G13" i="2"/>
  <c r="K35" i="2"/>
  <c r="H35" i="2"/>
  <c r="D35" i="2"/>
  <c r="E35" i="2"/>
  <c r="C35" i="2"/>
  <c r="K28" i="2"/>
  <c r="H28" i="2"/>
  <c r="D28" i="2"/>
  <c r="E28" i="2"/>
  <c r="C28" i="2"/>
  <c r="K16" i="2"/>
  <c r="H16" i="2"/>
  <c r="D16" i="2"/>
  <c r="E16" i="2"/>
  <c r="C16" i="2"/>
  <c r="K6" i="2"/>
  <c r="H6" i="2"/>
  <c r="D6" i="2"/>
  <c r="E6" i="2"/>
  <c r="C6" i="2"/>
  <c r="M7" i="2"/>
  <c r="M8" i="2"/>
  <c r="M10" i="2"/>
  <c r="M12" i="2"/>
  <c r="M14" i="2"/>
  <c r="M17" i="2"/>
  <c r="M18" i="2"/>
  <c r="M19" i="2"/>
  <c r="M21" i="2"/>
  <c r="M22" i="2"/>
  <c r="M23" i="2"/>
  <c r="M29" i="2"/>
  <c r="M30" i="2"/>
  <c r="M31" i="2"/>
  <c r="M32" i="2"/>
  <c r="M33" i="2"/>
  <c r="M34" i="2"/>
  <c r="M36" i="2"/>
  <c r="M38" i="2"/>
  <c r="M40" i="2"/>
  <c r="M44" i="2"/>
  <c r="L7" i="2"/>
  <c r="L8" i="2"/>
  <c r="L10" i="2"/>
  <c r="L12" i="2"/>
  <c r="L14" i="2"/>
  <c r="L18" i="2"/>
  <c r="L19" i="2"/>
  <c r="L21" i="2"/>
  <c r="L22" i="2"/>
  <c r="L23" i="2"/>
  <c r="L29" i="2"/>
  <c r="L30" i="2"/>
  <c r="L31" i="2"/>
  <c r="L32" i="2"/>
  <c r="L33" i="2"/>
  <c r="L34" i="2"/>
  <c r="L36" i="2"/>
  <c r="L38" i="2"/>
  <c r="L39" i="2"/>
  <c r="L40" i="2"/>
  <c r="L44" i="2"/>
  <c r="J7" i="2"/>
  <c r="J8" i="2"/>
  <c r="J10" i="2"/>
  <c r="J12" i="2"/>
  <c r="J14" i="2"/>
  <c r="J17" i="2"/>
  <c r="J18" i="2"/>
  <c r="J19" i="2"/>
  <c r="J21" i="2"/>
  <c r="J22" i="2"/>
  <c r="J23" i="2"/>
  <c r="J29" i="2"/>
  <c r="J30" i="2"/>
  <c r="J31" i="2"/>
  <c r="J32" i="2"/>
  <c r="J33" i="2"/>
  <c r="J34" i="2"/>
  <c r="J36" i="2"/>
  <c r="J38" i="2"/>
  <c r="J40" i="2"/>
  <c r="J44" i="2"/>
  <c r="I7" i="2"/>
  <c r="I8" i="2"/>
  <c r="I10" i="2"/>
  <c r="I12" i="2"/>
  <c r="I14" i="2"/>
  <c r="I18" i="2"/>
  <c r="I19" i="2"/>
  <c r="I21" i="2"/>
  <c r="I22" i="2"/>
  <c r="I23" i="2"/>
  <c r="I29" i="2"/>
  <c r="I30" i="2"/>
  <c r="I31" i="2"/>
  <c r="I32" i="2"/>
  <c r="I33" i="2"/>
  <c r="I34" i="2"/>
  <c r="I36" i="2"/>
  <c r="I38" i="2"/>
  <c r="I39" i="2"/>
  <c r="I40" i="2"/>
  <c r="I44" i="2"/>
  <c r="G42" i="2" l="1"/>
  <c r="F42" i="2"/>
  <c r="G37" i="2"/>
  <c r="F37" i="2"/>
  <c r="F35" i="2"/>
  <c r="G35" i="2"/>
  <c r="G28" i="2"/>
  <c r="F28" i="2"/>
  <c r="G20" i="2"/>
  <c r="F20" i="2"/>
  <c r="F16" i="2"/>
  <c r="G16" i="2"/>
  <c r="J13" i="2"/>
  <c r="M20" i="2"/>
  <c r="J37" i="2"/>
  <c r="M13" i="2"/>
  <c r="I37" i="2"/>
  <c r="L37" i="2"/>
  <c r="L20" i="2"/>
  <c r="J35" i="2"/>
  <c r="M35" i="2"/>
  <c r="M28" i="2"/>
  <c r="L28" i="2"/>
  <c r="J42" i="2"/>
  <c r="M42" i="2"/>
  <c r="J28" i="2"/>
  <c r="J16" i="2"/>
  <c r="M16" i="2"/>
  <c r="G6" i="2"/>
  <c r="M37" i="2"/>
  <c r="L16" i="2"/>
  <c r="M6" i="2"/>
  <c r="I35" i="2"/>
  <c r="I16" i="2"/>
  <c r="J6" i="2"/>
  <c r="L42" i="2"/>
  <c r="L35" i="2"/>
  <c r="I20" i="2"/>
  <c r="I13" i="2"/>
  <c r="F6" i="2"/>
  <c r="L6" i="2"/>
  <c r="I6" i="2"/>
  <c r="I42" i="2"/>
  <c r="I28" i="2"/>
  <c r="J20" i="2"/>
  <c r="L13" i="2"/>
  <c r="G47" i="2" l="1"/>
  <c r="F47" i="2"/>
  <c r="J47" i="2"/>
  <c r="M47" i="2"/>
  <c r="I47" i="2"/>
  <c r="L47" i="2"/>
</calcChain>
</file>

<file path=xl/sharedStrings.xml><?xml version="1.0" encoding="utf-8"?>
<sst xmlns="http://schemas.openxmlformats.org/spreadsheetml/2006/main" count="101" uniqueCount="101">
  <si>
    <t>0100</t>
  </si>
  <si>
    <t>0102</t>
  </si>
  <si>
    <t>0104</t>
  </si>
  <si>
    <t>0105</t>
  </si>
  <si>
    <t>0106</t>
  </si>
  <si>
    <t>0111</t>
  </si>
  <si>
    <t>0113</t>
  </si>
  <si>
    <t>0300</t>
  </si>
  <si>
    <t>0400</t>
  </si>
  <si>
    <t>0405</t>
  </si>
  <si>
    <t>0408</t>
  </si>
  <si>
    <t>0409</t>
  </si>
  <si>
    <t>0500</t>
  </si>
  <si>
    <t>0502</t>
  </si>
  <si>
    <t>0503</t>
  </si>
  <si>
    <t>0700</t>
  </si>
  <si>
    <t>0701</t>
  </si>
  <si>
    <t>0702</t>
  </si>
  <si>
    <t>0703</t>
  </si>
  <si>
    <t>0705</t>
  </si>
  <si>
    <t>0707</t>
  </si>
  <si>
    <t>0709</t>
  </si>
  <si>
    <t>0800</t>
  </si>
  <si>
    <t>0801</t>
  </si>
  <si>
    <t>1000</t>
  </si>
  <si>
    <t>1001</t>
  </si>
  <si>
    <t>1003</t>
  </si>
  <si>
    <t>1004</t>
  </si>
  <si>
    <t>1100</t>
  </si>
  <si>
    <t>Раздел, подраздел</t>
  </si>
  <si>
    <t>0501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</si>
  <si>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</si>
  <si>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</si>
  <si>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</si>
  <si>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</si>
  <si>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</si>
  <si>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</si>
  <si>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</si>
  <si>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</si>
  <si>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</si>
  <si>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</si>
  <si>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</si>
  <si>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</si>
  <si>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</si>
  <si>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</si>
  <si>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</si>
  <si>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</si>
  <si>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</si>
  <si>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</si>
  <si>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</si>
  <si>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</si>
  <si>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</si>
  <si>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</si>
  <si>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6=5/3</t>
  </si>
  <si>
    <t>7=5/4</t>
  </si>
  <si>
    <t>9=8/3</t>
  </si>
  <si>
    <t>10=8/4</t>
  </si>
  <si>
    <t>12=11/3</t>
  </si>
  <si>
    <t>13=11/4</t>
  </si>
  <si>
    <t>Наименование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</si>
  <si>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</si>
  <si>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</si>
  <si>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</si>
  <si>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</si>
  <si>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Резервные фонды</t>
  </si>
  <si>
    <t>Другие общегосударственные вопросы</t>
  </si>
  <si>
    <t>ИТОГО:</t>
  </si>
  <si>
    <t>(руб.)</t>
  </si>
  <si>
    <t>Проект на 2024 год</t>
  </si>
  <si>
    <t>Проект на 2025 год</t>
  </si>
  <si>
    <t>Защита населения и территории от чрезвычайных ситуаций природного и техногенного характера, пожарная безопасность</t>
  </si>
  <si>
    <t>Молодежная политика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</si>
  <si>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</si>
  <si>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0310</t>
  </si>
  <si>
    <t>Исполнено за 2022 год</t>
  </si>
  <si>
    <t>Ожидаемое исполнение за 2023 год</t>
  </si>
  <si>
    <t>2024 год к исполнению за 2022 год</t>
  </si>
  <si>
    <t>2024 год к ожидаемому исполнению за 2023 год</t>
  </si>
  <si>
    <t>2025 год к исполнению за 2022 год</t>
  </si>
  <si>
    <t>2025 год к ожидаемому исполнению за 2023 год</t>
  </si>
  <si>
    <t>Проект на 2026 год</t>
  </si>
  <si>
    <t>2026 год к исполнению за 2022 год</t>
  </si>
  <si>
    <t>2026 год к ожидаемому исполнению за 2023 год</t>
  </si>
  <si>
    <t>Другие вопросы в области социальной политики</t>
  </si>
  <si>
    <t>0314</t>
  </si>
  <si>
    <t>Другие вопросы в области национальной безопасности и правоохранительной деятельности</t>
  </si>
  <si>
    <t>Другие вопросы в области жилищно-коммунального хозяйства</t>
  </si>
  <si>
    <t>0505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</si>
  <si>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</si>
  <si>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</si>
  <si>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</si>
  <si>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0600</t>
  </si>
  <si>
    <t>0602</t>
  </si>
  <si>
    <t>0603</t>
  </si>
  <si>
    <t>Физическая культура</t>
  </si>
  <si>
    <t>Спорт высших достижений</t>
  </si>
  <si>
    <t>1300</t>
  </si>
  <si>
    <t>1301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</si>
  <si>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</si>
  <si>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</si>
  <si>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Сведения о расходах бюджета Заволжского муниципального района по разделам и подразделам классификации расходов бюджетов на 2024 год и на плановый период 2025 и 2026 годов в сравнении с исполнением за 2022 год и ожидаемым исполнением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</si>
</sst>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center"/>
    </xf>
    <xf numFmtId="0" fontId="2" fillId="0" borderId="1">
      <alignment horizontal="right"/>
    </xf>
    <xf numFmtId="0" fontId="2" fillId="0" borderId="2">
      <alignment horizontal="center" vertical="center" wrapText="1"/>
    </xf>
    <xf numFmtId="0" fontId="3" fillId="0" borderId="2">
      <alignment vertical="top" wrapText="1"/>
    </xf>
    <xf numFmtId="49" fontId="2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2" fillId="0" borderId="1"/>
    <xf numFmtId="0" fontId="2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2" fillId="4" borderId="1"/>
    <xf numFmtId="0" fontId="2" fillId="4" borderId="4"/>
    <xf numFmtId="0" fontId="2" fillId="4" borderId="3"/>
    <xf numFmtId="0" fontId="2" fillId="4" borderId="1">
      <alignment shrinkToFit="1"/>
    </xf>
    <xf numFmtId="0" fontId="2" fillId="4" borderId="5"/>
    <xf numFmtId="0" fontId="2" fillId="4" borderId="5">
      <alignment horizontal="center"/>
    </xf>
    <xf numFmtId="4" fontId="3" fillId="0" borderId="2">
      <alignment horizontal="right" vertical="top" shrinkToFit="1"/>
    </xf>
    <xf numFmtId="49" fontId="2" fillId="0" borderId="2">
      <alignment vertical="top" wrapText="1"/>
    </xf>
    <xf numFmtId="4" fontId="2" fillId="0" borderId="2">
      <alignment horizontal="right" vertical="top" shrinkToFit="1"/>
    </xf>
    <xf numFmtId="0" fontId="2" fillId="4" borderId="5">
      <alignment shrinkToFit="1"/>
    </xf>
    <xf numFmtId="0" fontId="2" fillId="4" borderId="3">
      <alignment horizontal="center"/>
    </xf>
    <xf numFmtId="9" fontId="5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Protection="1">
      <protection locked="0"/>
    </xf>
    <xf numFmtId="0" fontId="1" fillId="0" borderId="1" xfId="1">
      <alignment horizontal="center"/>
    </xf>
    <xf numFmtId="0" fontId="2" fillId="0" borderId="1" xfId="12">
      <alignment horizontal="left" wrapText="1"/>
    </xf>
    <xf numFmtId="0" fontId="6" fillId="0" borderId="2" xfId="3" applyNumberFormat="1" applyFont="1" applyProtection="1">
      <alignment horizontal="center" vertical="center" wrapText="1"/>
    </xf>
    <xf numFmtId="0" fontId="7" fillId="0" borderId="2" xfId="3" applyNumberFormat="1" applyFont="1" applyProtection="1">
      <alignment horizontal="center" vertical="center" wrapText="1"/>
    </xf>
    <xf numFmtId="0" fontId="2" fillId="0" borderId="1" xfId="2" applyAlignment="1"/>
    <xf numFmtId="0" fontId="2" fillId="0" borderId="1" xfId="2" applyNumberFormat="1" applyAlignment="1" applyProtection="1">
      <alignment vertical="top"/>
    </xf>
    <xf numFmtId="0" fontId="6" fillId="0" borderId="2" xfId="3" applyNumberFormat="1" applyFont="1" applyAlignment="1" applyProtection="1">
      <alignment horizontal="center" vertical="top" wrapText="1"/>
    </xf>
    <xf numFmtId="0" fontId="0" fillId="0" borderId="0" xfId="0" applyAlignment="1" applyProtection="1">
      <alignment vertical="top"/>
      <protection locked="0"/>
    </xf>
    <xf numFmtId="0" fontId="6" fillId="0" borderId="1" xfId="2" applyFont="1" applyAlignment="1">
      <alignment horizontal="right"/>
    </xf>
    <xf numFmtId="0" fontId="7" fillId="0" borderId="2" xfId="3" applyNumberFormat="1" applyFont="1" applyAlignment="1" applyProtection="1">
      <alignment horizontal="center" vertical="center" wrapText="1"/>
    </xf>
    <xf numFmtId="164" fontId="0" fillId="0" borderId="0" xfId="0" applyNumberFormat="1" applyProtection="1">
      <protection locked="0"/>
    </xf>
    <xf numFmtId="0" fontId="9" fillId="0" borderId="2" xfId="4" applyNumberFormat="1" applyFont="1" applyAlignment="1" applyProtection="1">
      <alignment vertical="top" wrapText="1"/>
    </xf>
    <xf numFmtId="0" fontId="9" fillId="0" borderId="2" xfId="4" applyNumberFormat="1" applyFont="1" applyAlignment="1" applyProtection="1">
      <alignment horizontal="center" vertical="top" wrapText="1"/>
    </xf>
    <xf numFmtId="0" fontId="10" fillId="0" borderId="2" xfId="4" applyNumberFormat="1" applyFont="1" applyAlignment="1" applyProtection="1">
      <alignment vertical="top" wrapText="1"/>
    </xf>
    <xf numFmtId="0" fontId="10" fillId="0" borderId="2" xfId="4" applyNumberFormat="1" applyFont="1" applyAlignment="1" applyProtection="1">
      <alignment horizontal="center" vertical="center" wrapText="1"/>
    </xf>
    <xf numFmtId="0" fontId="9" fillId="0" borderId="2" xfId="4" applyNumberFormat="1" applyFont="1" applyAlignment="1" applyProtection="1">
      <alignment horizontal="center" vertical="center" wrapText="1"/>
    </xf>
    <xf numFmtId="49" fontId="10" fillId="0" borderId="2" xfId="4" applyNumberFormat="1" applyFont="1" applyAlignment="1" applyProtection="1">
      <alignment horizontal="center" vertical="center" wrapText="1"/>
    </xf>
    <xf numFmtId="4" fontId="9" fillId="0" borderId="2" xfId="6" applyNumberFormat="1" applyFont="1" applyFill="1" applyAlignment="1" applyProtection="1">
      <alignment horizontal="center" vertical="top" shrinkToFit="1"/>
    </xf>
    <xf numFmtId="4" fontId="9" fillId="0" borderId="2" xfId="29" applyNumberFormat="1" applyFont="1" applyFill="1" applyBorder="1" applyAlignment="1" applyProtection="1">
      <alignment horizontal="center" vertical="top" shrinkToFit="1"/>
    </xf>
    <xf numFmtId="4" fontId="10" fillId="0" borderId="2" xfId="29" applyNumberFormat="1" applyFont="1" applyFill="1" applyBorder="1" applyAlignment="1" applyProtection="1">
      <alignment horizontal="center" vertical="center" shrinkToFit="1"/>
    </xf>
    <xf numFmtId="4" fontId="9" fillId="0" borderId="2" xfId="29" applyNumberFormat="1" applyFont="1" applyFill="1" applyBorder="1" applyAlignment="1" applyProtection="1">
      <alignment horizontal="center" vertical="center" shrinkToFit="1"/>
    </xf>
    <xf numFmtId="0" fontId="11" fillId="5" borderId="6" xfId="0" applyFont="1" applyFill="1" applyBorder="1" applyAlignment="1">
      <alignment horizontal="left" vertical="top" wrapText="1"/>
    </xf>
    <xf numFmtId="4" fontId="10" fillId="0" borderId="7" xfId="29" applyNumberFormat="1" applyFont="1" applyFill="1" applyBorder="1" applyAlignment="1" applyProtection="1">
      <alignment horizontal="center" vertical="center" shrinkToFit="1"/>
    </xf>
    <xf numFmtId="4" fontId="9" fillId="0" borderId="7" xfId="29" applyNumberFormat="1" applyFont="1" applyFill="1" applyBorder="1" applyAlignment="1" applyProtection="1">
      <alignment horizontal="center" vertical="center" shrinkToFit="1"/>
    </xf>
    <xf numFmtId="4" fontId="9" fillId="0" borderId="2" xfId="6" applyNumberFormat="1" applyFont="1" applyFill="1" applyBorder="1" applyAlignment="1" applyProtection="1">
      <alignment horizontal="center" vertical="center" shrinkToFit="1"/>
    </xf>
    <xf numFmtId="4" fontId="11" fillId="0" borderId="2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0" fontId="9" fillId="0" borderId="8" xfId="4" applyNumberFormat="1" applyFont="1" applyBorder="1" applyAlignment="1" applyProtection="1">
      <alignment vertical="top" wrapText="1"/>
    </xf>
    <xf numFmtId="0" fontId="9" fillId="0" borderId="9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49" fontId="9" fillId="0" borderId="10" xfId="4" applyNumberFormat="1" applyFont="1" applyBorder="1" applyAlignment="1" applyProtection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/>
    </xf>
    <xf numFmtId="0" fontId="9" fillId="0" borderId="12" xfId="4" applyNumberFormat="1" applyFont="1" applyBorder="1" applyAlignment="1" applyProtection="1">
      <alignment horizontal="center" vertical="center" wrapText="1"/>
    </xf>
    <xf numFmtId="0" fontId="10" fillId="0" borderId="13" xfId="4" applyNumberFormat="1" applyFont="1" applyBorder="1" applyAlignment="1" applyProtection="1">
      <alignment horizontal="center" vertical="center" wrapText="1"/>
    </xf>
    <xf numFmtId="4" fontId="12" fillId="0" borderId="2" xfId="0" applyNumberFormat="1" applyFont="1" applyBorder="1" applyAlignment="1">
      <alignment horizontal="center" vertical="center"/>
    </xf>
    <xf numFmtId="0" fontId="9" fillId="0" borderId="13" xfId="4" applyNumberFormat="1" applyFont="1" applyBorder="1" applyAlignment="1" applyProtection="1">
      <alignment horizontal="center" vertical="center" wrapText="1"/>
    </xf>
    <xf numFmtId="4" fontId="10" fillId="0" borderId="2" xfId="6" applyNumberFormat="1" applyFont="1" applyFill="1" applyBorder="1" applyAlignment="1" applyProtection="1">
      <alignment horizontal="center" vertical="center" shrinkToFit="1"/>
    </xf>
    <xf numFmtId="4" fontId="9" fillId="0" borderId="2" xfId="9" applyNumberFormat="1" applyFont="1" applyFill="1" applyBorder="1" applyAlignment="1" applyProtection="1">
      <alignment horizontal="center" vertical="top" shrinkToFit="1"/>
    </xf>
    <xf numFmtId="49" fontId="10" fillId="0" borderId="14" xfId="4" applyNumberFormat="1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0" fontId="1" fillId="0" borderId="1" xfId="1" applyNumberFormat="1" applyProtection="1">
      <alignment horizontal="center"/>
    </xf>
    <xf numFmtId="0" fontId="1" fillId="0" borderId="1" xfId="1">
      <alignment horizontal="center"/>
    </xf>
    <xf numFmtId="0" fontId="9" fillId="0" borderId="6" xfId="8" applyNumberFormat="1" applyFont="1" applyBorder="1" applyProtection="1">
      <alignment horizontal="right"/>
    </xf>
    <xf numFmtId="0" fontId="9" fillId="0" borderId="11" xfId="8" applyNumberFormat="1" applyFont="1" applyBorder="1" applyProtection="1">
      <alignment horizontal="right"/>
    </xf>
    <xf numFmtId="0" fontId="2" fillId="0" borderId="1" xfId="12" applyNumberFormat="1" applyProtection="1">
      <alignment horizontal="left" wrapText="1"/>
    </xf>
    <xf numFmtId="0" fontId="2" fillId="0" borderId="1" xfId="12">
      <alignment horizontal="left" wrapText="1"/>
    </xf>
    <xf numFmtId="0" fontId="8" fillId="0" borderId="1" xfId="1" applyNumberFormat="1" applyFont="1" applyAlignment="1" applyProtection="1">
      <alignment horizontal="center" vertical="top" wrapText="1"/>
    </xf>
  </cellXfs>
  <cellStyles count="30">
    <cellStyle name="br" xfId="15"/>
    <cellStyle name="col" xfId="14"/>
    <cellStyle name="style0" xfId="16"/>
    <cellStyle name="td" xfId="17"/>
    <cellStyle name="tr" xfId="13"/>
    <cellStyle name="xl21" xfId="18"/>
    <cellStyle name="xl22" xfId="1"/>
    <cellStyle name="xl23" xfId="2"/>
    <cellStyle name="xl24" xfId="19"/>
    <cellStyle name="xl25" xfId="3"/>
    <cellStyle name="xl26" xfId="20"/>
    <cellStyle name="xl27" xfId="21"/>
    <cellStyle name="xl28" xfId="8"/>
    <cellStyle name="xl29" xfId="9"/>
    <cellStyle name="xl30" xfId="10"/>
    <cellStyle name="xl31" xfId="11"/>
    <cellStyle name="xl32" xfId="12"/>
    <cellStyle name="xl33" xfId="4"/>
    <cellStyle name="xl34" xfId="5"/>
    <cellStyle name="xl35" xfId="6"/>
    <cellStyle name="xl36" xfId="7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Обычный" xfId="0" builtinId="0"/>
    <cellStyle name="Процентный" xfId="29" builtinId="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tabSelected="1" workbookViewId="0">
      <pane ySplit="4" topLeftCell="A5" activePane="bottomLeft" state="frozen"/>
      <selection pane="bottomLeft" activeCell="P8" sqref="P8"/>
    </sheetView>
  </sheetViews>
  <sheetFormatPr defaultRowHeight="15" outlineLevelRow="1" x14ac:dyDescent="0.25"/>
  <cols>
    <col min="1" max="1" width="52.42578125" style="9" customWidth="1"/>
    <col min="2" max="2" width="10" style="9" customWidth="1"/>
    <col min="3" max="3" width="17" style="1" customWidth="1"/>
    <col min="4" max="4" width="16.5703125" style="1" customWidth="1"/>
    <col min="5" max="5" width="16.7109375" style="1" customWidth="1"/>
    <col min="6" max="6" width="13.7109375" style="1" customWidth="1"/>
    <col min="7" max="7" width="15" style="1" customWidth="1"/>
    <col min="8" max="8" width="14.28515625" style="1" customWidth="1"/>
    <col min="9" max="10" width="13.140625" style="1" customWidth="1"/>
    <col min="11" max="11" width="15.42578125" style="1" customWidth="1"/>
    <col min="12" max="13" width="13.140625" style="1" customWidth="1"/>
    <col min="14" max="16384" width="9.140625" style="1"/>
  </cols>
  <sheetData>
    <row r="1" spans="1:13" ht="33" customHeight="1" x14ac:dyDescent="0.25">
      <c r="A1" s="49" t="s">
        <v>100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4.5" customHeight="1" x14ac:dyDescent="0.25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  <c r="L2" s="2"/>
      <c r="M2" s="2"/>
    </row>
    <row r="3" spans="1:13" ht="12" customHeight="1" x14ac:dyDescent="0.25">
      <c r="A3" s="7"/>
      <c r="B3" s="7"/>
      <c r="C3" s="6"/>
      <c r="D3" s="6"/>
      <c r="E3" s="6"/>
      <c r="F3" s="6"/>
      <c r="G3" s="6"/>
      <c r="H3" s="6"/>
      <c r="I3" s="6"/>
      <c r="J3" s="6"/>
      <c r="L3" s="6"/>
      <c r="M3" s="10" t="s">
        <v>67</v>
      </c>
    </row>
    <row r="4" spans="1:13" ht="49.5" customHeight="1" x14ac:dyDescent="0.25">
      <c r="A4" s="11" t="s">
        <v>59</v>
      </c>
      <c r="B4" s="11" t="s">
        <v>29</v>
      </c>
      <c r="C4" s="5" t="s">
        <v>74</v>
      </c>
      <c r="D4" s="5" t="s">
        <v>75</v>
      </c>
      <c r="E4" s="5" t="s">
        <v>68</v>
      </c>
      <c r="F4" s="5" t="s">
        <v>76</v>
      </c>
      <c r="G4" s="5" t="s">
        <v>77</v>
      </c>
      <c r="H4" s="5" t="s">
        <v>69</v>
      </c>
      <c r="I4" s="5" t="s">
        <v>78</v>
      </c>
      <c r="J4" s="5" t="s">
        <v>79</v>
      </c>
      <c r="K4" s="5" t="s">
        <v>80</v>
      </c>
      <c r="L4" s="5" t="s">
        <v>81</v>
      </c>
      <c r="M4" s="5" t="s">
        <v>82</v>
      </c>
    </row>
    <row r="5" spans="1:13" ht="14.25" customHeight="1" x14ac:dyDescent="0.25">
      <c r="A5" s="8">
        <v>1</v>
      </c>
      <c r="B5" s="8">
        <v>2</v>
      </c>
      <c r="C5" s="4">
        <v>3</v>
      </c>
      <c r="D5" s="4">
        <v>4</v>
      </c>
      <c r="E5" s="4">
        <v>5</v>
      </c>
      <c r="F5" s="4" t="s">
        <v>53</v>
      </c>
      <c r="G5" s="4" t="s">
        <v>54</v>
      </c>
      <c r="H5" s="4">
        <v>8</v>
      </c>
      <c r="I5" s="4" t="s">
        <v>55</v>
      </c>
      <c r="J5" s="4" t="s">
        <v>56</v>
      </c>
      <c r="K5" s="4">
        <v>11</v>
      </c>
      <c r="L5" s="4" t="s">
        <v>57</v>
      </c>
      <c r="M5" s="4" t="s">
        <v>58</v>
      </c>
    </row>
    <row r="6" spans="1:13" x14ac:dyDescent="0.25">
      <c r="A6" s="13" t="s">
        <v>61</v>
      </c>
      <c r="B6" s="14" t="s">
        <v>0</v>
      </c>
      <c r="C6" s="19">
        <f>SUM(C7:C12)</f>
        <v>54790556.969999999</v>
      </c>
      <c r="D6" s="19">
        <f>SUM(D7:D12)</f>
        <v>65366786.890000001</v>
      </c>
      <c r="E6" s="19">
        <f>SUM(E7:E12)</f>
        <v>58317548.180000007</v>
      </c>
      <c r="F6" s="22">
        <f>E6/C6*100</f>
        <v>106.43722459680629</v>
      </c>
      <c r="G6" s="22">
        <f>E6/D6*100</f>
        <v>89.215870864415393</v>
      </c>
      <c r="H6" s="19">
        <f>SUM(H7:H12)</f>
        <v>54029455.629999995</v>
      </c>
      <c r="I6" s="20">
        <f>H6/C6*100</f>
        <v>98.610889572783975</v>
      </c>
      <c r="J6" s="20">
        <f>H6/D6*100</f>
        <v>82.655822934851315</v>
      </c>
      <c r="K6" s="19">
        <f>SUM(K7:K12)</f>
        <v>55245613.170000002</v>
      </c>
      <c r="L6" s="20">
        <f>K6/C6*100</f>
        <v>100.83053764218744</v>
      </c>
      <c r="M6" s="20">
        <f>K6/D6*100</f>
        <v>84.516335892366826</v>
      </c>
    </row>
    <row r="7" spans="1:13" ht="45" outlineLevel="1" x14ac:dyDescent="0.25">
      <c r="A7" s="23" t="s">
        <v>60</v>
      </c>
      <c r="B7" s="16" t="s">
        <v>1</v>
      </c>
      <c r="C7" s="27">
        <v>1951202.15</v>
      </c>
      <c r="D7" s="27">
        <v>2003247</v>
      </c>
      <c r="E7" s="27">
        <v>2333479</v>
      </c>
      <c r="F7" s="21">
        <f t="shared" ref="F7:F47" si="0">E7/C7*100</f>
        <v>119.59186289334502</v>
      </c>
      <c r="G7" s="21">
        <f t="shared" ref="G7:G47" si="1">E7/D7*100</f>
        <v>116.48483686734585</v>
      </c>
      <c r="H7" s="27">
        <v>2426401</v>
      </c>
      <c r="I7" s="21">
        <f t="shared" ref="I7:I47" si="2">H7/C7*100</f>
        <v>124.35415776884011</v>
      </c>
      <c r="J7" s="21">
        <f t="shared" ref="J7:J47" si="3">H7/D7*100</f>
        <v>121.1234061501153</v>
      </c>
      <c r="K7" s="27">
        <v>2523039</v>
      </c>
      <c r="L7" s="24">
        <f t="shared" ref="L7:L47" si="4">K7/C7*100</f>
        <v>129.30689933895368</v>
      </c>
      <c r="M7" s="21">
        <f t="shared" ref="M7:M47" si="5">K7/D7*100</f>
        <v>125.9474742755137</v>
      </c>
    </row>
    <row r="8" spans="1:13" ht="60" outlineLevel="1" x14ac:dyDescent="0.25">
      <c r="A8" s="23" t="s">
        <v>62</v>
      </c>
      <c r="B8" s="16" t="s">
        <v>2</v>
      </c>
      <c r="C8" s="27">
        <v>26174522.949999999</v>
      </c>
      <c r="D8" s="27">
        <v>29985758.59</v>
      </c>
      <c r="E8" s="27">
        <v>29847538.870000001</v>
      </c>
      <c r="F8" s="21">
        <f t="shared" si="0"/>
        <v>114.03279030917352</v>
      </c>
      <c r="G8" s="21">
        <f t="shared" si="1"/>
        <v>99.539048780156278</v>
      </c>
      <c r="H8" s="27">
        <v>29358832.370000001</v>
      </c>
      <c r="I8" s="21">
        <f t="shared" si="2"/>
        <v>112.16568273692262</v>
      </c>
      <c r="J8" s="21">
        <f t="shared" si="3"/>
        <v>97.909253427361762</v>
      </c>
      <c r="K8" s="27">
        <v>30498891.370000001</v>
      </c>
      <c r="L8" s="24">
        <f t="shared" si="4"/>
        <v>116.52128838512414</v>
      </c>
      <c r="M8" s="21">
        <f t="shared" si="5"/>
        <v>101.71125495611481</v>
      </c>
    </row>
    <row r="9" spans="1:13" outlineLevel="1" x14ac:dyDescent="0.25">
      <c r="A9" s="23" t="s">
        <v>63</v>
      </c>
      <c r="B9" s="16" t="s">
        <v>3</v>
      </c>
      <c r="C9" s="27">
        <v>41420.28</v>
      </c>
      <c r="D9" s="27">
        <v>0</v>
      </c>
      <c r="E9" s="27">
        <v>1558.51</v>
      </c>
      <c r="F9" s="21">
        <f t="shared" si="0"/>
        <v>3.7626737433933326</v>
      </c>
      <c r="G9" s="21">
        <v>0</v>
      </c>
      <c r="H9" s="27">
        <v>1379.46</v>
      </c>
      <c r="I9" s="21">
        <v>0</v>
      </c>
      <c r="J9" s="21">
        <v>0</v>
      </c>
      <c r="K9" s="27">
        <v>0</v>
      </c>
      <c r="L9" s="24">
        <v>0</v>
      </c>
      <c r="M9" s="21">
        <v>0</v>
      </c>
    </row>
    <row r="10" spans="1:13" ht="45" outlineLevel="1" x14ac:dyDescent="0.25">
      <c r="A10" s="23" t="s">
        <v>72</v>
      </c>
      <c r="B10" s="16" t="s">
        <v>4</v>
      </c>
      <c r="C10" s="27">
        <v>4548426.55</v>
      </c>
      <c r="D10" s="28">
        <v>6383000.9299999997</v>
      </c>
      <c r="E10" s="28">
        <v>8143327</v>
      </c>
      <c r="F10" s="21">
        <f>E10/C10*100</f>
        <v>179.03613283587049</v>
      </c>
      <c r="G10" s="21">
        <f>E10/D10*100</f>
        <v>127.57834581734897</v>
      </c>
      <c r="H10" s="27">
        <v>7943327</v>
      </c>
      <c r="I10" s="21">
        <f t="shared" si="2"/>
        <v>174.63900785646413</v>
      </c>
      <c r="J10" s="21">
        <f t="shared" si="3"/>
        <v>124.44502338494881</v>
      </c>
      <c r="K10" s="27">
        <v>7943327</v>
      </c>
      <c r="L10" s="24">
        <f t="shared" si="4"/>
        <v>174.63900785646413</v>
      </c>
      <c r="M10" s="21">
        <f t="shared" si="5"/>
        <v>124.44502338494881</v>
      </c>
    </row>
    <row r="11" spans="1:13" outlineLevel="1" x14ac:dyDescent="0.25">
      <c r="A11" s="23" t="s">
        <v>64</v>
      </c>
      <c r="B11" s="16" t="s">
        <v>5</v>
      </c>
      <c r="C11" s="27">
        <v>0</v>
      </c>
      <c r="D11" s="27">
        <v>300000</v>
      </c>
      <c r="E11" s="27">
        <v>300000</v>
      </c>
      <c r="F11" s="21">
        <v>0</v>
      </c>
      <c r="G11" s="21">
        <v>0</v>
      </c>
      <c r="H11" s="27">
        <v>300000</v>
      </c>
      <c r="I11" s="21">
        <v>0</v>
      </c>
      <c r="J11" s="21">
        <v>0</v>
      </c>
      <c r="K11" s="27">
        <v>300000</v>
      </c>
      <c r="L11" s="24">
        <v>0</v>
      </c>
      <c r="M11" s="21">
        <v>0</v>
      </c>
    </row>
    <row r="12" spans="1:13" outlineLevel="1" x14ac:dyDescent="0.25">
      <c r="A12" s="23" t="s">
        <v>65</v>
      </c>
      <c r="B12" s="16" t="s">
        <v>6</v>
      </c>
      <c r="C12" s="27">
        <v>22074985.039999999</v>
      </c>
      <c r="D12" s="27">
        <v>26694780.370000001</v>
      </c>
      <c r="E12" s="27">
        <v>17691644.800000001</v>
      </c>
      <c r="F12" s="21">
        <f t="shared" si="0"/>
        <v>80.143405614738299</v>
      </c>
      <c r="G12" s="21">
        <f t="shared" si="1"/>
        <v>66.273797928984422</v>
      </c>
      <c r="H12" s="27">
        <v>13999515.800000001</v>
      </c>
      <c r="I12" s="21">
        <f t="shared" si="2"/>
        <v>63.41800809664332</v>
      </c>
      <c r="J12" s="21">
        <f t="shared" si="3"/>
        <v>52.442895599668873</v>
      </c>
      <c r="K12" s="27">
        <v>13980355.800000001</v>
      </c>
      <c r="L12" s="24">
        <f t="shared" si="4"/>
        <v>63.331213020835655</v>
      </c>
      <c r="M12" s="21">
        <f t="shared" si="5"/>
        <v>52.371121268753107</v>
      </c>
    </row>
    <row r="13" spans="1:13" ht="28.5" x14ac:dyDescent="0.25">
      <c r="A13" s="13" t="s">
        <v>31</v>
      </c>
      <c r="B13" s="17" t="s">
        <v>7</v>
      </c>
      <c r="C13" s="26">
        <f>SUM(C14:C15)</f>
        <v>5641.92</v>
      </c>
      <c r="D13" s="26">
        <f>SUM(D14:D15)</f>
        <v>2257244</v>
      </c>
      <c r="E13" s="26">
        <f>SUM(E14:E15)</f>
        <v>206000</v>
      </c>
      <c r="F13" s="22">
        <f t="shared" si="0"/>
        <v>3651.239294424593</v>
      </c>
      <c r="G13" s="22">
        <f t="shared" si="1"/>
        <v>9.1261733334987269</v>
      </c>
      <c r="H13" s="26">
        <f>SUM(H14:H15)</f>
        <v>130192</v>
      </c>
      <c r="I13" s="22">
        <f t="shared" si="2"/>
        <v>2307.5832340763427</v>
      </c>
      <c r="J13" s="22">
        <f t="shared" si="3"/>
        <v>5.7677415467711954</v>
      </c>
      <c r="K13" s="26">
        <f>SUM(K14:K15)</f>
        <v>30500</v>
      </c>
      <c r="L13" s="25">
        <f t="shared" si="4"/>
        <v>540.59610912597134</v>
      </c>
      <c r="M13" s="22">
        <f t="shared" si="5"/>
        <v>1.351205275105394</v>
      </c>
    </row>
    <row r="14" spans="1:13" ht="48.75" customHeight="1" outlineLevel="1" x14ac:dyDescent="0.25">
      <c r="A14" s="15" t="s">
        <v>70</v>
      </c>
      <c r="B14" s="18" t="s">
        <v>73</v>
      </c>
      <c r="C14" s="27">
        <v>5641.92</v>
      </c>
      <c r="D14" s="27">
        <v>2251244</v>
      </c>
      <c r="E14" s="27">
        <v>200000</v>
      </c>
      <c r="F14" s="21">
        <f t="shared" si="0"/>
        <v>3544.8925188588282</v>
      </c>
      <c r="G14" s="21">
        <f t="shared" si="1"/>
        <v>8.8839770366961552</v>
      </c>
      <c r="H14" s="27">
        <v>124192</v>
      </c>
      <c r="I14" s="21">
        <f t="shared" si="2"/>
        <v>2201.2364585105779</v>
      </c>
      <c r="J14" s="21">
        <f t="shared" si="3"/>
        <v>5.5165943807068452</v>
      </c>
      <c r="K14" s="27">
        <v>24500</v>
      </c>
      <c r="L14" s="24">
        <f t="shared" si="4"/>
        <v>434.24933356020642</v>
      </c>
      <c r="M14" s="21">
        <f t="shared" si="5"/>
        <v>1.088287186995279</v>
      </c>
    </row>
    <row r="15" spans="1:13" ht="33" customHeight="1" outlineLevel="1" x14ac:dyDescent="0.25">
      <c r="A15" s="15" t="s">
        <v>85</v>
      </c>
      <c r="B15" s="18" t="s">
        <v>84</v>
      </c>
      <c r="C15" s="27">
        <v>0</v>
      </c>
      <c r="D15" s="27">
        <v>6000</v>
      </c>
      <c r="E15" s="27">
        <v>6000</v>
      </c>
      <c r="F15" s="21" t="e">
        <f t="shared" si="0"/>
        <v>#DIV/0!</v>
      </c>
      <c r="G15" s="21">
        <f t="shared" si="1"/>
        <v>100</v>
      </c>
      <c r="H15" s="27">
        <v>6000</v>
      </c>
      <c r="I15" s="21">
        <v>0</v>
      </c>
      <c r="J15" s="21">
        <v>0</v>
      </c>
      <c r="K15" s="27">
        <v>6000</v>
      </c>
      <c r="L15" s="24">
        <v>0</v>
      </c>
      <c r="M15" s="21">
        <v>0</v>
      </c>
    </row>
    <row r="16" spans="1:13" x14ac:dyDescent="0.25">
      <c r="A16" s="13" t="s">
        <v>32</v>
      </c>
      <c r="B16" s="17" t="s">
        <v>8</v>
      </c>
      <c r="C16" s="26">
        <f>SUM(C17:C19)</f>
        <v>14499405.85</v>
      </c>
      <c r="D16" s="26">
        <f>SUM(D17:D19)</f>
        <v>29471023.080000002</v>
      </c>
      <c r="E16" s="26">
        <f>SUM(E17:E19)</f>
        <v>17440463.66</v>
      </c>
      <c r="F16" s="22">
        <f t="shared" si="0"/>
        <v>120.28398846425836</v>
      </c>
      <c r="G16" s="22">
        <f t="shared" si="1"/>
        <v>59.178344819103579</v>
      </c>
      <c r="H16" s="26">
        <f>SUM(H17:H19)</f>
        <v>18268080.760000002</v>
      </c>
      <c r="I16" s="22">
        <f t="shared" si="2"/>
        <v>125.99192648987064</v>
      </c>
      <c r="J16" s="22">
        <f t="shared" si="3"/>
        <v>61.986584959778057</v>
      </c>
      <c r="K16" s="26">
        <f>SUM(K17:K19)</f>
        <v>12133421.16</v>
      </c>
      <c r="L16" s="25">
        <f t="shared" si="4"/>
        <v>83.682195570792999</v>
      </c>
      <c r="M16" s="22">
        <f t="shared" si="5"/>
        <v>41.17068188322969</v>
      </c>
    </row>
    <row r="17" spans="1:13" outlineLevel="1" x14ac:dyDescent="0.25">
      <c r="A17" s="15" t="s">
        <v>33</v>
      </c>
      <c r="B17" s="16" t="s">
        <v>9</v>
      </c>
      <c r="C17" s="27">
        <v>535999.93999999994</v>
      </c>
      <c r="D17" s="27">
        <v>795844.35</v>
      </c>
      <c r="E17" s="27">
        <v>902163.41</v>
      </c>
      <c r="F17" s="21">
        <f t="shared" si="0"/>
        <v>168.31408787098002</v>
      </c>
      <c r="G17" s="21">
        <f t="shared" si="1"/>
        <v>113.3592781050717</v>
      </c>
      <c r="H17" s="27">
        <v>967090.51</v>
      </c>
      <c r="I17" s="21">
        <v>0</v>
      </c>
      <c r="J17" s="21">
        <f t="shared" si="3"/>
        <v>121.51754422834063</v>
      </c>
      <c r="K17" s="27">
        <v>421271.16</v>
      </c>
      <c r="L17" s="24">
        <v>0</v>
      </c>
      <c r="M17" s="21">
        <f t="shared" si="5"/>
        <v>52.933863261076105</v>
      </c>
    </row>
    <row r="18" spans="1:13" outlineLevel="1" x14ac:dyDescent="0.25">
      <c r="A18" s="15" t="s">
        <v>34</v>
      </c>
      <c r="B18" s="16" t="s">
        <v>10</v>
      </c>
      <c r="C18" s="27">
        <v>180000</v>
      </c>
      <c r="D18" s="27">
        <v>150000</v>
      </c>
      <c r="E18" s="27">
        <v>170000</v>
      </c>
      <c r="F18" s="21">
        <f t="shared" si="0"/>
        <v>94.444444444444443</v>
      </c>
      <c r="G18" s="21">
        <f t="shared" si="1"/>
        <v>113.33333333333333</v>
      </c>
      <c r="H18" s="27">
        <v>170000</v>
      </c>
      <c r="I18" s="21">
        <f t="shared" si="2"/>
        <v>94.444444444444443</v>
      </c>
      <c r="J18" s="21">
        <f t="shared" si="3"/>
        <v>113.33333333333333</v>
      </c>
      <c r="K18" s="27">
        <v>170000</v>
      </c>
      <c r="L18" s="24">
        <f t="shared" si="4"/>
        <v>94.444444444444443</v>
      </c>
      <c r="M18" s="21">
        <f t="shared" si="5"/>
        <v>113.33333333333333</v>
      </c>
    </row>
    <row r="19" spans="1:13" outlineLevel="1" x14ac:dyDescent="0.25">
      <c r="A19" s="15" t="s">
        <v>35</v>
      </c>
      <c r="B19" s="16" t="s">
        <v>11</v>
      </c>
      <c r="C19" s="27">
        <v>13783405.91</v>
      </c>
      <c r="D19" s="27">
        <v>28525178.73</v>
      </c>
      <c r="E19" s="27">
        <v>16368300.25</v>
      </c>
      <c r="F19" s="21">
        <f t="shared" si="0"/>
        <v>118.75366913575863</v>
      </c>
      <c r="G19" s="21">
        <f t="shared" si="1"/>
        <v>57.3819375679684</v>
      </c>
      <c r="H19" s="27">
        <v>17130990.25</v>
      </c>
      <c r="I19" s="21">
        <f t="shared" si="2"/>
        <v>124.28706200672283</v>
      </c>
      <c r="J19" s="21">
        <f t="shared" si="3"/>
        <v>60.055680674783275</v>
      </c>
      <c r="K19" s="27">
        <v>11542150</v>
      </c>
      <c r="L19" s="24">
        <f t="shared" si="4"/>
        <v>83.739462331484077</v>
      </c>
      <c r="M19" s="21">
        <f t="shared" si="5"/>
        <v>40.46302429600938</v>
      </c>
    </row>
    <row r="20" spans="1:13" ht="21" customHeight="1" x14ac:dyDescent="0.25">
      <c r="A20" s="13" t="s">
        <v>36</v>
      </c>
      <c r="B20" s="17" t="s">
        <v>12</v>
      </c>
      <c r="C20" s="26">
        <f>SUM(C21:C24)</f>
        <v>31652172.099999998</v>
      </c>
      <c r="D20" s="26">
        <f>SUM(D21:D24)</f>
        <v>63103773.760000005</v>
      </c>
      <c r="E20" s="26">
        <f>SUM(E21:E24)</f>
        <v>4212970</v>
      </c>
      <c r="F20" s="22">
        <f t="shared" si="0"/>
        <v>13.310208179994069</v>
      </c>
      <c r="G20" s="22">
        <f t="shared" si="1"/>
        <v>6.67625682106274</v>
      </c>
      <c r="H20" s="26">
        <f>SUM(H21:H24)</f>
        <v>2470375</v>
      </c>
      <c r="I20" s="22">
        <f t="shared" si="2"/>
        <v>7.8047566283768566</v>
      </c>
      <c r="J20" s="22">
        <f t="shared" si="3"/>
        <v>3.9147817203381146</v>
      </c>
      <c r="K20" s="26">
        <f>SUM(K21:K24)</f>
        <v>409125</v>
      </c>
      <c r="L20" s="25">
        <f t="shared" si="4"/>
        <v>1.292565321291173</v>
      </c>
      <c r="M20" s="22">
        <f t="shared" si="5"/>
        <v>0.64833681984853764</v>
      </c>
    </row>
    <row r="21" spans="1:13" x14ac:dyDescent="0.25">
      <c r="A21" s="15" t="s">
        <v>37</v>
      </c>
      <c r="B21" s="18" t="s">
        <v>30</v>
      </c>
      <c r="C21" s="27">
        <v>1391452.9</v>
      </c>
      <c r="D21" s="27">
        <v>6179081.3200000003</v>
      </c>
      <c r="E21" s="27">
        <v>1045465.67</v>
      </c>
      <c r="F21" s="21">
        <f t="shared" si="0"/>
        <v>75.134822745347691</v>
      </c>
      <c r="G21" s="21">
        <f t="shared" si="1"/>
        <v>16.919435363572784</v>
      </c>
      <c r="H21" s="27">
        <v>86000</v>
      </c>
      <c r="I21" s="21">
        <f t="shared" si="2"/>
        <v>6.1805900868078254</v>
      </c>
      <c r="J21" s="21">
        <f t="shared" si="3"/>
        <v>1.3917926556758764</v>
      </c>
      <c r="K21" s="27">
        <v>86000</v>
      </c>
      <c r="L21" s="24">
        <f t="shared" si="4"/>
        <v>6.1805900868078254</v>
      </c>
      <c r="M21" s="21">
        <f t="shared" si="5"/>
        <v>1.3917926556758764</v>
      </c>
    </row>
    <row r="22" spans="1:13" outlineLevel="1" x14ac:dyDescent="0.25">
      <c r="A22" s="15" t="s">
        <v>38</v>
      </c>
      <c r="B22" s="18" t="s">
        <v>13</v>
      </c>
      <c r="C22" s="27">
        <v>30230314.620000001</v>
      </c>
      <c r="D22" s="27">
        <v>49005921.030000001</v>
      </c>
      <c r="E22" s="27">
        <v>3063379.33</v>
      </c>
      <c r="F22" s="21">
        <f t="shared" si="0"/>
        <v>10.133468237122832</v>
      </c>
      <c r="G22" s="21">
        <f t="shared" si="1"/>
        <v>6.2510391920288333</v>
      </c>
      <c r="H22" s="27">
        <v>2280250</v>
      </c>
      <c r="I22" s="21">
        <f t="shared" si="2"/>
        <v>7.5429251354579518</v>
      </c>
      <c r="J22" s="21">
        <f t="shared" si="3"/>
        <v>4.6530091712878887</v>
      </c>
      <c r="K22" s="27">
        <v>219000</v>
      </c>
      <c r="L22" s="24">
        <f t="shared" si="4"/>
        <v>0.72443837503137432</v>
      </c>
      <c r="M22" s="21">
        <f t="shared" si="5"/>
        <v>0.44688477513958891</v>
      </c>
    </row>
    <row r="23" spans="1:13" outlineLevel="1" x14ac:dyDescent="0.25">
      <c r="A23" s="15" t="s">
        <v>39</v>
      </c>
      <c r="B23" s="18" t="s">
        <v>14</v>
      </c>
      <c r="C23" s="27">
        <v>30404.58</v>
      </c>
      <c r="D23" s="27">
        <v>1105039.25</v>
      </c>
      <c r="E23" s="27">
        <v>104125</v>
      </c>
      <c r="F23" s="21">
        <f t="shared" si="0"/>
        <v>342.46485233474692</v>
      </c>
      <c r="G23" s="21">
        <f t="shared" si="1"/>
        <v>9.4227422238621834</v>
      </c>
      <c r="H23" s="27">
        <v>104125</v>
      </c>
      <c r="I23" s="21">
        <f t="shared" si="2"/>
        <v>342.46485233474692</v>
      </c>
      <c r="J23" s="21">
        <f t="shared" si="3"/>
        <v>9.4227422238621834</v>
      </c>
      <c r="K23" s="27">
        <v>104125</v>
      </c>
      <c r="L23" s="24">
        <f t="shared" si="4"/>
        <v>342.46485233474692</v>
      </c>
      <c r="M23" s="21">
        <f t="shared" si="5"/>
        <v>9.4227422238621834</v>
      </c>
    </row>
    <row r="24" spans="1:13" ht="30" outlineLevel="1" x14ac:dyDescent="0.25">
      <c r="A24" s="15" t="s">
        <v>86</v>
      </c>
      <c r="B24" s="18" t="s">
        <v>87</v>
      </c>
      <c r="C24" s="27">
        <v>0</v>
      </c>
      <c r="D24" s="27">
        <v>6813732.1600000001</v>
      </c>
      <c r="E24" s="27">
        <v>0</v>
      </c>
      <c r="F24" s="21" t="e">
        <f t="shared" si="0"/>
        <v>#DIV/0!</v>
      </c>
      <c r="G24" s="21">
        <f t="shared" si="1"/>
        <v>0</v>
      </c>
      <c r="H24" s="27">
        <v>0</v>
      </c>
      <c r="I24" s="21" t="e">
        <f t="shared" si="2"/>
        <v>#DIV/0!</v>
      </c>
      <c r="J24" s="21">
        <f t="shared" si="3"/>
        <v>0</v>
      </c>
      <c r="K24" s="27">
        <v>0</v>
      </c>
      <c r="L24" s="24" t="e">
        <f t="shared" si="4"/>
        <v>#DIV/0!</v>
      </c>
      <c r="M24" s="21">
        <f t="shared" si="5"/>
        <v>0</v>
      </c>
    </row>
    <row r="25" spans="1:13" outlineLevel="1" x14ac:dyDescent="0.25">
      <c r="A25" s="30" t="s">
        <v>88</v>
      </c>
      <c r="B25" s="32" t="s">
        <v>91</v>
      </c>
      <c r="C25" s="36">
        <f>C26+C27</f>
        <v>389053233.74000001</v>
      </c>
      <c r="D25" s="36">
        <f t="shared" ref="D25:E25" si="6">D26+D27</f>
        <v>644359581.49000001</v>
      </c>
      <c r="E25" s="36">
        <f t="shared" si="6"/>
        <v>782092979.78999996</v>
      </c>
      <c r="F25" s="21">
        <f t="shared" si="0"/>
        <v>201.02467013875639</v>
      </c>
      <c r="G25" s="21">
        <f t="shared" si="1"/>
        <v>121.37523864881608</v>
      </c>
      <c r="H25" s="36">
        <f t="shared" ref="H25" si="7">H26+H27</f>
        <v>8465262.9600000009</v>
      </c>
      <c r="I25" s="21">
        <f t="shared" si="2"/>
        <v>2.1758623822819176</v>
      </c>
      <c r="J25" s="21">
        <f t="shared" si="3"/>
        <v>1.3137482863877263</v>
      </c>
      <c r="K25" s="36">
        <f t="shared" ref="K25" si="8">K26+K27</f>
        <v>20000</v>
      </c>
      <c r="L25" s="21">
        <f t="shared" si="4"/>
        <v>5.1406846841339409E-3</v>
      </c>
      <c r="M25" s="21">
        <f t="shared" si="5"/>
        <v>3.1038570038413225E-3</v>
      </c>
    </row>
    <row r="26" spans="1:13" outlineLevel="1" x14ac:dyDescent="0.25">
      <c r="A26" s="31" t="s">
        <v>89</v>
      </c>
      <c r="B26" s="33" t="s">
        <v>92</v>
      </c>
      <c r="C26" s="27">
        <v>0</v>
      </c>
      <c r="D26" s="27">
        <v>14690</v>
      </c>
      <c r="E26" s="27">
        <v>126021.42</v>
      </c>
      <c r="F26" s="21" t="e">
        <f t="shared" si="0"/>
        <v>#DIV/0!</v>
      </c>
      <c r="G26" s="21">
        <f t="shared" si="1"/>
        <v>857.87215793056498</v>
      </c>
      <c r="H26" s="27">
        <v>20000</v>
      </c>
      <c r="I26" s="21" t="e">
        <f t="shared" si="2"/>
        <v>#DIV/0!</v>
      </c>
      <c r="J26" s="21">
        <f t="shared" si="3"/>
        <v>136.14703880190606</v>
      </c>
      <c r="K26" s="27">
        <v>20000</v>
      </c>
      <c r="L26" s="21" t="e">
        <f t="shared" si="4"/>
        <v>#DIV/0!</v>
      </c>
      <c r="M26" s="21">
        <f t="shared" si="5"/>
        <v>136.14703880190606</v>
      </c>
    </row>
    <row r="27" spans="1:13" ht="30" outlineLevel="1" x14ac:dyDescent="0.25">
      <c r="A27" s="31" t="s">
        <v>90</v>
      </c>
      <c r="B27" s="33" t="s">
        <v>93</v>
      </c>
      <c r="C27" s="28">
        <v>389053233.74000001</v>
      </c>
      <c r="D27" s="27">
        <v>644344891.49000001</v>
      </c>
      <c r="E27" s="27">
        <v>781966958.37</v>
      </c>
      <c r="F27" s="21">
        <f t="shared" si="0"/>
        <v>200.9922783195731</v>
      </c>
      <c r="G27" s="21">
        <f t="shared" si="1"/>
        <v>121.35844773468432</v>
      </c>
      <c r="H27" s="27">
        <v>8445262.9600000009</v>
      </c>
      <c r="I27" s="21">
        <f t="shared" si="2"/>
        <v>2.1707216975977834</v>
      </c>
      <c r="J27" s="21">
        <f t="shared" si="3"/>
        <v>1.3106743099135858</v>
      </c>
      <c r="K27" s="27">
        <v>0</v>
      </c>
      <c r="L27" s="21">
        <f t="shared" si="4"/>
        <v>0</v>
      </c>
      <c r="M27" s="21">
        <f t="shared" si="5"/>
        <v>0</v>
      </c>
    </row>
    <row r="28" spans="1:13" x14ac:dyDescent="0.25">
      <c r="A28" s="29" t="s">
        <v>40</v>
      </c>
      <c r="B28" s="34" t="s">
        <v>15</v>
      </c>
      <c r="C28" s="26">
        <f>SUM(C29:C34)</f>
        <v>257450521.97</v>
      </c>
      <c r="D28" s="26">
        <f t="shared" ref="D28:E28" si="9">SUM(D29:D34)</f>
        <v>506977941.20999998</v>
      </c>
      <c r="E28" s="26">
        <f t="shared" si="9"/>
        <v>210706845.21000001</v>
      </c>
      <c r="F28" s="22">
        <f t="shared" si="0"/>
        <v>81.843627116263178</v>
      </c>
      <c r="G28" s="22">
        <f t="shared" si="1"/>
        <v>41.561343814507538</v>
      </c>
      <c r="H28" s="26">
        <f>SUM(H29:H34)</f>
        <v>201304479.47999999</v>
      </c>
      <c r="I28" s="22">
        <f t="shared" si="2"/>
        <v>78.191521205560989</v>
      </c>
      <c r="J28" s="22">
        <f t="shared" si="3"/>
        <v>39.7067531182024</v>
      </c>
      <c r="K28" s="26">
        <f>SUM(K29:K34)</f>
        <v>200643668.98999998</v>
      </c>
      <c r="L28" s="22">
        <f t="shared" si="4"/>
        <v>77.934846453090671</v>
      </c>
      <c r="M28" s="22">
        <f t="shared" si="5"/>
        <v>39.576410072423549</v>
      </c>
    </row>
    <row r="29" spans="1:13" outlineLevel="1" x14ac:dyDescent="0.25">
      <c r="A29" s="15" t="s">
        <v>41</v>
      </c>
      <c r="B29" s="35" t="s">
        <v>16</v>
      </c>
      <c r="C29" s="27">
        <v>97981050.569999993</v>
      </c>
      <c r="D29" s="27">
        <v>101317506.56999999</v>
      </c>
      <c r="E29" s="38">
        <v>67756875.950000003</v>
      </c>
      <c r="F29" s="21">
        <f t="shared" si="0"/>
        <v>69.153040874564695</v>
      </c>
      <c r="G29" s="21">
        <f t="shared" si="1"/>
        <v>66.875783113737569</v>
      </c>
      <c r="H29" s="38">
        <v>67621041.269999996</v>
      </c>
      <c r="I29" s="21">
        <f t="shared" si="2"/>
        <v>69.014407251828686</v>
      </c>
      <c r="J29" s="21">
        <f t="shared" si="3"/>
        <v>66.741714792675836</v>
      </c>
      <c r="K29" s="38">
        <v>65393433.640000001</v>
      </c>
      <c r="L29" s="21">
        <f t="shared" si="4"/>
        <v>66.74089863251811</v>
      </c>
      <c r="M29" s="21">
        <f t="shared" si="5"/>
        <v>64.543074394374131</v>
      </c>
    </row>
    <row r="30" spans="1:13" outlineLevel="1" x14ac:dyDescent="0.25">
      <c r="A30" s="15" t="s">
        <v>42</v>
      </c>
      <c r="B30" s="35" t="s">
        <v>17</v>
      </c>
      <c r="C30" s="27">
        <v>122212917.19</v>
      </c>
      <c r="D30" s="27">
        <v>372485212.02999997</v>
      </c>
      <c r="E30" s="38">
        <v>115356188.70999999</v>
      </c>
      <c r="F30" s="21">
        <f t="shared" si="0"/>
        <v>94.389522288106349</v>
      </c>
      <c r="G30" s="21">
        <f t="shared" si="1"/>
        <v>30.969333810951184</v>
      </c>
      <c r="H30" s="38">
        <v>107390720.3</v>
      </c>
      <c r="I30" s="21">
        <f t="shared" si="2"/>
        <v>87.871824655853302</v>
      </c>
      <c r="J30" s="21">
        <f t="shared" si="3"/>
        <v>28.830868134263206</v>
      </c>
      <c r="K30" s="38">
        <v>108033153.44</v>
      </c>
      <c r="L30" s="21">
        <f t="shared" si="4"/>
        <v>88.397491790532072</v>
      </c>
      <c r="M30" s="21">
        <f t="shared" si="5"/>
        <v>29.00334025375993</v>
      </c>
    </row>
    <row r="31" spans="1:13" outlineLevel="1" x14ac:dyDescent="0.25">
      <c r="A31" s="15" t="s">
        <v>43</v>
      </c>
      <c r="B31" s="35" t="s">
        <v>18</v>
      </c>
      <c r="C31" s="27">
        <v>25909572.920000002</v>
      </c>
      <c r="D31" s="27">
        <v>18865010.850000001</v>
      </c>
      <c r="E31" s="38">
        <v>18106494.079999998</v>
      </c>
      <c r="F31" s="21">
        <f t="shared" si="0"/>
        <v>69.883413886854598</v>
      </c>
      <c r="G31" s="21">
        <f t="shared" si="1"/>
        <v>95.979240213370971</v>
      </c>
      <c r="H31" s="38">
        <v>17075431.440000001</v>
      </c>
      <c r="I31" s="21">
        <f t="shared" si="2"/>
        <v>65.903947906525346</v>
      </c>
      <c r="J31" s="21">
        <f t="shared" si="3"/>
        <v>90.513764215513291</v>
      </c>
      <c r="K31" s="38">
        <v>17075431.440000001</v>
      </c>
      <c r="L31" s="21">
        <f t="shared" si="4"/>
        <v>65.903947906525346</v>
      </c>
      <c r="M31" s="21">
        <f t="shared" si="5"/>
        <v>90.513764215513291</v>
      </c>
    </row>
    <row r="32" spans="1:13" ht="30" outlineLevel="1" x14ac:dyDescent="0.25">
      <c r="A32" s="15" t="s">
        <v>44</v>
      </c>
      <c r="B32" s="35" t="s">
        <v>19</v>
      </c>
      <c r="C32" s="27">
        <v>66000</v>
      </c>
      <c r="D32" s="27">
        <v>15000</v>
      </c>
      <c r="E32" s="38">
        <v>85000</v>
      </c>
      <c r="F32" s="21">
        <f t="shared" si="0"/>
        <v>128.78787878787878</v>
      </c>
      <c r="G32" s="21">
        <f t="shared" si="1"/>
        <v>566.66666666666674</v>
      </c>
      <c r="H32" s="38">
        <v>87000</v>
      </c>
      <c r="I32" s="21">
        <f t="shared" si="2"/>
        <v>131.81818181818181</v>
      </c>
      <c r="J32" s="21">
        <f t="shared" si="3"/>
        <v>580</v>
      </c>
      <c r="K32" s="38">
        <v>65000</v>
      </c>
      <c r="L32" s="21">
        <f t="shared" si="4"/>
        <v>98.484848484848484</v>
      </c>
      <c r="M32" s="21">
        <f t="shared" si="5"/>
        <v>433.33333333333331</v>
      </c>
    </row>
    <row r="33" spans="1:13" outlineLevel="1" x14ac:dyDescent="0.25">
      <c r="A33" s="15" t="s">
        <v>71</v>
      </c>
      <c r="B33" s="35" t="s">
        <v>20</v>
      </c>
      <c r="C33" s="27">
        <v>629376</v>
      </c>
      <c r="D33" s="27">
        <v>5000</v>
      </c>
      <c r="E33" s="38">
        <v>0</v>
      </c>
      <c r="F33" s="21">
        <f t="shared" si="0"/>
        <v>0</v>
      </c>
      <c r="G33" s="21">
        <f t="shared" si="1"/>
        <v>0</v>
      </c>
      <c r="H33" s="38">
        <v>0</v>
      </c>
      <c r="I33" s="21">
        <f t="shared" si="2"/>
        <v>0</v>
      </c>
      <c r="J33" s="21">
        <f t="shared" si="3"/>
        <v>0</v>
      </c>
      <c r="K33" s="38">
        <v>0</v>
      </c>
      <c r="L33" s="21">
        <f t="shared" si="4"/>
        <v>0</v>
      </c>
      <c r="M33" s="21">
        <f t="shared" si="5"/>
        <v>0</v>
      </c>
    </row>
    <row r="34" spans="1:13" outlineLevel="1" x14ac:dyDescent="0.25">
      <c r="A34" s="15" t="s">
        <v>45</v>
      </c>
      <c r="B34" s="35" t="s">
        <v>21</v>
      </c>
      <c r="C34" s="27">
        <v>10651605.289999999</v>
      </c>
      <c r="D34" s="27">
        <v>14290211.76</v>
      </c>
      <c r="E34" s="38">
        <v>9402286.4700000007</v>
      </c>
      <c r="F34" s="21">
        <f t="shared" si="0"/>
        <v>88.271074772429927</v>
      </c>
      <c r="G34" s="21">
        <f t="shared" si="1"/>
        <v>65.795291405814694</v>
      </c>
      <c r="H34" s="38">
        <v>9130286.4700000007</v>
      </c>
      <c r="I34" s="21">
        <f t="shared" si="2"/>
        <v>85.717469070805208</v>
      </c>
      <c r="J34" s="21">
        <f t="shared" si="3"/>
        <v>63.891890640534498</v>
      </c>
      <c r="K34" s="38">
        <v>10076650.470000001</v>
      </c>
      <c r="L34" s="21">
        <f t="shared" si="4"/>
        <v>94.602176814233047</v>
      </c>
      <c r="M34" s="21">
        <f t="shared" si="5"/>
        <v>70.514353735511065</v>
      </c>
    </row>
    <row r="35" spans="1:13" x14ac:dyDescent="0.25">
      <c r="A35" s="13" t="s">
        <v>46</v>
      </c>
      <c r="B35" s="37" t="s">
        <v>22</v>
      </c>
      <c r="C35" s="26">
        <f>C36</f>
        <v>4251646.5599999996</v>
      </c>
      <c r="D35" s="26">
        <f t="shared" ref="D35:E35" si="10">D36</f>
        <v>4915788.87</v>
      </c>
      <c r="E35" s="26">
        <f t="shared" si="10"/>
        <v>2971796.48</v>
      </c>
      <c r="F35" s="22">
        <f t="shared" si="0"/>
        <v>69.897542941575097</v>
      </c>
      <c r="G35" s="22">
        <f t="shared" si="1"/>
        <v>60.454111406944946</v>
      </c>
      <c r="H35" s="26">
        <f>H36</f>
        <v>2811749.96</v>
      </c>
      <c r="I35" s="22">
        <f t="shared" si="2"/>
        <v>66.133200874533657</v>
      </c>
      <c r="J35" s="22">
        <f t="shared" si="3"/>
        <v>57.198346681638498</v>
      </c>
      <c r="K35" s="26">
        <f>K36</f>
        <v>2648325</v>
      </c>
      <c r="L35" s="22">
        <f t="shared" si="4"/>
        <v>62.289396887214451</v>
      </c>
      <c r="M35" s="22">
        <f t="shared" si="5"/>
        <v>53.873855652388912</v>
      </c>
    </row>
    <row r="36" spans="1:13" outlineLevel="1" x14ac:dyDescent="0.25">
      <c r="A36" s="15" t="s">
        <v>47</v>
      </c>
      <c r="B36" s="35" t="s">
        <v>23</v>
      </c>
      <c r="C36" s="28">
        <v>4251646.5599999996</v>
      </c>
      <c r="D36" s="27">
        <v>4915788.87</v>
      </c>
      <c r="E36" s="38">
        <v>2971796.48</v>
      </c>
      <c r="F36" s="21">
        <f t="shared" si="0"/>
        <v>69.897542941575097</v>
      </c>
      <c r="G36" s="21">
        <f t="shared" si="1"/>
        <v>60.454111406944946</v>
      </c>
      <c r="H36" s="38">
        <v>2811749.96</v>
      </c>
      <c r="I36" s="21">
        <f t="shared" si="2"/>
        <v>66.133200874533657</v>
      </c>
      <c r="J36" s="21">
        <f t="shared" si="3"/>
        <v>57.198346681638498</v>
      </c>
      <c r="K36" s="38">
        <v>2648325</v>
      </c>
      <c r="L36" s="21">
        <f t="shared" si="4"/>
        <v>62.289396887214451</v>
      </c>
      <c r="M36" s="21">
        <f t="shared" si="5"/>
        <v>53.873855652388912</v>
      </c>
    </row>
    <row r="37" spans="1:13" x14ac:dyDescent="0.25">
      <c r="A37" s="13" t="s">
        <v>48</v>
      </c>
      <c r="B37" s="37" t="s">
        <v>24</v>
      </c>
      <c r="C37" s="26">
        <f>SUM(C38:C41)</f>
        <v>4357866.01</v>
      </c>
      <c r="D37" s="26">
        <f>SUM(D38:D41)</f>
        <v>6291860.3200000003</v>
      </c>
      <c r="E37" s="26">
        <f>SUM(E38:E41)</f>
        <v>5687146.1099999994</v>
      </c>
      <c r="F37" s="22">
        <f t="shared" si="0"/>
        <v>130.50300530006427</v>
      </c>
      <c r="G37" s="22">
        <f t="shared" si="1"/>
        <v>90.388944139815223</v>
      </c>
      <c r="H37" s="26">
        <f>SUM(H38:H41)</f>
        <v>2467034.7599999998</v>
      </c>
      <c r="I37" s="22">
        <f t="shared" si="2"/>
        <v>56.611074189497621</v>
      </c>
      <c r="J37" s="22">
        <f t="shared" si="3"/>
        <v>39.209941647274199</v>
      </c>
      <c r="K37" s="26">
        <f>SUM(K38:K41)</f>
        <v>1058879</v>
      </c>
      <c r="L37" s="22">
        <f t="shared" si="4"/>
        <v>24.298108238532098</v>
      </c>
      <c r="M37" s="22">
        <f t="shared" si="5"/>
        <v>16.829346904509794</v>
      </c>
    </row>
    <row r="38" spans="1:13" outlineLevel="1" x14ac:dyDescent="0.25">
      <c r="A38" s="15" t="s">
        <v>49</v>
      </c>
      <c r="B38" s="35" t="s">
        <v>25</v>
      </c>
      <c r="C38" s="27">
        <v>1506195</v>
      </c>
      <c r="D38" s="27">
        <v>2047000</v>
      </c>
      <c r="E38" s="38">
        <v>2979654</v>
      </c>
      <c r="F38" s="21">
        <f t="shared" si="0"/>
        <v>197.82657624012828</v>
      </c>
      <c r="G38" s="21">
        <f t="shared" si="1"/>
        <v>145.56199316072301</v>
      </c>
      <c r="H38" s="38">
        <v>159542.65</v>
      </c>
      <c r="I38" s="21">
        <f t="shared" si="2"/>
        <v>10.592429931051424</v>
      </c>
      <c r="J38" s="21">
        <f t="shared" si="3"/>
        <v>7.7939741084513914</v>
      </c>
      <c r="K38" s="38">
        <v>210059</v>
      </c>
      <c r="L38" s="21">
        <f t="shared" si="4"/>
        <v>13.946334969907614</v>
      </c>
      <c r="M38" s="21">
        <f t="shared" si="5"/>
        <v>10.26179775280899</v>
      </c>
    </row>
    <row r="39" spans="1:13" outlineLevel="1" x14ac:dyDescent="0.25">
      <c r="A39" s="15" t="s">
        <v>50</v>
      </c>
      <c r="B39" s="35" t="s">
        <v>26</v>
      </c>
      <c r="C39" s="27">
        <v>41000</v>
      </c>
      <c r="D39" s="27">
        <v>145984</v>
      </c>
      <c r="E39" s="38">
        <v>300000</v>
      </c>
      <c r="F39" s="21">
        <f t="shared" si="0"/>
        <v>731.70731707317077</v>
      </c>
      <c r="G39" s="21">
        <f t="shared" si="1"/>
        <v>205.50197281893907</v>
      </c>
      <c r="H39" s="38">
        <v>0</v>
      </c>
      <c r="I39" s="21">
        <f t="shared" si="2"/>
        <v>0</v>
      </c>
      <c r="J39" s="21">
        <v>0</v>
      </c>
      <c r="K39" s="38">
        <v>0</v>
      </c>
      <c r="L39" s="21">
        <f t="shared" si="4"/>
        <v>0</v>
      </c>
      <c r="M39" s="21">
        <v>0</v>
      </c>
    </row>
    <row r="40" spans="1:13" outlineLevel="1" x14ac:dyDescent="0.25">
      <c r="A40" s="15" t="s">
        <v>51</v>
      </c>
      <c r="B40" s="35" t="s">
        <v>27</v>
      </c>
      <c r="C40" s="27">
        <v>2669571.0099999998</v>
      </c>
      <c r="D40" s="27">
        <v>3957776.32</v>
      </c>
      <c r="E40" s="38">
        <v>2207492.11</v>
      </c>
      <c r="F40" s="21">
        <f t="shared" si="0"/>
        <v>82.690893095966018</v>
      </c>
      <c r="G40" s="21">
        <f t="shared" si="1"/>
        <v>55.776070487985542</v>
      </c>
      <c r="H40" s="38">
        <v>2207492.11</v>
      </c>
      <c r="I40" s="21">
        <f t="shared" si="2"/>
        <v>82.690893095966018</v>
      </c>
      <c r="J40" s="21">
        <f t="shared" si="3"/>
        <v>55.776070487985542</v>
      </c>
      <c r="K40" s="38">
        <v>748820</v>
      </c>
      <c r="L40" s="21">
        <f t="shared" si="4"/>
        <v>28.050199721040574</v>
      </c>
      <c r="M40" s="21">
        <f t="shared" si="5"/>
        <v>18.920220332209176</v>
      </c>
    </row>
    <row r="41" spans="1:13" outlineLevel="1" x14ac:dyDescent="0.25">
      <c r="A41" s="15" t="s">
        <v>83</v>
      </c>
      <c r="B41" s="35">
        <v>1006</v>
      </c>
      <c r="C41" s="27">
        <v>141100</v>
      </c>
      <c r="D41" s="27">
        <v>141100</v>
      </c>
      <c r="E41" s="38">
        <v>200000</v>
      </c>
      <c r="F41" s="21">
        <v>0</v>
      </c>
      <c r="G41" s="21">
        <f t="shared" si="1"/>
        <v>141.74344436569808</v>
      </c>
      <c r="H41" s="38">
        <v>100000</v>
      </c>
      <c r="I41" s="21">
        <v>0</v>
      </c>
      <c r="J41" s="21">
        <f t="shared" si="3"/>
        <v>70.871722182849041</v>
      </c>
      <c r="K41" s="38">
        <v>100000</v>
      </c>
      <c r="L41" s="21">
        <v>0</v>
      </c>
      <c r="M41" s="21">
        <f t="shared" si="5"/>
        <v>70.871722182849041</v>
      </c>
    </row>
    <row r="42" spans="1:13" x14ac:dyDescent="0.25">
      <c r="A42" s="13" t="s">
        <v>52</v>
      </c>
      <c r="B42" s="37" t="s">
        <v>28</v>
      </c>
      <c r="C42" s="26">
        <f>C44+C43</f>
        <v>108203.75</v>
      </c>
      <c r="D42" s="26">
        <f t="shared" ref="D42:E42" si="11">D44+D43</f>
        <v>11508282.059999999</v>
      </c>
      <c r="E42" s="26">
        <f t="shared" si="11"/>
        <v>12271564.439999999</v>
      </c>
      <c r="F42" s="22">
        <f t="shared" si="0"/>
        <v>11341.163721220382</v>
      </c>
      <c r="G42" s="22">
        <f t="shared" si="1"/>
        <v>106.63246152658168</v>
      </c>
      <c r="H42" s="26">
        <f>H44+H43</f>
        <v>12554890.439999999</v>
      </c>
      <c r="I42" s="22">
        <f t="shared" si="2"/>
        <v>11603.008620311217</v>
      </c>
      <c r="J42" s="22">
        <f t="shared" si="3"/>
        <v>109.09439284285322</v>
      </c>
      <c r="K42" s="26">
        <f>K44+K43</f>
        <v>12572190.439999999</v>
      </c>
      <c r="L42" s="22">
        <f t="shared" si="4"/>
        <v>11618.996975613136</v>
      </c>
      <c r="M42" s="22">
        <f t="shared" si="5"/>
        <v>109.24471936343905</v>
      </c>
    </row>
    <row r="43" spans="1:13" x14ac:dyDescent="0.25">
      <c r="A43" s="15" t="s">
        <v>94</v>
      </c>
      <c r="B43" s="35">
        <v>1101</v>
      </c>
      <c r="C43" s="27">
        <v>108203.75</v>
      </c>
      <c r="D43" s="27">
        <v>514460.78</v>
      </c>
      <c r="E43" s="38">
        <v>50000</v>
      </c>
      <c r="F43" s="21">
        <f t="shared" si="0"/>
        <v>46.209119369707615</v>
      </c>
      <c r="G43" s="21">
        <f t="shared" si="1"/>
        <v>9.7189138499537329</v>
      </c>
      <c r="H43" s="38">
        <v>50000</v>
      </c>
      <c r="I43" s="21">
        <f t="shared" si="2"/>
        <v>46.209119369707615</v>
      </c>
      <c r="J43" s="21">
        <f t="shared" si="3"/>
        <v>9.7189138499537329</v>
      </c>
      <c r="K43" s="38">
        <v>50000</v>
      </c>
      <c r="L43" s="21">
        <f t="shared" si="4"/>
        <v>46.209119369707615</v>
      </c>
      <c r="M43" s="21">
        <f t="shared" si="5"/>
        <v>9.7189138499537329</v>
      </c>
    </row>
    <row r="44" spans="1:13" outlineLevel="1" x14ac:dyDescent="0.25">
      <c r="A44" s="15" t="s">
        <v>95</v>
      </c>
      <c r="B44" s="35">
        <v>1103</v>
      </c>
      <c r="C44" s="28">
        <v>0</v>
      </c>
      <c r="D44" s="28">
        <v>10993821.279999999</v>
      </c>
      <c r="E44" s="38">
        <v>12221564.439999999</v>
      </c>
      <c r="F44" s="21" t="e">
        <f t="shared" si="0"/>
        <v>#DIV/0!</v>
      </c>
      <c r="G44" s="21">
        <f t="shared" si="1"/>
        <v>111.16757430133519</v>
      </c>
      <c r="H44" s="38">
        <v>12504890.439999999</v>
      </c>
      <c r="I44" s="21" t="e">
        <f t="shared" si="2"/>
        <v>#DIV/0!</v>
      </c>
      <c r="J44" s="21">
        <f t="shared" si="3"/>
        <v>113.74471279380303</v>
      </c>
      <c r="K44" s="38">
        <v>12522190.439999999</v>
      </c>
      <c r="L44" s="21" t="e">
        <f t="shared" si="4"/>
        <v>#DIV/0!</v>
      </c>
      <c r="M44" s="21">
        <f t="shared" si="5"/>
        <v>113.90207391110145</v>
      </c>
    </row>
    <row r="45" spans="1:13" ht="28.5" outlineLevel="1" x14ac:dyDescent="0.25">
      <c r="A45" s="13" t="s">
        <v>98</v>
      </c>
      <c r="B45" s="41" t="s">
        <v>96</v>
      </c>
      <c r="C45" s="42">
        <f>C46</f>
        <v>0</v>
      </c>
      <c r="D45" s="42">
        <f t="shared" ref="D45:E45" si="12">D46</f>
        <v>0</v>
      </c>
      <c r="E45" s="42">
        <f t="shared" si="12"/>
        <v>50000</v>
      </c>
      <c r="F45" s="22" t="e">
        <f t="shared" si="0"/>
        <v>#DIV/0!</v>
      </c>
      <c r="G45" s="22" t="e">
        <f t="shared" si="1"/>
        <v>#DIV/0!</v>
      </c>
      <c r="H45" s="26">
        <f>H46</f>
        <v>300000</v>
      </c>
      <c r="I45" s="22" t="e">
        <f t="shared" si="2"/>
        <v>#DIV/0!</v>
      </c>
      <c r="J45" s="22" t="e">
        <f t="shared" si="3"/>
        <v>#DIV/0!</v>
      </c>
      <c r="K45" s="26">
        <f>K46</f>
        <v>300000</v>
      </c>
      <c r="L45" s="22" t="e">
        <f t="shared" si="4"/>
        <v>#DIV/0!</v>
      </c>
      <c r="M45" s="22" t="e">
        <f t="shared" si="5"/>
        <v>#DIV/0!</v>
      </c>
    </row>
    <row r="46" spans="1:13" ht="30" outlineLevel="1" x14ac:dyDescent="0.25">
      <c r="A46" s="15" t="s">
        <v>99</v>
      </c>
      <c r="B46" s="40" t="s">
        <v>97</v>
      </c>
      <c r="C46" s="28">
        <v>0</v>
      </c>
      <c r="D46" s="28">
        <v>0</v>
      </c>
      <c r="E46" s="38">
        <v>50000</v>
      </c>
      <c r="F46" s="21" t="e">
        <f t="shared" si="0"/>
        <v>#DIV/0!</v>
      </c>
      <c r="G46" s="21" t="e">
        <f t="shared" si="1"/>
        <v>#DIV/0!</v>
      </c>
      <c r="H46" s="38">
        <v>300000</v>
      </c>
      <c r="I46" s="21" t="e">
        <f t="shared" si="2"/>
        <v>#DIV/0!</v>
      </c>
      <c r="J46" s="21" t="e">
        <f t="shared" si="3"/>
        <v>#DIV/0!</v>
      </c>
      <c r="K46" s="38">
        <v>300000</v>
      </c>
      <c r="L46" s="21" t="e">
        <f t="shared" si="4"/>
        <v>#DIV/0!</v>
      </c>
      <c r="M46" s="21" t="e">
        <f t="shared" si="5"/>
        <v>#DIV/0!</v>
      </c>
    </row>
    <row r="47" spans="1:13" ht="21" customHeight="1" x14ac:dyDescent="0.25">
      <c r="A47" s="45" t="s">
        <v>66</v>
      </c>
      <c r="B47" s="46"/>
      <c r="C47" s="39">
        <f>C6+C13+C16+C20+C28+C35+C37+C42+C45+C25</f>
        <v>756169248.87</v>
      </c>
      <c r="D47" s="39">
        <f>D6+D13+D16+D20+D28+D35+D37+D42+D45+D25</f>
        <v>1334252281.6800001</v>
      </c>
      <c r="E47" s="39">
        <f t="shared" ref="E47" si="13">E6+E13+E16+E20+E28+E35+E37+E42+E45+E25</f>
        <v>1093957313.8699999</v>
      </c>
      <c r="F47" s="22">
        <f t="shared" si="0"/>
        <v>144.67096030482352</v>
      </c>
      <c r="G47" s="22">
        <f t="shared" si="1"/>
        <v>81.99028990923388</v>
      </c>
      <c r="H47" s="39">
        <f>H6+H13+H16+H20+H28+H35+H37+H42+H45+H25</f>
        <v>302801520.98999995</v>
      </c>
      <c r="I47" s="20">
        <f t="shared" si="2"/>
        <v>40.044146392160066</v>
      </c>
      <c r="J47" s="20">
        <f t="shared" si="3"/>
        <v>22.694472788064697</v>
      </c>
      <c r="K47" s="39">
        <f>K6+K13+K16+K20+K28+K35+K37+K42+K45+K25</f>
        <v>285061722.75999999</v>
      </c>
      <c r="L47" s="20">
        <f t="shared" si="4"/>
        <v>37.698137445550572</v>
      </c>
      <c r="M47" s="20">
        <f t="shared" si="5"/>
        <v>21.364904274405255</v>
      </c>
    </row>
    <row r="48" spans="1:13" x14ac:dyDescent="0.25">
      <c r="A48" s="47"/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3"/>
      <c r="M48" s="3"/>
    </row>
    <row r="49" spans="4:4" x14ac:dyDescent="0.25">
      <c r="D49" s="12"/>
    </row>
  </sheetData>
  <mergeCells count="4">
    <mergeCell ref="A2:K2"/>
    <mergeCell ref="A47:B47"/>
    <mergeCell ref="A48:K48"/>
    <mergeCell ref="A1:M1"/>
  </mergeCells>
  <pageMargins left="0.78749999999999998" right="0.59027779999999996" top="0.59027779999999996" bottom="0.59027779999999996" header="0.39374999999999999" footer="0.51180550000000002"/>
  <pageSetup paperSize="9" scale="58" fitToHeight="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C67F2628-A8B3-4A16-B476-ECFAF188749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Елесина Алена Сергеевна</dc:creator>
  <cp:lastModifiedBy>Владелец</cp:lastModifiedBy>
  <cp:lastPrinted>2023-11-28T08:18:19Z</cp:lastPrinted>
  <dcterms:created xsi:type="dcterms:W3CDTF">2018-10-31T12:49:20Z</dcterms:created>
  <dcterms:modified xsi:type="dcterms:W3CDTF">2023-11-28T08:30:01Z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01.09.2016 10_57_40)(5).xlsx</vt:lpwstr>
  </property>
  <property fmtid="{D5CDD505-2E9C-101B-9397-08002B2CF9AE}" pid="3" name="Название отчета">
    <vt:lpwstr>Вариант (новый от 01.09.2016 10_57_40)(5).xlsx</vt:lpwstr>
  </property>
  <property fmtid="{D5CDD505-2E9C-101B-9397-08002B2CF9AE}" pid="4" name="Версия клиента">
    <vt:lpwstr>18.4.7.10170</vt:lpwstr>
  </property>
  <property fmtid="{D5CDD505-2E9C-101B-9397-08002B2CF9AE}" pid="5" name="Версия базы">
    <vt:lpwstr>18.4.4202.53846283</vt:lpwstr>
  </property>
  <property fmtid="{D5CDD505-2E9C-101B-9397-08002B2CF9AE}" pid="6" name="Тип сервера">
    <vt:lpwstr>MSSQL</vt:lpwstr>
  </property>
  <property fmtid="{D5CDD505-2E9C-101B-9397-08002B2CF9AE}" pid="7" name="Сервер">
    <vt:lpwstr>depo-2009</vt:lpwstr>
  </property>
  <property fmtid="{D5CDD505-2E9C-101B-9397-08002B2CF9AE}" pid="8" name="База">
    <vt:lpwstr>iv2018</vt:lpwstr>
  </property>
  <property fmtid="{D5CDD505-2E9C-101B-9397-08002B2CF9AE}" pid="9" name="Пользователь">
    <vt:lpwstr>елесина</vt:lpwstr>
  </property>
  <property fmtid="{D5CDD505-2E9C-101B-9397-08002B2CF9AE}" pid="10" name="Шаблон">
    <vt:lpwstr>sqr_rosp_svod2016</vt:lpwstr>
  </property>
  <property fmtid="{D5CDD505-2E9C-101B-9397-08002B2CF9AE}" pid="11" name="Локальная база">
    <vt:lpwstr>используется</vt:lpwstr>
  </property>
</Properties>
</file>