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P12" i="3" l="1"/>
  <c r="Q12" i="3"/>
  <c r="I9" i="3"/>
  <c r="J9" i="3"/>
  <c r="K9" i="3"/>
  <c r="L9" i="3"/>
  <c r="M9" i="3"/>
  <c r="N9" i="3"/>
  <c r="O9" i="3"/>
  <c r="H9" i="3"/>
  <c r="P15" i="3"/>
  <c r="Q15" i="3"/>
  <c r="I42" i="3" l="1"/>
  <c r="J42" i="3"/>
  <c r="K42" i="3"/>
  <c r="L42" i="3"/>
  <c r="M42" i="3"/>
  <c r="N42" i="3"/>
  <c r="O42" i="3"/>
  <c r="I25" i="3"/>
  <c r="J25" i="3"/>
  <c r="K25" i="3"/>
  <c r="L25" i="3"/>
  <c r="M25" i="3"/>
  <c r="N25" i="3"/>
  <c r="O25" i="3"/>
  <c r="I47" i="3"/>
  <c r="J47" i="3"/>
  <c r="K47" i="3"/>
  <c r="L47" i="3"/>
  <c r="M47" i="3"/>
  <c r="N47" i="3"/>
  <c r="O47" i="3"/>
  <c r="P28" i="3" l="1"/>
  <c r="P29" i="3"/>
  <c r="P31" i="3"/>
  <c r="P32" i="3"/>
  <c r="Q29" i="3"/>
  <c r="Q31" i="3"/>
  <c r="Q32" i="3"/>
  <c r="I30" i="3"/>
  <c r="J30" i="3"/>
  <c r="K30" i="3"/>
  <c r="L30" i="3"/>
  <c r="M30" i="3"/>
  <c r="N30" i="3"/>
  <c r="O30" i="3"/>
  <c r="P30" i="3" s="1"/>
  <c r="H30" i="3"/>
  <c r="Q46" i="3"/>
  <c r="P46" i="3"/>
  <c r="Q48" i="3"/>
  <c r="P48" i="3"/>
  <c r="H47" i="3"/>
  <c r="H42" i="3"/>
  <c r="I33" i="3"/>
  <c r="J33" i="3"/>
  <c r="K33" i="3"/>
  <c r="L33" i="3"/>
  <c r="M33" i="3"/>
  <c r="N33" i="3"/>
  <c r="O33" i="3"/>
  <c r="I40" i="3"/>
  <c r="J40" i="3"/>
  <c r="K40" i="3"/>
  <c r="L40" i="3"/>
  <c r="M40" i="3"/>
  <c r="N40" i="3"/>
  <c r="O40" i="3"/>
  <c r="H40" i="3"/>
  <c r="H33" i="3"/>
  <c r="H25" i="3"/>
  <c r="I20" i="3"/>
  <c r="J20" i="3"/>
  <c r="K20" i="3"/>
  <c r="L20" i="3"/>
  <c r="M20" i="3"/>
  <c r="N20" i="3"/>
  <c r="O20" i="3"/>
  <c r="I7" i="3"/>
  <c r="J7" i="3"/>
  <c r="K7" i="3"/>
  <c r="L7" i="3"/>
  <c r="M7" i="3"/>
  <c r="N7" i="3"/>
  <c r="I17" i="3"/>
  <c r="J17" i="3"/>
  <c r="K17" i="3"/>
  <c r="L17" i="3"/>
  <c r="M17" i="3"/>
  <c r="N17" i="3"/>
  <c r="O17" i="3"/>
  <c r="H20" i="3"/>
  <c r="Q19" i="3"/>
  <c r="P19" i="3"/>
  <c r="H17" i="3"/>
  <c r="O7" i="3" l="1"/>
  <c r="H7" i="3"/>
  <c r="Q30" i="3"/>
  <c r="Q10" i="3"/>
  <c r="Q11" i="3"/>
  <c r="Q13" i="3"/>
  <c r="Q14" i="3"/>
  <c r="Q16" i="3"/>
  <c r="Q17" i="3"/>
  <c r="Q18" i="3"/>
  <c r="Q20" i="3"/>
  <c r="Q21" i="3"/>
  <c r="Q22" i="3"/>
  <c r="Q23" i="3"/>
  <c r="Q24" i="3"/>
  <c r="Q25" i="3"/>
  <c r="Q26" i="3"/>
  <c r="Q27" i="3"/>
  <c r="Q28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7" i="3"/>
  <c r="Q49" i="3"/>
  <c r="P10" i="3"/>
  <c r="P11" i="3"/>
  <c r="P13" i="3"/>
  <c r="P14" i="3"/>
  <c r="P16" i="3"/>
  <c r="P17" i="3"/>
  <c r="P18" i="3"/>
  <c r="P20" i="3"/>
  <c r="P23" i="3"/>
  <c r="P24" i="3"/>
  <c r="P25" i="3"/>
  <c r="P26" i="3"/>
  <c r="P27" i="3"/>
  <c r="P33" i="3"/>
  <c r="P34" i="3"/>
  <c r="P35" i="3"/>
  <c r="P36" i="3"/>
  <c r="P37" i="3"/>
  <c r="P38" i="3"/>
  <c r="P39" i="3"/>
  <c r="P40" i="3"/>
  <c r="P41" i="3"/>
  <c r="P42" i="3"/>
  <c r="P43" i="3"/>
  <c r="P45" i="3"/>
  <c r="P47" i="3"/>
  <c r="P49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<sst xmlns="http://schemas.openxmlformats.org/spreadsheetml/2006/main" count="132" uniqueCount="114">
  <si>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</si>
  <si>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</si>
  <si>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</si>
  <si>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</si>
  <si>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</si>
  <si>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</si>
  <si>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</si>
  <si>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</si>
  <si>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</si>
  <si>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</si>
  <si>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</si>
  <si>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</si>
  <si>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</si>
  <si>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</si>
  <si>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</si>
  <si>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</si>
  <si>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</si>
  <si>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</si>
  <si>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</si>
  <si>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</si>
  <si>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</si>
  <si>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</si>
  <si>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</si>
  <si>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</si>
  <si>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</si>
  <si>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</si>
  <si>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</si>
  <si>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</si>
  <si>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</si>
  <si>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</si>
  <si>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</si>
  <si>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</si>
  <si>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</si>
  <si>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</si>
  <si>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</si>
  <si>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</si>
  <si>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</si>
  <si>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</si>
  <si>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</si>
  <si>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</si>
  <si>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</si>
  <si>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</si>
  <si>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</si>
  <si>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</si>
  <si>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</si>
  <si>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</si>
  <si>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</si>
  <si>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</si>
  <si>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</si>
  <si>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</si>
  <si>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</si>
  <si>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</si>
  <si>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</si>
  <si>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</si>
  <si>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</si>
  <si>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</si>
  <si>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</si>
  <si>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</si>
  <si>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</si>
  <si>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</si>
  <si>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</si>
  <si>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</si>
  <si>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</si>
  <si>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</si>
  <si>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</si>
  <si>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</si>
  <si>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</si>
  <si>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</si>
  <si>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</si>
  <si>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</si>
  <si>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</si>
  <si>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</si>
  <si>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</si>
  <si>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</si>
  <si>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</si>
  <si>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</si>
  <si>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</si>
  <si>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</si>
  <si>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</si>
  <si>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</si>
  <si>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</si>
  <si>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</si>
  <si>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</si>
  <si>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</si>
  <si>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</si>
  <si>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</si>
  <si>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</si>
  <si>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</si>
  <si>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</si>
  <si>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</si>
  <si>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</si>
  <si>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</si>
  <si>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</si>
  <si>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</si>
  <si>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</si>
  <si>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</si>
  <si>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</si>
  <si>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</si>
  <si>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</si>
  <si>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</si>
  <si>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</si>
  <si>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</si>
  <si>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</si>
  <si>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</si>
  <si>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</si>
  <si>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</si>
  <si>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</si>
  <si>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Аналитические данные о расходах бюджета Заволжского муниципального района по разделам и подразделам классификации расходов за 2023 год в сравнении с соответствующим периодом 2022 года</t>
  </si>
  <si>
    <t>Исполнено за 2022 год (руб.)</t>
  </si>
  <si>
    <t>Исполнено за 2023 год (руб.)</t>
  </si>
  <si>
    <t>Рост (снижение) 2023 года к 2022 году (по состоянию на 1 января 2024 года)</t>
  </si>
  <si>
    <t xml:space="preserve">  Резервные фонды</t>
  </si>
  <si>
    <t xml:space="preserve"> 000 0105 0000000000 000</t>
  </si>
  <si>
    <t>Судебная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</si>
</sst>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8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21" fillId="0" borderId="51" xfId="0" applyNumberFormat="1" applyFont="1" applyFill="1" applyBorder="1" applyAlignment="1">
      <alignment wrapText="1"/>
    </xf>
    <xf numFmtId="4" fontId="19" fillId="0" borderId="54" xfId="0" applyNumberFormat="1" applyFont="1" applyFill="1" applyBorder="1" applyAlignment="1">
      <alignment horizontal="center" vertical="center" shrinkToFit="1"/>
    </xf>
    <xf numFmtId="4" fontId="19" fillId="0" borderId="51" xfId="0" applyNumberFormat="1" applyFont="1" applyFill="1" applyBorder="1" applyAlignment="1">
      <alignment horizontal="center" vertical="center" shrinkToFi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7" workbookViewId="0">
      <selection activeCell="W13" sqref="V13:W13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108</v>
      </c>
      <c r="I4" s="26"/>
      <c r="J4" s="26"/>
      <c r="K4" s="26"/>
      <c r="L4" s="26"/>
      <c r="M4" s="26"/>
      <c r="N4" s="26"/>
      <c r="O4" s="42" t="s">
        <v>109</v>
      </c>
      <c r="P4" s="43" t="s">
        <v>110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H9+H17+H20+H25+H33+H40+H42+H47+H30</f>
        <v>756169248.87</v>
      </c>
      <c r="I7" s="16">
        <f t="shared" ref="I7:O7" si="0">I9+I17+I20+I25+I33+I40+I42+I47+I30</f>
        <v>43514816.32</v>
      </c>
      <c r="J7" s="16">
        <f t="shared" si="0"/>
        <v>50834306.25</v>
      </c>
      <c r="K7" s="16">
        <f t="shared" si="0"/>
        <v>43514816.32</v>
      </c>
      <c r="L7" s="16">
        <f t="shared" si="0"/>
        <v>50834306.25</v>
      </c>
      <c r="M7" s="16">
        <f t="shared" si="0"/>
        <v>43514816.32</v>
      </c>
      <c r="N7" s="16">
        <f t="shared" si="0"/>
        <v>50834306.25</v>
      </c>
      <c r="O7" s="16">
        <f t="shared" si="0"/>
        <v>1544874339.9099998</v>
      </c>
      <c r="P7" s="34">
        <f>O7/H7*100</f>
        <v>204.3027195589639</v>
      </c>
      <c r="Q7" s="31">
        <f>O7-H7</f>
        <v>788705091.03999984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H10+H11+H13+H16+H12</f>
        <v>54790556.969999999</v>
      </c>
      <c r="I9" s="16">
        <f t="shared" ref="I9:O9" si="1">I10+I11+I13+I16+I12</f>
        <v>43514816.32</v>
      </c>
      <c r="J9" s="16">
        <f t="shared" si="1"/>
        <v>50834306.25</v>
      </c>
      <c r="K9" s="16">
        <f t="shared" si="1"/>
        <v>43514816.32</v>
      </c>
      <c r="L9" s="16">
        <f t="shared" si="1"/>
        <v>50834306.25</v>
      </c>
      <c r="M9" s="16">
        <f t="shared" si="1"/>
        <v>43514816.32</v>
      </c>
      <c r="N9" s="16">
        <f t="shared" si="1"/>
        <v>50834306.25</v>
      </c>
      <c r="O9" s="16">
        <f t="shared" si="1"/>
        <v>61507149.560000002</v>
      </c>
      <c r="P9" s="34">
        <f>O9/H9*100</f>
        <v>112.25866821116202</v>
      </c>
      <c r="Q9" s="31">
        <f t="shared" ref="Q9:Q49" si="2">O9-H9</f>
        <v>6716592.5900000036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46">
        <v>1951202.15</v>
      </c>
      <c r="I10" s="46">
        <v>1921697.24</v>
      </c>
      <c r="J10" s="46">
        <v>1935247</v>
      </c>
      <c r="K10" s="46">
        <v>1921697.24</v>
      </c>
      <c r="L10" s="46">
        <v>1935247</v>
      </c>
      <c r="M10" s="46">
        <v>1921697.24</v>
      </c>
      <c r="N10" s="46">
        <v>1935247</v>
      </c>
      <c r="O10" s="46">
        <v>1921697.24</v>
      </c>
      <c r="P10" s="36">
        <f t="shared" ref="P10:P49" si="3">O10/H10*100</f>
        <v>98.487859907288438</v>
      </c>
      <c r="Q10" s="30">
        <f t="shared" si="2"/>
        <v>-29504.909999999916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47">
        <v>26174522.949999999</v>
      </c>
      <c r="I11" s="46">
        <v>29827132.379999999</v>
      </c>
      <c r="J11" s="47">
        <v>31117066.530000001</v>
      </c>
      <c r="K11" s="46">
        <v>29827132.379999999</v>
      </c>
      <c r="L11" s="47">
        <v>31117066.530000001</v>
      </c>
      <c r="M11" s="46">
        <v>29827132.379999999</v>
      </c>
      <c r="N11" s="47">
        <v>31117066.530000001</v>
      </c>
      <c r="O11" s="46">
        <v>29827132.379999999</v>
      </c>
      <c r="P11" s="36">
        <f t="shared" si="3"/>
        <v>113.95482713086085</v>
      </c>
      <c r="Q11" s="30">
        <f t="shared" si="2"/>
        <v>3652609.4299999997</v>
      </c>
    </row>
    <row r="12" spans="1:19" ht="33.75" customHeight="1" x14ac:dyDescent="0.25">
      <c r="A12" s="21" t="s">
        <v>113</v>
      </c>
      <c r="B12" s="22" t="s">
        <v>112</v>
      </c>
      <c r="C12" s="23"/>
      <c r="D12" s="23"/>
      <c r="E12" s="23"/>
      <c r="F12" s="23"/>
      <c r="G12" s="23"/>
      <c r="H12" s="47">
        <v>41420.28</v>
      </c>
      <c r="I12" s="46"/>
      <c r="J12" s="47"/>
      <c r="K12" s="46"/>
      <c r="L12" s="47"/>
      <c r="M12" s="46"/>
      <c r="N12" s="47"/>
      <c r="O12" s="46">
        <v>0</v>
      </c>
      <c r="P12" s="36">
        <f t="shared" si="3"/>
        <v>0</v>
      </c>
      <c r="Q12" s="30">
        <f t="shared" si="2"/>
        <v>-41420.28</v>
      </c>
    </row>
    <row r="13" spans="1:19" ht="69.599999999999994" customHeight="1" x14ac:dyDescent="0.25">
      <c r="A13" s="21" t="s">
        <v>59</v>
      </c>
      <c r="B13" s="22" t="s">
        <v>31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47">
        <v>4548426.55</v>
      </c>
      <c r="I13" s="46">
        <v>5882993.3499999996</v>
      </c>
      <c r="J13" s="47">
        <v>8890996.3599999994</v>
      </c>
      <c r="K13" s="46">
        <v>5882993.3499999996</v>
      </c>
      <c r="L13" s="47">
        <v>8890996.3599999994</v>
      </c>
      <c r="M13" s="46">
        <v>5882993.3499999996</v>
      </c>
      <c r="N13" s="47">
        <v>8890996.3599999994</v>
      </c>
      <c r="O13" s="46">
        <v>5882993.3499999996</v>
      </c>
      <c r="P13" s="36">
        <f t="shared" si="3"/>
        <v>129.34128506483191</v>
      </c>
      <c r="Q13" s="30">
        <f t="shared" si="2"/>
        <v>1334566.7999999998</v>
      </c>
    </row>
    <row r="14" spans="1:19" ht="16.149999999999999" hidden="1" customHeight="1" x14ac:dyDescent="0.25">
      <c r="A14" s="21" t="s">
        <v>60</v>
      </c>
      <c r="B14" s="22" t="s">
        <v>32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47">
        <v>8890996.3599999994</v>
      </c>
      <c r="I14" s="46">
        <v>5882993.3499999996</v>
      </c>
      <c r="J14" s="47">
        <v>8890996.3599999994</v>
      </c>
      <c r="K14" s="46">
        <v>5882993.3499999996</v>
      </c>
      <c r="L14" s="47">
        <v>8890996.3599999994</v>
      </c>
      <c r="M14" s="46">
        <v>5882993.3499999996</v>
      </c>
      <c r="N14" s="47">
        <v>8890996.3599999994</v>
      </c>
      <c r="O14" s="46">
        <v>5882993.3499999996</v>
      </c>
      <c r="P14" s="34">
        <f t="shared" si="3"/>
        <v>66.167987386286583</v>
      </c>
      <c r="Q14" s="31">
        <f t="shared" si="2"/>
        <v>-3008003.01</v>
      </c>
    </row>
    <row r="15" spans="1:19" ht="16.149999999999999" customHeight="1" x14ac:dyDescent="0.25">
      <c r="A15" s="45" t="s">
        <v>111</v>
      </c>
      <c r="B15" s="22" t="s">
        <v>32</v>
      </c>
      <c r="C15" s="23"/>
      <c r="D15" s="23"/>
      <c r="E15" s="23"/>
      <c r="F15" s="23"/>
      <c r="G15" s="23"/>
      <c r="H15" s="47">
        <v>0</v>
      </c>
      <c r="I15" s="46"/>
      <c r="J15" s="47"/>
      <c r="K15" s="46"/>
      <c r="L15" s="47"/>
      <c r="M15" s="46"/>
      <c r="N15" s="47"/>
      <c r="O15" s="46">
        <v>0</v>
      </c>
      <c r="P15" s="36" t="e">
        <f t="shared" si="3"/>
        <v>#DIV/0!</v>
      </c>
      <c r="Q15" s="30">
        <f t="shared" si="2"/>
        <v>0</v>
      </c>
    </row>
    <row r="16" spans="1:19" ht="36" customHeight="1" x14ac:dyDescent="0.25">
      <c r="A16" s="21" t="s">
        <v>61</v>
      </c>
      <c r="B16" s="22" t="s">
        <v>33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47">
        <v>22074985.039999999</v>
      </c>
      <c r="I16" s="46">
        <v>5882993.3499999996</v>
      </c>
      <c r="J16" s="47">
        <v>8890996.3599999994</v>
      </c>
      <c r="K16" s="46">
        <v>5882993.3499999996</v>
      </c>
      <c r="L16" s="47">
        <v>8890996.3599999994</v>
      </c>
      <c r="M16" s="46">
        <v>5882993.3499999996</v>
      </c>
      <c r="N16" s="47">
        <v>8890996.3599999994</v>
      </c>
      <c r="O16" s="46">
        <v>23875326.59</v>
      </c>
      <c r="P16" s="36">
        <f t="shared" si="3"/>
        <v>108.1555731373669</v>
      </c>
      <c r="Q16" s="30">
        <f t="shared" si="2"/>
        <v>1800341.5500000007</v>
      </c>
    </row>
    <row r="17" spans="1:19" ht="58.15" customHeight="1" x14ac:dyDescent="0.25">
      <c r="A17" s="9" t="s">
        <v>62</v>
      </c>
      <c r="B17" s="20" t="s">
        <v>34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>H18+H19</f>
        <v>5641.92</v>
      </c>
      <c r="I17" s="16">
        <f t="shared" ref="I17:O17" si="4">I18+I19</f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2040606</v>
      </c>
      <c r="P17" s="34">
        <f t="shared" si="3"/>
        <v>36168.644716692186</v>
      </c>
      <c r="Q17" s="31">
        <f t="shared" si="2"/>
        <v>2034964.08</v>
      </c>
    </row>
    <row r="18" spans="1:19" ht="45.75" customHeight="1" x14ac:dyDescent="0.25">
      <c r="A18" s="37" t="s">
        <v>91</v>
      </c>
      <c r="B18" s="22" t="s">
        <v>89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5641.92</v>
      </c>
      <c r="I18" s="24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46">
        <v>2040606</v>
      </c>
      <c r="P18" s="36">
        <f t="shared" si="3"/>
        <v>36168.644716692186</v>
      </c>
      <c r="Q18" s="30">
        <f t="shared" si="2"/>
        <v>2034964.08</v>
      </c>
    </row>
    <row r="19" spans="1:19" ht="46.5" customHeight="1" x14ac:dyDescent="0.25">
      <c r="A19" s="37" t="s">
        <v>92</v>
      </c>
      <c r="B19" s="22" t="s">
        <v>90</v>
      </c>
      <c r="C19" s="23"/>
      <c r="D19" s="23"/>
      <c r="E19" s="23"/>
      <c r="F19" s="23"/>
      <c r="G19" s="23"/>
      <c r="H19" s="23">
        <v>0</v>
      </c>
      <c r="I19" s="24"/>
      <c r="J19" s="23"/>
      <c r="K19" s="23"/>
      <c r="L19" s="23"/>
      <c r="M19" s="23"/>
      <c r="N19" s="23"/>
      <c r="O19" s="46">
        <v>0</v>
      </c>
      <c r="P19" s="36" t="e">
        <f t="shared" si="3"/>
        <v>#DIV/0!</v>
      </c>
      <c r="Q19" s="30">
        <f t="shared" si="2"/>
        <v>0</v>
      </c>
    </row>
    <row r="20" spans="1:19" ht="16.149999999999999" customHeight="1" x14ac:dyDescent="0.25">
      <c r="A20" s="9" t="s">
        <v>63</v>
      </c>
      <c r="B20" s="20" t="s">
        <v>35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>H22+H23+H24</f>
        <v>14499405.85</v>
      </c>
      <c r="I20" s="16">
        <f t="shared" ref="I20:O20" si="5">I22+I23+I24</f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26394447.66</v>
      </c>
      <c r="P20" s="34">
        <f t="shared" si="3"/>
        <v>182.03813268665766</v>
      </c>
      <c r="Q20" s="31">
        <f t="shared" si="2"/>
        <v>11895041.810000001</v>
      </c>
      <c r="R20" s="10"/>
      <c r="S20" s="10"/>
    </row>
    <row r="21" spans="1:19" ht="19.899999999999999" hidden="1" customHeight="1" x14ac:dyDescent="0.25">
      <c r="A21" s="21" t="s">
        <v>64</v>
      </c>
      <c r="B21" s="22" t="s">
        <v>36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>
        <v>0</v>
      </c>
      <c r="Q21" s="30">
        <f t="shared" si="2"/>
        <v>0</v>
      </c>
    </row>
    <row r="22" spans="1:19" ht="25.9" customHeight="1" x14ac:dyDescent="0.25">
      <c r="A22" s="21" t="s">
        <v>64</v>
      </c>
      <c r="B22" s="22" t="s">
        <v>36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535999.93999999994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600380.87</v>
      </c>
      <c r="P22" s="36">
        <v>0</v>
      </c>
      <c r="Q22" s="30">
        <f t="shared" si="2"/>
        <v>64380.930000000051</v>
      </c>
    </row>
    <row r="23" spans="1:19" ht="19.899999999999999" customHeight="1" x14ac:dyDescent="0.25">
      <c r="A23" s="21" t="s">
        <v>65</v>
      </c>
      <c r="B23" s="22" t="s">
        <v>37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180000</v>
      </c>
      <c r="I23" s="24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150000</v>
      </c>
      <c r="P23" s="36">
        <f t="shared" si="3"/>
        <v>83.333333333333343</v>
      </c>
      <c r="Q23" s="30">
        <f t="shared" si="2"/>
        <v>-30000</v>
      </c>
    </row>
    <row r="24" spans="1:19" ht="26.45" customHeight="1" x14ac:dyDescent="0.25">
      <c r="A24" s="21" t="s">
        <v>66</v>
      </c>
      <c r="B24" s="22" t="s">
        <v>38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13783405.91</v>
      </c>
      <c r="I24" s="24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25644066.789999999</v>
      </c>
      <c r="P24" s="36">
        <f t="shared" si="3"/>
        <v>186.05029088924218</v>
      </c>
      <c r="Q24" s="30">
        <f t="shared" si="2"/>
        <v>11860660.879999999</v>
      </c>
    </row>
    <row r="25" spans="1:19" ht="36.75" customHeight="1" x14ac:dyDescent="0.25">
      <c r="A25" s="9" t="s">
        <v>67</v>
      </c>
      <c r="B25" s="20" t="s">
        <v>39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>H26+H27+H28+H29</f>
        <v>31652172.099999998</v>
      </c>
      <c r="I25" s="16">
        <f t="shared" ref="I25:O25" si="6">I26+I27+I28+I29</f>
        <v>0</v>
      </c>
      <c r="J25" s="16">
        <f t="shared" si="6"/>
        <v>0</v>
      </c>
      <c r="K25" s="16">
        <f t="shared" si="6"/>
        <v>0</v>
      </c>
      <c r="L25" s="16">
        <f t="shared" si="6"/>
        <v>0</v>
      </c>
      <c r="M25" s="16">
        <f t="shared" si="6"/>
        <v>0</v>
      </c>
      <c r="N25" s="16">
        <f t="shared" si="6"/>
        <v>0</v>
      </c>
      <c r="O25" s="16">
        <f t="shared" si="6"/>
        <v>47352874.710000001</v>
      </c>
      <c r="P25" s="34">
        <f t="shared" si="3"/>
        <v>149.60387097730964</v>
      </c>
      <c r="Q25" s="31">
        <f t="shared" si="2"/>
        <v>15700702.610000003</v>
      </c>
      <c r="R25" s="10"/>
      <c r="S25" s="10"/>
    </row>
    <row r="26" spans="1:19" ht="24.75" customHeight="1" x14ac:dyDescent="0.25">
      <c r="A26" s="21" t="s">
        <v>83</v>
      </c>
      <c r="B26" s="22" t="s">
        <v>84</v>
      </c>
      <c r="C26" s="23"/>
      <c r="D26" s="23"/>
      <c r="E26" s="23"/>
      <c r="F26" s="23"/>
      <c r="G26" s="23"/>
      <c r="H26" s="23">
        <v>1391452.9</v>
      </c>
      <c r="I26" s="24"/>
      <c r="J26" s="23"/>
      <c r="K26" s="23"/>
      <c r="L26" s="23"/>
      <c r="M26" s="23"/>
      <c r="N26" s="23"/>
      <c r="O26" s="23">
        <v>5386133.4100000001</v>
      </c>
      <c r="P26" s="36">
        <f t="shared" si="3"/>
        <v>387.08700883802828</v>
      </c>
      <c r="Q26" s="30">
        <f t="shared" si="2"/>
        <v>3994680.5100000002</v>
      </c>
      <c r="R26" s="10"/>
      <c r="S26" s="10"/>
    </row>
    <row r="27" spans="1:19" ht="16.5" x14ac:dyDescent="0.25">
      <c r="A27" s="21" t="s">
        <v>68</v>
      </c>
      <c r="B27" s="22" t="s">
        <v>40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30230314.620000001</v>
      </c>
      <c r="I27" s="24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32957658.039999999</v>
      </c>
      <c r="P27" s="36">
        <f t="shared" si="3"/>
        <v>109.02188235313841</v>
      </c>
      <c r="Q27" s="30">
        <f t="shared" si="2"/>
        <v>2727343.4199999981</v>
      </c>
    </row>
    <row r="28" spans="1:19" ht="16.5" x14ac:dyDescent="0.25">
      <c r="A28" s="21" t="s">
        <v>87</v>
      </c>
      <c r="B28" s="22" t="s">
        <v>88</v>
      </c>
      <c r="C28" s="23"/>
      <c r="D28" s="23"/>
      <c r="E28" s="23"/>
      <c r="F28" s="23"/>
      <c r="G28" s="23"/>
      <c r="H28" s="23">
        <v>30404.58</v>
      </c>
      <c r="I28" s="24"/>
      <c r="J28" s="23"/>
      <c r="K28" s="23"/>
      <c r="L28" s="23"/>
      <c r="M28" s="23"/>
      <c r="N28" s="23"/>
      <c r="O28" s="23">
        <v>972049.21</v>
      </c>
      <c r="P28" s="36">
        <f t="shared" si="3"/>
        <v>3197.0486354358454</v>
      </c>
      <c r="Q28" s="30">
        <f t="shared" si="2"/>
        <v>941644.63</v>
      </c>
    </row>
    <row r="29" spans="1:19" ht="33" x14ac:dyDescent="0.25">
      <c r="A29" s="37" t="s">
        <v>94</v>
      </c>
      <c r="B29" s="22" t="s">
        <v>93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8037034.0499999998</v>
      </c>
      <c r="P29" s="36" t="e">
        <f t="shared" si="3"/>
        <v>#DIV/0!</v>
      </c>
      <c r="Q29" s="30">
        <f t="shared" si="2"/>
        <v>8037034.0499999998</v>
      </c>
    </row>
    <row r="30" spans="1:19" ht="16.5" x14ac:dyDescent="0.25">
      <c r="A30" s="38" t="s">
        <v>104</v>
      </c>
      <c r="B30" s="20" t="s">
        <v>101</v>
      </c>
      <c r="C30" s="23"/>
      <c r="D30" s="23"/>
      <c r="E30" s="23"/>
      <c r="F30" s="23"/>
      <c r="G30" s="23"/>
      <c r="H30" s="16">
        <f>H31+H32</f>
        <v>389053233.74000001</v>
      </c>
      <c r="I30" s="16">
        <f t="shared" ref="I30:O30" si="7">I31+I32</f>
        <v>0</v>
      </c>
      <c r="J30" s="16">
        <f t="shared" si="7"/>
        <v>0</v>
      </c>
      <c r="K30" s="16">
        <f t="shared" si="7"/>
        <v>0</v>
      </c>
      <c r="L30" s="16">
        <f t="shared" si="7"/>
        <v>0</v>
      </c>
      <c r="M30" s="16">
        <f t="shared" si="7"/>
        <v>0</v>
      </c>
      <c r="N30" s="16">
        <f t="shared" si="7"/>
        <v>0</v>
      </c>
      <c r="O30" s="16">
        <f t="shared" si="7"/>
        <v>884212957.85000002</v>
      </c>
      <c r="P30" s="34">
        <f t="shared" si="3"/>
        <v>227.27300049661321</v>
      </c>
      <c r="Q30" s="31">
        <f t="shared" si="2"/>
        <v>495159724.11000001</v>
      </c>
    </row>
    <row r="31" spans="1:19" ht="23.25" customHeight="1" x14ac:dyDescent="0.25">
      <c r="A31" s="37" t="s">
        <v>105</v>
      </c>
      <c r="B31" s="22" t="s">
        <v>102</v>
      </c>
      <c r="C31" s="23"/>
      <c r="D31" s="23"/>
      <c r="E31" s="23"/>
      <c r="F31" s="23"/>
      <c r="G31" s="23"/>
      <c r="H31" s="23">
        <v>0</v>
      </c>
      <c r="I31" s="24"/>
      <c r="J31" s="23"/>
      <c r="K31" s="23"/>
      <c r="L31" s="23"/>
      <c r="M31" s="23"/>
      <c r="N31" s="23"/>
      <c r="O31" s="23">
        <v>14690</v>
      </c>
      <c r="P31" s="36" t="e">
        <f t="shared" si="3"/>
        <v>#DIV/0!</v>
      </c>
      <c r="Q31" s="30">
        <f t="shared" si="2"/>
        <v>14690</v>
      </c>
    </row>
    <row r="32" spans="1:19" ht="33" x14ac:dyDescent="0.25">
      <c r="A32" s="37" t="s">
        <v>106</v>
      </c>
      <c r="B32" s="22" t="s">
        <v>103</v>
      </c>
      <c r="C32" s="23"/>
      <c r="D32" s="23"/>
      <c r="E32" s="23"/>
      <c r="F32" s="23"/>
      <c r="G32" s="23"/>
      <c r="H32" s="23">
        <v>389053233.74000001</v>
      </c>
      <c r="I32" s="24"/>
      <c r="J32" s="23"/>
      <c r="K32" s="23"/>
      <c r="L32" s="23"/>
      <c r="M32" s="23"/>
      <c r="N32" s="23"/>
      <c r="O32" s="23">
        <v>884198267.85000002</v>
      </c>
      <c r="P32" s="36">
        <f t="shared" si="3"/>
        <v>227.26922466371272</v>
      </c>
      <c r="Q32" s="30">
        <f t="shared" si="2"/>
        <v>495145034.11000001</v>
      </c>
    </row>
    <row r="33" spans="1:19" ht="16.5" x14ac:dyDescent="0.25">
      <c r="A33" s="9" t="s">
        <v>69</v>
      </c>
      <c r="B33" s="20" t="s">
        <v>41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>H34+H35+H36+H37+H38+H39</f>
        <v>257450521.97</v>
      </c>
      <c r="I33" s="16">
        <f t="shared" ref="I33:O33" si="8">I34+I35+I36+I37+I38+I39</f>
        <v>0</v>
      </c>
      <c r="J33" s="16">
        <f t="shared" si="8"/>
        <v>0</v>
      </c>
      <c r="K33" s="16">
        <f t="shared" si="8"/>
        <v>0</v>
      </c>
      <c r="L33" s="16">
        <f t="shared" si="8"/>
        <v>0</v>
      </c>
      <c r="M33" s="16">
        <f t="shared" si="8"/>
        <v>0</v>
      </c>
      <c r="N33" s="16">
        <f t="shared" si="8"/>
        <v>0</v>
      </c>
      <c r="O33" s="16">
        <f t="shared" si="8"/>
        <v>501832545.58999997</v>
      </c>
      <c r="P33" s="34">
        <f t="shared" si="3"/>
        <v>194.92387964491178</v>
      </c>
      <c r="Q33" s="31">
        <f t="shared" si="2"/>
        <v>244382023.61999997</v>
      </c>
      <c r="R33" s="10"/>
      <c r="S33" s="10"/>
    </row>
    <row r="34" spans="1:19" ht="16.5" x14ac:dyDescent="0.25">
      <c r="A34" s="21" t="s">
        <v>70</v>
      </c>
      <c r="B34" s="22" t="s">
        <v>42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97981050.569999993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94427405.25</v>
      </c>
      <c r="P34" s="36">
        <f t="shared" si="3"/>
        <v>96.373130008989662</v>
      </c>
      <c r="Q34" s="30">
        <f t="shared" si="2"/>
        <v>-3553645.3199999928</v>
      </c>
    </row>
    <row r="35" spans="1:19" ht="16.5" x14ac:dyDescent="0.25">
      <c r="A35" s="21" t="s">
        <v>71</v>
      </c>
      <c r="B35" s="22" t="s">
        <v>43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122212917.19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373752074.70999998</v>
      </c>
      <c r="P35" s="36">
        <f t="shared" si="3"/>
        <v>305.82043478181703</v>
      </c>
      <c r="Q35" s="30">
        <f t="shared" si="2"/>
        <v>251539157.51999998</v>
      </c>
    </row>
    <row r="36" spans="1:19" ht="16.5" x14ac:dyDescent="0.25">
      <c r="A36" s="21" t="s">
        <v>85</v>
      </c>
      <c r="B36" s="22" t="s">
        <v>44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25909572.920000002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19579924.07</v>
      </c>
      <c r="P36" s="36">
        <f t="shared" si="3"/>
        <v>75.570230858131794</v>
      </c>
      <c r="Q36" s="30">
        <f t="shared" si="2"/>
        <v>-6329648.8500000015</v>
      </c>
    </row>
    <row r="37" spans="1:19" ht="35.450000000000003" customHeight="1" x14ac:dyDescent="0.25">
      <c r="A37" s="21" t="s">
        <v>72</v>
      </c>
      <c r="B37" s="22" t="s">
        <v>45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66000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75200</v>
      </c>
      <c r="P37" s="36">
        <f t="shared" si="3"/>
        <v>113.93939393939394</v>
      </c>
      <c r="Q37" s="30">
        <f t="shared" si="2"/>
        <v>9200</v>
      </c>
    </row>
    <row r="38" spans="1:19" ht="16.5" x14ac:dyDescent="0.25">
      <c r="A38" s="21" t="s">
        <v>86</v>
      </c>
      <c r="B38" s="22" t="s">
        <v>46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629376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1600</v>
      </c>
      <c r="P38" s="36">
        <f t="shared" si="3"/>
        <v>0.254220052877771</v>
      </c>
      <c r="Q38" s="30">
        <f t="shared" si="2"/>
        <v>-627776</v>
      </c>
    </row>
    <row r="39" spans="1:19" ht="16.5" x14ac:dyDescent="0.25">
      <c r="A39" s="21" t="s">
        <v>73</v>
      </c>
      <c r="B39" s="22" t="s">
        <v>47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10651605.289999999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13996341.560000001</v>
      </c>
      <c r="P39" s="36">
        <f t="shared" si="3"/>
        <v>131.40124121140806</v>
      </c>
      <c r="Q39" s="30">
        <f t="shared" si="2"/>
        <v>3344736.2700000014</v>
      </c>
    </row>
    <row r="40" spans="1:19" ht="16.5" x14ac:dyDescent="0.25">
      <c r="A40" s="9" t="s">
        <v>74</v>
      </c>
      <c r="B40" s="20" t="s">
        <v>48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</f>
        <v>4251646.5599999996</v>
      </c>
      <c r="I40" s="16">
        <f t="shared" ref="I40:O40" si="9">I41</f>
        <v>0</v>
      </c>
      <c r="J40" s="16">
        <f t="shared" si="9"/>
        <v>0</v>
      </c>
      <c r="K40" s="16">
        <f t="shared" si="9"/>
        <v>0</v>
      </c>
      <c r="L40" s="16">
        <f t="shared" si="9"/>
        <v>0</v>
      </c>
      <c r="M40" s="16">
        <f t="shared" si="9"/>
        <v>0</v>
      </c>
      <c r="N40" s="16">
        <f t="shared" si="9"/>
        <v>0</v>
      </c>
      <c r="O40" s="16">
        <f t="shared" si="9"/>
        <v>4906947.38</v>
      </c>
      <c r="P40" s="34">
        <f t="shared" si="3"/>
        <v>115.41287147819739</v>
      </c>
      <c r="Q40" s="31">
        <f t="shared" si="2"/>
        <v>655300.8200000003</v>
      </c>
    </row>
    <row r="41" spans="1:19" ht="16.5" x14ac:dyDescent="0.25">
      <c r="A41" s="21" t="s">
        <v>75</v>
      </c>
      <c r="B41" s="22" t="s">
        <v>49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4251646.5599999996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4906947.38</v>
      </c>
      <c r="P41" s="36">
        <f t="shared" si="3"/>
        <v>115.41287147819739</v>
      </c>
      <c r="Q41" s="30">
        <f t="shared" si="2"/>
        <v>655300.8200000003</v>
      </c>
    </row>
    <row r="42" spans="1:19" ht="16.5" x14ac:dyDescent="0.25">
      <c r="A42" s="9" t="s">
        <v>76</v>
      </c>
      <c r="B42" s="20" t="s">
        <v>50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f>H43+H44+H45+H46</f>
        <v>4357866.01</v>
      </c>
      <c r="I42" s="16">
        <f t="shared" ref="I42:O42" si="10">I43+I44+I45+I46</f>
        <v>0</v>
      </c>
      <c r="J42" s="16">
        <f t="shared" si="10"/>
        <v>0</v>
      </c>
      <c r="K42" s="16">
        <f t="shared" si="10"/>
        <v>0</v>
      </c>
      <c r="L42" s="16">
        <f t="shared" si="10"/>
        <v>0</v>
      </c>
      <c r="M42" s="16">
        <f t="shared" si="10"/>
        <v>0</v>
      </c>
      <c r="N42" s="16">
        <f t="shared" si="10"/>
        <v>0</v>
      </c>
      <c r="O42" s="16">
        <f t="shared" si="10"/>
        <v>5808520.9100000001</v>
      </c>
      <c r="P42" s="34">
        <f t="shared" si="3"/>
        <v>133.2881941911748</v>
      </c>
      <c r="Q42" s="31">
        <f t="shared" si="2"/>
        <v>1450654.9000000004</v>
      </c>
      <c r="R42" s="10"/>
      <c r="S42" s="10"/>
    </row>
    <row r="43" spans="1:19" ht="15.6" customHeight="1" x14ac:dyDescent="0.25">
      <c r="A43" s="21" t="s">
        <v>77</v>
      </c>
      <c r="B43" s="22" t="s">
        <v>51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1506195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2419313.66</v>
      </c>
      <c r="P43" s="36">
        <f t="shared" si="3"/>
        <v>160.62419938985323</v>
      </c>
      <c r="Q43" s="30">
        <f t="shared" si="2"/>
        <v>913118.66000000015</v>
      </c>
    </row>
    <row r="44" spans="1:19" ht="23.45" customHeight="1" x14ac:dyDescent="0.25">
      <c r="A44" s="21" t="s">
        <v>78</v>
      </c>
      <c r="B44" s="22" t="s">
        <v>52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41000</v>
      </c>
      <c r="I44" s="24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248945</v>
      </c>
      <c r="P44" s="36">
        <v>0</v>
      </c>
      <c r="Q44" s="30">
        <f t="shared" si="2"/>
        <v>207945</v>
      </c>
    </row>
    <row r="45" spans="1:19" ht="16.5" x14ac:dyDescent="0.25">
      <c r="A45" s="21" t="s">
        <v>79</v>
      </c>
      <c r="B45" s="22" t="s">
        <v>53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2669571.0099999998</v>
      </c>
      <c r="I45" s="24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2999162.25</v>
      </c>
      <c r="P45" s="36">
        <f t="shared" si="3"/>
        <v>112.34622487153845</v>
      </c>
      <c r="Q45" s="30">
        <f t="shared" si="2"/>
        <v>329591.24000000022</v>
      </c>
    </row>
    <row r="46" spans="1:19" ht="33" x14ac:dyDescent="0.25">
      <c r="A46" s="37" t="s">
        <v>96</v>
      </c>
      <c r="B46" s="22" t="s">
        <v>95</v>
      </c>
      <c r="C46" s="23"/>
      <c r="D46" s="23"/>
      <c r="E46" s="23"/>
      <c r="F46" s="23"/>
      <c r="G46" s="23"/>
      <c r="H46" s="23">
        <v>141100</v>
      </c>
      <c r="I46" s="24"/>
      <c r="J46" s="23"/>
      <c r="K46" s="23"/>
      <c r="L46" s="23"/>
      <c r="M46" s="23"/>
      <c r="N46" s="23"/>
      <c r="O46" s="23">
        <v>141100</v>
      </c>
      <c r="P46" s="36">
        <f t="shared" si="3"/>
        <v>100</v>
      </c>
      <c r="Q46" s="30">
        <f t="shared" si="2"/>
        <v>0</v>
      </c>
    </row>
    <row r="47" spans="1:19" ht="16.5" x14ac:dyDescent="0.25">
      <c r="A47" s="9" t="s">
        <v>80</v>
      </c>
      <c r="B47" s="20" t="s">
        <v>54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f>H48+H49</f>
        <v>108203.75</v>
      </c>
      <c r="I47" s="16">
        <f t="shared" ref="I47:O47" si="11">I48+I49</f>
        <v>0</v>
      </c>
      <c r="J47" s="16">
        <f t="shared" si="11"/>
        <v>0</v>
      </c>
      <c r="K47" s="16">
        <f t="shared" si="11"/>
        <v>0</v>
      </c>
      <c r="L47" s="16">
        <f t="shared" si="11"/>
        <v>0</v>
      </c>
      <c r="M47" s="16">
        <f t="shared" si="11"/>
        <v>0</v>
      </c>
      <c r="N47" s="16">
        <f t="shared" si="11"/>
        <v>0</v>
      </c>
      <c r="O47" s="16">
        <f t="shared" si="11"/>
        <v>10818290.25</v>
      </c>
      <c r="P47" s="34">
        <f t="shared" si="3"/>
        <v>9998.0733107678807</v>
      </c>
      <c r="Q47" s="31">
        <f t="shared" si="2"/>
        <v>10710086.5</v>
      </c>
    </row>
    <row r="48" spans="1:19" ht="16.5" x14ac:dyDescent="0.25">
      <c r="A48" s="21" t="s">
        <v>97</v>
      </c>
      <c r="B48" s="22" t="s">
        <v>100</v>
      </c>
      <c r="C48" s="16"/>
      <c r="D48" s="16"/>
      <c r="E48" s="16"/>
      <c r="F48" s="16"/>
      <c r="G48" s="16"/>
      <c r="H48" s="23">
        <v>108203.75</v>
      </c>
      <c r="I48" s="24"/>
      <c r="J48" s="23"/>
      <c r="K48" s="23"/>
      <c r="L48" s="23"/>
      <c r="M48" s="23"/>
      <c r="N48" s="23"/>
      <c r="O48" s="23">
        <v>486948.71</v>
      </c>
      <c r="P48" s="36">
        <f t="shared" si="3"/>
        <v>450.02942134630268</v>
      </c>
      <c r="Q48" s="30">
        <f t="shared" si="2"/>
        <v>378744.96</v>
      </c>
    </row>
    <row r="49" spans="1:17" ht="16.5" x14ac:dyDescent="0.25">
      <c r="A49" s="21" t="s">
        <v>98</v>
      </c>
      <c r="B49" s="22" t="s">
        <v>99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4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10331341.539999999</v>
      </c>
      <c r="P49" s="36" t="e">
        <f t="shared" si="3"/>
        <v>#DIV/0!</v>
      </c>
      <c r="Q49" s="30">
        <f t="shared" si="2"/>
        <v>10331341.539999999</v>
      </c>
    </row>
    <row r="50" spans="1:17" hidden="1" x14ac:dyDescent="0.25">
      <c r="A50" s="3"/>
      <c r="B50" s="3"/>
      <c r="C50" s="4" t="s">
        <v>25</v>
      </c>
      <c r="D50" s="4" t="s">
        <v>25</v>
      </c>
      <c r="E50" s="4" t="s">
        <v>25</v>
      </c>
      <c r="F50" s="4" t="s">
        <v>25</v>
      </c>
      <c r="G50" s="4" t="s">
        <v>25</v>
      </c>
      <c r="H50" s="4"/>
      <c r="I50" s="4" t="s">
        <v>25</v>
      </c>
      <c r="J50" s="4" t="s">
        <v>25</v>
      </c>
      <c r="K50" s="4" t="s">
        <v>25</v>
      </c>
      <c r="L50" s="4" t="s">
        <v>25</v>
      </c>
      <c r="M50" s="4" t="s">
        <v>25</v>
      </c>
      <c r="N50" s="4" t="s">
        <v>25</v>
      </c>
      <c r="O50" s="4"/>
      <c r="P50" s="4"/>
      <c r="Q50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2024-03-02T08:35:34Z</cp:lastPrinted>
  <dcterms:created xsi:type="dcterms:W3CDTF">2017-04-11T06:11:50Z</dcterms:created>
  <dcterms:modified xsi:type="dcterms:W3CDTF">2024-03-02T08:36:05Z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