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на 01.02.2024" sheetId="47" r:id="rId1"/>
    <sheet name="на 01.03.2024" sheetId="48" r:id="rId2"/>
    <sheet name="на 01.04.2024" sheetId="49" r:id="rId3"/>
  </sheets>
  <calcPr calcId="145621"/>
</workbook>
</file>

<file path=xl/calcChain.xml><?xml version="1.0" encoding="utf-8"?>
<calcChain xmlns="http://schemas.openxmlformats.org/spreadsheetml/2006/main">
  <c r="E33" i="49" l="1"/>
  <c r="F33" i="49"/>
  <c r="H11" i="49" l="1"/>
  <c r="H17" i="49"/>
  <c r="H19" i="49"/>
  <c r="H20" i="49"/>
  <c r="H21" i="49"/>
  <c r="H22" i="49"/>
  <c r="H23" i="49"/>
  <c r="H26" i="49"/>
  <c r="H29" i="49"/>
  <c r="H30" i="49"/>
  <c r="H31" i="49"/>
  <c r="H32" i="49"/>
  <c r="H36" i="49"/>
  <c r="H37" i="49"/>
  <c r="H39" i="49"/>
  <c r="H43" i="49"/>
  <c r="H45" i="49"/>
  <c r="H46" i="49"/>
  <c r="H47" i="49"/>
  <c r="G49" i="49"/>
  <c r="H49" i="49" s="1"/>
  <c r="G48" i="49"/>
  <c r="H48" i="49" s="1"/>
  <c r="G47" i="49"/>
  <c r="G46" i="49"/>
  <c r="F45" i="49"/>
  <c r="G45" i="49" s="1"/>
  <c r="E45" i="49"/>
  <c r="D45" i="49"/>
  <c r="G44" i="49"/>
  <c r="H44" i="49" s="1"/>
  <c r="G43" i="49"/>
  <c r="G42" i="49"/>
  <c r="H42" i="49" s="1"/>
  <c r="G41" i="49"/>
  <c r="H41" i="49" s="1"/>
  <c r="F40" i="49"/>
  <c r="E40" i="49"/>
  <c r="E50" i="49" s="1"/>
  <c r="D40" i="49"/>
  <c r="G39" i="49"/>
  <c r="G38" i="49"/>
  <c r="H38" i="49" s="1"/>
  <c r="F37" i="49"/>
  <c r="G37" i="49" s="1"/>
  <c r="E37" i="49"/>
  <c r="D37" i="49"/>
  <c r="G36" i="49"/>
  <c r="G35" i="49"/>
  <c r="H35" i="49" s="1"/>
  <c r="G34" i="49"/>
  <c r="H34" i="49" s="1"/>
  <c r="G33" i="49"/>
  <c r="H33" i="49" s="1"/>
  <c r="D33" i="49"/>
  <c r="G32" i="49"/>
  <c r="G31" i="49"/>
  <c r="G30" i="49"/>
  <c r="F29" i="49"/>
  <c r="G29" i="49" s="1"/>
  <c r="E29" i="49"/>
  <c r="D29" i="49"/>
  <c r="G28" i="49"/>
  <c r="H28" i="49" s="1"/>
  <c r="F27" i="49"/>
  <c r="G27" i="49" s="1"/>
  <c r="H27" i="49" s="1"/>
  <c r="E27" i="49"/>
  <c r="D27" i="49"/>
  <c r="G26" i="49"/>
  <c r="G25" i="49"/>
  <c r="H25" i="49" s="1"/>
  <c r="F24" i="49"/>
  <c r="G24" i="49" s="1"/>
  <c r="H24" i="49" s="1"/>
  <c r="E24" i="49"/>
  <c r="D24" i="49"/>
  <c r="G23" i="49"/>
  <c r="G22" i="49"/>
  <c r="F21" i="49"/>
  <c r="G21" i="49" s="1"/>
  <c r="E21" i="49"/>
  <c r="D21" i="49"/>
  <c r="G20" i="49"/>
  <c r="G19" i="49"/>
  <c r="F18" i="49"/>
  <c r="G18" i="49" s="1"/>
  <c r="H18" i="49" s="1"/>
  <c r="E18" i="49"/>
  <c r="D18" i="49"/>
  <c r="G17" i="49"/>
  <c r="G16" i="49"/>
  <c r="H16" i="49" s="1"/>
  <c r="G15" i="49"/>
  <c r="H15" i="49" s="1"/>
  <c r="F14" i="49"/>
  <c r="G14" i="49" s="1"/>
  <c r="H14" i="49" s="1"/>
  <c r="E14" i="49"/>
  <c r="D14" i="49"/>
  <c r="G13" i="49"/>
  <c r="H13" i="49" s="1"/>
  <c r="G12" i="49"/>
  <c r="H12" i="49" s="1"/>
  <c r="G11" i="49"/>
  <c r="G10" i="49"/>
  <c r="H10" i="49" s="1"/>
  <c r="G9" i="49"/>
  <c r="H9" i="49" s="1"/>
  <c r="G8" i="49"/>
  <c r="H8" i="49" s="1"/>
  <c r="F7" i="49"/>
  <c r="E7" i="49"/>
  <c r="D7" i="49"/>
  <c r="F50" i="49" l="1"/>
  <c r="G50" i="49" s="1"/>
  <c r="H50" i="49" s="1"/>
  <c r="G40" i="49"/>
  <c r="H40" i="49" s="1"/>
  <c r="D50" i="49"/>
  <c r="G7" i="49"/>
  <c r="H7" i="49" s="1"/>
  <c r="H11" i="48"/>
  <c r="H20" i="48"/>
  <c r="H21" i="48"/>
  <c r="H22" i="48"/>
  <c r="H23" i="48"/>
  <c r="H26" i="48"/>
  <c r="H29" i="48"/>
  <c r="H30" i="48"/>
  <c r="H31" i="48"/>
  <c r="H35" i="48"/>
  <c r="H39" i="48"/>
  <c r="H45" i="48"/>
  <c r="H46" i="48"/>
  <c r="H47" i="48"/>
  <c r="H48" i="48"/>
  <c r="G49" i="48"/>
  <c r="H49" i="48" s="1"/>
  <c r="G48" i="48"/>
  <c r="G47" i="48"/>
  <c r="G46" i="48"/>
  <c r="F45" i="48"/>
  <c r="G45" i="48" s="1"/>
  <c r="E45" i="48"/>
  <c r="D45" i="48"/>
  <c r="G44" i="48"/>
  <c r="H44" i="48" s="1"/>
  <c r="G43" i="48"/>
  <c r="H43" i="48" s="1"/>
  <c r="G42" i="48"/>
  <c r="H42" i="48" s="1"/>
  <c r="G41" i="48"/>
  <c r="H41" i="48" s="1"/>
  <c r="F40" i="48"/>
  <c r="E40" i="48"/>
  <c r="D40" i="48"/>
  <c r="G39" i="48"/>
  <c r="G38" i="48"/>
  <c r="H38" i="48" s="1"/>
  <c r="F37" i="48"/>
  <c r="E37" i="48"/>
  <c r="D37" i="48"/>
  <c r="G36" i="48"/>
  <c r="H36" i="48" s="1"/>
  <c r="G35" i="48"/>
  <c r="G34" i="48"/>
  <c r="H34" i="48" s="1"/>
  <c r="F33" i="48"/>
  <c r="G33" i="48" s="1"/>
  <c r="H33" i="48" s="1"/>
  <c r="E33" i="48"/>
  <c r="D33" i="48"/>
  <c r="G32" i="48"/>
  <c r="H32" i="48" s="1"/>
  <c r="G31" i="48"/>
  <c r="G30" i="48"/>
  <c r="F29" i="48"/>
  <c r="G29" i="48" s="1"/>
  <c r="E29" i="48"/>
  <c r="D29" i="48"/>
  <c r="G28" i="48"/>
  <c r="H28" i="48" s="1"/>
  <c r="F27" i="48"/>
  <c r="G27" i="48" s="1"/>
  <c r="H27" i="48" s="1"/>
  <c r="E27" i="48"/>
  <c r="D27" i="48"/>
  <c r="G26" i="48"/>
  <c r="G25" i="48"/>
  <c r="H25" i="48" s="1"/>
  <c r="F24" i="48"/>
  <c r="E24" i="48"/>
  <c r="D24" i="48"/>
  <c r="G23" i="48"/>
  <c r="G22" i="48"/>
  <c r="G21" i="48"/>
  <c r="F21" i="48"/>
  <c r="E21" i="48"/>
  <c r="D21" i="48"/>
  <c r="G20" i="48"/>
  <c r="G19" i="48"/>
  <c r="H19" i="48" s="1"/>
  <c r="F18" i="48"/>
  <c r="G18" i="48" s="1"/>
  <c r="H18" i="48" s="1"/>
  <c r="E18" i="48"/>
  <c r="D18" i="48"/>
  <c r="G17" i="48"/>
  <c r="H17" i="48" s="1"/>
  <c r="G16" i="48"/>
  <c r="H16" i="48" s="1"/>
  <c r="G15" i="48"/>
  <c r="H15" i="48" s="1"/>
  <c r="F14" i="48"/>
  <c r="E14" i="48"/>
  <c r="D14" i="48"/>
  <c r="G13" i="48"/>
  <c r="H13" i="48" s="1"/>
  <c r="G12" i="48"/>
  <c r="H12" i="48" s="1"/>
  <c r="G11" i="48"/>
  <c r="G10" i="48"/>
  <c r="H10" i="48" s="1"/>
  <c r="G9" i="48"/>
  <c r="H9" i="48" s="1"/>
  <c r="G8" i="48"/>
  <c r="H8" i="48" s="1"/>
  <c r="F7" i="48"/>
  <c r="G7" i="48" s="1"/>
  <c r="H7" i="48" s="1"/>
  <c r="E7" i="48"/>
  <c r="D7" i="48"/>
  <c r="G40" i="48" l="1"/>
  <c r="H40" i="48" s="1"/>
  <c r="G14" i="48"/>
  <c r="H14" i="48" s="1"/>
  <c r="F50" i="48"/>
  <c r="E50" i="48"/>
  <c r="G37" i="48"/>
  <c r="H37" i="48" s="1"/>
  <c r="D50" i="48"/>
  <c r="G24" i="48"/>
  <c r="H24" i="48" s="1"/>
  <c r="E33" i="47"/>
  <c r="F33" i="47"/>
  <c r="D33" i="47"/>
  <c r="G50" i="48" l="1"/>
  <c r="H50" i="48" s="1"/>
  <c r="E24" i="47"/>
  <c r="F24" i="47"/>
  <c r="D24" i="47"/>
  <c r="E45" i="47"/>
  <c r="F45" i="47"/>
  <c r="D45" i="47"/>
  <c r="G17" i="47"/>
  <c r="E21" i="47"/>
  <c r="F21" i="47"/>
  <c r="D21" i="47"/>
  <c r="D14" i="47"/>
  <c r="E7" i="47"/>
  <c r="F7" i="47"/>
  <c r="D7" i="47"/>
  <c r="E18" i="47"/>
  <c r="F18" i="47"/>
  <c r="D18" i="47"/>
  <c r="G38" i="47" l="1"/>
  <c r="H38" i="47" s="1"/>
  <c r="G39" i="47"/>
  <c r="H39" i="47" s="1"/>
  <c r="G20" i="47"/>
  <c r="H20" i="47" s="1"/>
  <c r="G22" i="47"/>
  <c r="H22" i="47" s="1"/>
  <c r="G46" i="47"/>
  <c r="H46" i="47" s="1"/>
  <c r="G47" i="47"/>
  <c r="H47" i="47" s="1"/>
  <c r="E37" i="47"/>
  <c r="F37" i="47"/>
  <c r="D37" i="47"/>
  <c r="E29" i="47"/>
  <c r="F29" i="47"/>
  <c r="D29" i="47"/>
  <c r="E27" i="47"/>
  <c r="F27" i="47"/>
  <c r="D27" i="47"/>
  <c r="G26" i="47"/>
  <c r="H26" i="47" s="1"/>
  <c r="G28" i="47"/>
  <c r="H28" i="47" s="1"/>
  <c r="G30" i="47"/>
  <c r="H30" i="47" s="1"/>
  <c r="G31" i="47"/>
  <c r="H31" i="47" s="1"/>
  <c r="G25" i="47"/>
  <c r="H25" i="47" s="1"/>
  <c r="E14" i="47"/>
  <c r="F14" i="47"/>
  <c r="H17" i="47"/>
  <c r="G36" i="47"/>
  <c r="H36" i="47" s="1"/>
  <c r="G37" i="47" l="1"/>
  <c r="H37" i="47" s="1"/>
  <c r="G29" i="47"/>
  <c r="H29" i="47" s="1"/>
  <c r="G24" i="47"/>
  <c r="G27" i="47"/>
  <c r="H27" i="47" s="1"/>
  <c r="G49" i="47"/>
  <c r="H49" i="47" s="1"/>
  <c r="G48" i="47"/>
  <c r="H48" i="47" s="1"/>
  <c r="G45" i="47"/>
  <c r="H45" i="47" s="1"/>
  <c r="G44" i="47"/>
  <c r="H44" i="47" s="1"/>
  <c r="G43" i="47"/>
  <c r="H43" i="47" s="1"/>
  <c r="G42" i="47"/>
  <c r="H42" i="47" s="1"/>
  <c r="G41" i="47"/>
  <c r="H41" i="47" s="1"/>
  <c r="F40" i="47"/>
  <c r="E40" i="47"/>
  <c r="E50" i="47" s="1"/>
  <c r="D40" i="47"/>
  <c r="D50" i="47" s="1"/>
  <c r="G35" i="47"/>
  <c r="H35" i="47" s="1"/>
  <c r="G34" i="47"/>
  <c r="H34" i="47" s="1"/>
  <c r="G23" i="47"/>
  <c r="H23" i="47" s="1"/>
  <c r="G21" i="47"/>
  <c r="G19" i="47"/>
  <c r="H19" i="47" s="1"/>
  <c r="G16" i="47"/>
  <c r="H16" i="47" s="1"/>
  <c r="G15" i="47"/>
  <c r="H15" i="47" s="1"/>
  <c r="G13" i="47"/>
  <c r="H13" i="47" s="1"/>
  <c r="G12" i="47"/>
  <c r="H12" i="47" s="1"/>
  <c r="G11" i="47"/>
  <c r="H11" i="47" s="1"/>
  <c r="G10" i="47"/>
  <c r="H10" i="47" s="1"/>
  <c r="G9" i="47"/>
  <c r="H9" i="47" s="1"/>
  <c r="G8" i="47"/>
  <c r="H8" i="47" s="1"/>
  <c r="F50" i="47" l="1"/>
  <c r="G50" i="47" s="1"/>
  <c r="H50" i="47" s="1"/>
  <c r="G14" i="47"/>
  <c r="H14" i="47" s="1"/>
  <c r="G32" i="47"/>
  <c r="H32" i="47" s="1"/>
  <c r="H21" i="47"/>
  <c r="H24" i="47"/>
  <c r="G40" i="47"/>
  <c r="H40" i="47" s="1"/>
  <c r="G18" i="47"/>
  <c r="H18" i="47" s="1"/>
  <c r="G33" i="47"/>
  <c r="H33" i="47" s="1"/>
  <c r="G7" i="47"/>
  <c r="H7" i="47" s="1"/>
</calcChain>
</file>

<file path=xl/sharedStrings.xml><?xml version="1.0" encoding="utf-8"?>
<sst xmlns="http://schemas.openxmlformats.org/spreadsheetml/2006/main" count="339" uniqueCount="117">
  <si>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</si>
  <si>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</si>
  <si>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</si>
  <si>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</si>
  <si>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</si>
  <si>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</si>
  <si>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</si>
  <si>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</si>
  <si>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</si>
  <si>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</si>
  <si>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</si>
  <si>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</si>
  <si>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</si>
  <si>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</si>
  <si>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</si>
  <si>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</si>
  <si>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</si>
  <si>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</si>
  <si>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</si>
  <si>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</si>
  <si>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</si>
  <si>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</si>
  <si>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</si>
  <si>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</si>
  <si>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</si>
  <si>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</si>
  <si>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</si>
  <si>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</si>
  <si>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</si>
  <si>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</si>
  <si>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</si>
  <si>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</si>
  <si>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</si>
  <si>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</si>
  <si>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</si>
  <si>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</si>
  <si>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</si>
  <si>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</si>
  <si>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</si>
  <si>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</si>
  <si>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</si>
  <si>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</si>
  <si>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</si>
  <si>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</si>
  <si>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</si>
  <si>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</si>
  <si>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</si>
  <si>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</si>
  <si>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</si>
  <si>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</si>
  <si>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</si>
  <si>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</si>
  <si>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</si>
  <si>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</si>
  <si>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</si>
  <si>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</si>
  <si>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</si>
  <si>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</si>
  <si>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</si>
  <si>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</si>
  <si>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</si>
  <si>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</si>
  <si>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</si>
  <si>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</si>
  <si>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</si>
  <si>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</si>
  <si>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</si>
  <si>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</si>
  <si>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</si>
  <si>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</si>
  <si>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</si>
  <si>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</si>
  <si>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</si>
  <si>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</si>
  <si>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</si>
  <si>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</si>
  <si>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</si>
  <si>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</si>
  <si>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</si>
  <si>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</si>
  <si>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</si>
  <si>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</si>
  <si>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</si>
  <si>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</si>
  <si>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</si>
  <si>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</si>
  <si>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</si>
  <si>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</si>
  <si>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</si>
  <si>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</si>
  <si>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</si>
  <si>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</si>
  <si>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</si>
  <si>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</si>
  <si>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</si>
  <si>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</si>
  <si>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</si>
  <si>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</si>
  <si>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</si>
  <si>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</si>
  <si>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</si>
  <si>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</si>
  <si>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</si>
  <si>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</si>
  <si>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</si>
  <si>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Исполнение по муниципальным программам Заволжского муниципального района на 01.02.2024</t>
  </si>
  <si>
    <t>утверждено по состоянию на 01.02.2024</t>
  </si>
  <si>
    <t>профинансировано на 01.02.2024</t>
  </si>
  <si>
    <t>кассовые расходы на 01.02.2024</t>
  </si>
  <si>
    <t>Исполнение по муниципальным программам Заволжского муниципального района на 01.03.2024</t>
  </si>
  <si>
    <t>утверждено по состоянию на 01.03.2024</t>
  </si>
  <si>
    <t>профинансировано на 01.03.2024</t>
  </si>
  <si>
    <t>кассовые расходы на 01.03.2024</t>
  </si>
  <si>
    <t>Исполнение по муниципальным программам Заволжского муниципального района на 01.04.2024</t>
  </si>
  <si>
    <t>утверждено по состоянию на 01.04.2024</t>
  </si>
  <si>
    <t>профинансировано на 01.04.2024</t>
  </si>
  <si>
    <t>кассовые расходы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</si>
</sst>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workbookViewId="0">
      <selection activeCell="R9" sqref="R9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36" t="s">
        <v>105</v>
      </c>
      <c r="B2" s="36"/>
      <c r="C2" s="36"/>
      <c r="D2" s="36"/>
      <c r="E2" s="36"/>
      <c r="F2" s="36"/>
      <c r="G2" s="36"/>
      <c r="M2" t="s">
        <v>50</v>
      </c>
    </row>
    <row r="4" spans="1:13" x14ac:dyDescent="0.25">
      <c r="G4" s="19" t="s">
        <v>47</v>
      </c>
      <c r="H4" s="18">
        <v>8.3299999999999999E-2</v>
      </c>
    </row>
    <row r="5" spans="1:13" ht="48.75" customHeight="1" x14ac:dyDescent="0.25">
      <c r="A5" s="37" t="s">
        <v>56</v>
      </c>
      <c r="B5" s="35" t="s">
        <v>21</v>
      </c>
      <c r="C5" s="37" t="s">
        <v>0</v>
      </c>
      <c r="D5" s="37" t="s">
        <v>106</v>
      </c>
      <c r="E5" s="37" t="s">
        <v>107</v>
      </c>
      <c r="F5" s="37" t="s">
        <v>108</v>
      </c>
      <c r="G5" s="37" t="s">
        <v>23</v>
      </c>
      <c r="H5" s="35" t="s">
        <v>45</v>
      </c>
    </row>
    <row r="6" spans="1:13" ht="41.25" customHeight="1" x14ac:dyDescent="0.25">
      <c r="A6" s="37"/>
      <c r="B6" s="35"/>
      <c r="C6" s="37"/>
      <c r="D6" s="37"/>
      <c r="E6" s="37"/>
      <c r="F6" s="37"/>
      <c r="G6" s="37"/>
      <c r="H6" s="35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267617010.44999999</v>
      </c>
      <c r="E7" s="20">
        <f t="shared" ref="E7:F7" si="0">E8+E9+E10+E11+E12</f>
        <v>18154893.850000001</v>
      </c>
      <c r="F7" s="20">
        <f t="shared" si="0"/>
        <v>5527482.2600000007</v>
      </c>
      <c r="G7" s="20">
        <f>F7/D7*100</f>
        <v>2.06544503681044</v>
      </c>
      <c r="H7" s="21">
        <f>G7-1*100/12</f>
        <v>-6.2678882965228944</v>
      </c>
      <c r="L7" s="9" t="s">
        <v>50</v>
      </c>
    </row>
    <row r="8" spans="1:13" ht="30" x14ac:dyDescent="0.25">
      <c r="A8" s="3" t="s">
        <v>24</v>
      </c>
      <c r="B8" s="24" t="s">
        <v>62</v>
      </c>
      <c r="C8" s="24"/>
      <c r="D8" s="2">
        <v>96511414.159999996</v>
      </c>
      <c r="E8" s="2">
        <v>7610682.0800000001</v>
      </c>
      <c r="F8" s="2">
        <v>2279999.4300000002</v>
      </c>
      <c r="G8" s="20">
        <f t="shared" ref="G8:G49" si="1">F8/D8*100</f>
        <v>2.362414280056178</v>
      </c>
      <c r="H8" s="21">
        <f t="shared" ref="H8:H50" si="2">G8-1*100/12</f>
        <v>-5.9709190532771554</v>
      </c>
      <c r="K8" t="s">
        <v>50</v>
      </c>
    </row>
    <row r="9" spans="1:13" ht="75" x14ac:dyDescent="0.25">
      <c r="A9" s="25" t="s">
        <v>25</v>
      </c>
      <c r="B9" s="4" t="s">
        <v>63</v>
      </c>
      <c r="C9" s="24"/>
      <c r="D9" s="2">
        <v>146570091.47999999</v>
      </c>
      <c r="E9" s="2">
        <v>8688167.4900000002</v>
      </c>
      <c r="F9" s="2">
        <v>2471451.89</v>
      </c>
      <c r="G9" s="20">
        <f t="shared" si="1"/>
        <v>1.6861911356159851</v>
      </c>
      <c r="H9" s="21">
        <f t="shared" si="2"/>
        <v>-6.6471421977173488</v>
      </c>
    </row>
    <row r="10" spans="1:13" ht="30" x14ac:dyDescent="0.25">
      <c r="A10" s="25" t="s">
        <v>26</v>
      </c>
      <c r="B10" s="4" t="s">
        <v>64</v>
      </c>
      <c r="C10" s="24"/>
      <c r="D10" s="2">
        <v>7575431.4400000004</v>
      </c>
      <c r="E10" s="2">
        <v>622596</v>
      </c>
      <c r="F10" s="2">
        <v>539608</v>
      </c>
      <c r="G10" s="20">
        <f t="shared" si="1"/>
        <v>7.1231322502735228</v>
      </c>
      <c r="H10" s="21">
        <f t="shared" si="2"/>
        <v>-1.2102010830598111</v>
      </c>
    </row>
    <row r="11" spans="1:13" ht="30" x14ac:dyDescent="0.25">
      <c r="A11" s="25" t="s">
        <v>27</v>
      </c>
      <c r="B11" s="24" t="s">
        <v>65</v>
      </c>
      <c r="C11" s="24"/>
      <c r="D11" s="2">
        <v>715465</v>
      </c>
      <c r="E11" s="2">
        <v>0</v>
      </c>
      <c r="F11" s="2">
        <v>0</v>
      </c>
      <c r="G11" s="20">
        <f t="shared" si="1"/>
        <v>0</v>
      </c>
      <c r="H11" s="21">
        <f t="shared" si="2"/>
        <v>-8.3333333333333339</v>
      </c>
    </row>
    <row r="12" spans="1:13" ht="45" x14ac:dyDescent="0.25">
      <c r="A12" s="25" t="s">
        <v>28</v>
      </c>
      <c r="B12" s="4" t="s">
        <v>66</v>
      </c>
      <c r="C12" s="24"/>
      <c r="D12" s="2">
        <v>16244608.369999999</v>
      </c>
      <c r="E12" s="2">
        <v>1233448.28</v>
      </c>
      <c r="F12" s="2">
        <v>236422.94</v>
      </c>
      <c r="G12" s="20">
        <f t="shared" si="1"/>
        <v>1.4553932887456862</v>
      </c>
      <c r="H12" s="21">
        <f t="shared" si="2"/>
        <v>-6.877940044587648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16911645.75</v>
      </c>
      <c r="E13" s="1">
        <v>1059128.31</v>
      </c>
      <c r="F13" s="1">
        <v>422466.48</v>
      </c>
      <c r="G13" s="20">
        <f t="shared" si="1"/>
        <v>2.4980802356269791</v>
      </c>
      <c r="H13" s="21">
        <f t="shared" si="2"/>
        <v>-5.8352530977063548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19322384.75</v>
      </c>
      <c r="E14" s="1">
        <f>E15+E16+E17</f>
        <v>1607927</v>
      </c>
      <c r="F14" s="1">
        <f>F15+F16+F17</f>
        <v>1607927</v>
      </c>
      <c r="G14" s="20">
        <f t="shared" si="1"/>
        <v>8.3215763520079999</v>
      </c>
      <c r="H14" s="21">
        <f t="shared" si="2"/>
        <v>-1.1756981325333982E-2</v>
      </c>
    </row>
    <row r="15" spans="1:13" ht="62.25" customHeight="1" x14ac:dyDescent="0.25">
      <c r="A15" s="25" t="s">
        <v>33</v>
      </c>
      <c r="B15" s="30" t="s">
        <v>69</v>
      </c>
      <c r="C15" s="4"/>
      <c r="D15" s="22">
        <v>15131062.640000001</v>
      </c>
      <c r="E15" s="2">
        <v>1260922</v>
      </c>
      <c r="F15" s="2">
        <v>1260922</v>
      </c>
      <c r="G15" s="20">
        <f t="shared" si="1"/>
        <v>8.3333340823443969</v>
      </c>
      <c r="H15" s="21">
        <f t="shared" si="2"/>
        <v>7.4901106295044428E-7</v>
      </c>
    </row>
    <row r="16" spans="1:13" ht="30" x14ac:dyDescent="0.25">
      <c r="A16" s="25" t="s">
        <v>55</v>
      </c>
      <c r="B16" s="4" t="s">
        <v>53</v>
      </c>
      <c r="C16" s="4"/>
      <c r="D16" s="22">
        <v>4176322.11</v>
      </c>
      <c r="E16" s="2">
        <v>347005</v>
      </c>
      <c r="F16" s="2">
        <v>347005</v>
      </c>
      <c r="G16" s="20">
        <f t="shared" si="1"/>
        <v>8.3088658120769328</v>
      </c>
      <c r="H16" s="21">
        <f t="shared" si="2"/>
        <v>-2.446752125640117E-2</v>
      </c>
    </row>
    <row r="17" spans="1:8" ht="30" x14ac:dyDescent="0.25">
      <c r="A17" s="28" t="s">
        <v>52</v>
      </c>
      <c r="B17" s="4" t="s">
        <v>70</v>
      </c>
      <c r="C17" s="4"/>
      <c r="D17" s="22">
        <v>15000</v>
      </c>
      <c r="E17" s="2">
        <v>0</v>
      </c>
      <c r="F17" s="2">
        <v>0</v>
      </c>
      <c r="G17" s="20">
        <f t="shared" si="1"/>
        <v>0</v>
      </c>
      <c r="H17" s="21">
        <f t="shared" si="2"/>
        <v>-8.3333333333333339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2357657.56</v>
      </c>
      <c r="E18" s="1">
        <f t="shared" ref="E18:F18" si="3">E19+E20</f>
        <v>16700</v>
      </c>
      <c r="F18" s="1">
        <f t="shared" si="3"/>
        <v>16700</v>
      </c>
      <c r="G18" s="20">
        <f t="shared" si="1"/>
        <v>0.70833017836568257</v>
      </c>
      <c r="H18" s="21">
        <f t="shared" si="2"/>
        <v>-7.6250031549676516</v>
      </c>
    </row>
    <row r="19" spans="1:8" ht="30" x14ac:dyDescent="0.25">
      <c r="A19" s="25" t="s">
        <v>34</v>
      </c>
      <c r="B19" s="4" t="s">
        <v>29</v>
      </c>
      <c r="C19" s="4"/>
      <c r="D19" s="22">
        <v>200000</v>
      </c>
      <c r="E19" s="22">
        <v>16700</v>
      </c>
      <c r="F19" s="22">
        <v>16700</v>
      </c>
      <c r="G19" s="20">
        <f t="shared" si="1"/>
        <v>8.35</v>
      </c>
      <c r="H19" s="21">
        <f t="shared" si="2"/>
        <v>1.6666666666665719E-2</v>
      </c>
    </row>
    <row r="20" spans="1:8" ht="45" x14ac:dyDescent="0.25">
      <c r="A20" s="28" t="s">
        <v>35</v>
      </c>
      <c r="B20" s="23" t="s">
        <v>30</v>
      </c>
      <c r="C20" s="4"/>
      <c r="D20" s="22">
        <v>2157657.56</v>
      </c>
      <c r="E20" s="22">
        <v>0</v>
      </c>
      <c r="F20" s="22">
        <v>0</v>
      </c>
      <c r="G20" s="20">
        <f t="shared" si="1"/>
        <v>0</v>
      </c>
      <c r="H20" s="21">
        <f t="shared" si="2"/>
        <v>-8.3333333333333339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825000</v>
      </c>
      <c r="E21" s="20">
        <f t="shared" ref="E21:F21" si="4">E22+E23</f>
        <v>0</v>
      </c>
      <c r="F21" s="20">
        <f t="shared" si="4"/>
        <v>0</v>
      </c>
      <c r="G21" s="20">
        <f t="shared" si="1"/>
        <v>0</v>
      </c>
      <c r="H21" s="21">
        <f t="shared" si="2"/>
        <v>-8.3333333333333339</v>
      </c>
    </row>
    <row r="22" spans="1:8" ht="45" x14ac:dyDescent="0.25">
      <c r="A22" s="25" t="s">
        <v>36</v>
      </c>
      <c r="B22" s="4" t="s">
        <v>71</v>
      </c>
      <c r="C22" s="4"/>
      <c r="D22" s="2">
        <v>425000</v>
      </c>
      <c r="E22" s="2">
        <v>0</v>
      </c>
      <c r="F22" s="2">
        <v>0</v>
      </c>
      <c r="G22" s="20">
        <f t="shared" si="1"/>
        <v>0</v>
      </c>
      <c r="H22" s="21">
        <f t="shared" si="2"/>
        <v>-8.3333333333333339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0</v>
      </c>
      <c r="F23" s="2">
        <v>0</v>
      </c>
      <c r="G23" s="20">
        <f t="shared" si="1"/>
        <v>0</v>
      </c>
      <c r="H23" s="21">
        <f t="shared" si="2"/>
        <v>-8.3333333333333339</v>
      </c>
    </row>
    <row r="24" spans="1:8" s="9" customFormat="1" ht="31.5" customHeight="1" x14ac:dyDescent="0.25">
      <c r="A24" s="5" t="s">
        <v>14</v>
      </c>
      <c r="B24" s="8" t="s">
        <v>73</v>
      </c>
      <c r="C24" s="8" t="s">
        <v>15</v>
      </c>
      <c r="D24" s="20">
        <f>D25+D26</f>
        <v>13964982.890000001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-8.3333333333333339</v>
      </c>
    </row>
    <row r="25" spans="1:8" ht="30" x14ac:dyDescent="0.25">
      <c r="A25" s="25" t="s">
        <v>38</v>
      </c>
      <c r="B25" s="4" t="s">
        <v>74</v>
      </c>
      <c r="C25" s="24"/>
      <c r="D25" s="2">
        <v>13204982.890000001</v>
      </c>
      <c r="E25" s="22">
        <v>0</v>
      </c>
      <c r="F25" s="22">
        <v>0</v>
      </c>
      <c r="G25" s="20">
        <f t="shared" si="1"/>
        <v>0</v>
      </c>
      <c r="H25" s="21">
        <f t="shared" si="2"/>
        <v>-8.3333333333333339</v>
      </c>
    </row>
    <row r="26" spans="1:8" x14ac:dyDescent="0.25">
      <c r="A26" s="28" t="s">
        <v>51</v>
      </c>
      <c r="B26" s="27" t="s">
        <v>75</v>
      </c>
      <c r="C26" s="27"/>
      <c r="D26" s="2">
        <v>760000</v>
      </c>
      <c r="E26" s="22">
        <v>0</v>
      </c>
      <c r="F26" s="22">
        <v>0</v>
      </c>
      <c r="G26" s="20">
        <f t="shared" si="1"/>
        <v>0</v>
      </c>
      <c r="H26" s="21">
        <f t="shared" si="2"/>
        <v>-8.3333333333333339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4263822.3899999997</v>
      </c>
      <c r="E27" s="20">
        <f t="shared" ref="E27:F27" si="6">E28</f>
        <v>392481.92</v>
      </c>
      <c r="F27" s="20">
        <f t="shared" si="6"/>
        <v>277130.51</v>
      </c>
      <c r="G27" s="20">
        <f t="shared" si="1"/>
        <v>6.4995791252927866</v>
      </c>
      <c r="H27" s="21">
        <f t="shared" si="2"/>
        <v>-1.8337542080405473</v>
      </c>
    </row>
    <row r="28" spans="1:8" ht="60" x14ac:dyDescent="0.25">
      <c r="A28" s="28" t="s">
        <v>39</v>
      </c>
      <c r="B28" s="27" t="s">
        <v>61</v>
      </c>
      <c r="C28" s="27"/>
      <c r="D28" s="2">
        <v>4263822.3899999997</v>
      </c>
      <c r="E28" s="22">
        <v>392481.92</v>
      </c>
      <c r="F28" s="22">
        <v>277130.51</v>
      </c>
      <c r="G28" s="20">
        <f t="shared" si="1"/>
        <v>6.4995791252927866</v>
      </c>
      <c r="H28" s="21">
        <f t="shared" si="2"/>
        <v>-1.8337542080405473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38900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-8.3333333333333339</v>
      </c>
    </row>
    <row r="30" spans="1:8" ht="30" x14ac:dyDescent="0.25">
      <c r="A30" s="28" t="s">
        <v>78</v>
      </c>
      <c r="B30" s="27" t="s">
        <v>80</v>
      </c>
      <c r="C30" s="27"/>
      <c r="D30" s="2">
        <v>24900</v>
      </c>
      <c r="E30" s="22">
        <v>0</v>
      </c>
      <c r="F30" s="22">
        <v>0</v>
      </c>
      <c r="G30" s="20">
        <f t="shared" si="1"/>
        <v>0</v>
      </c>
      <c r="H30" s="21">
        <f t="shared" si="2"/>
        <v>-8.3333333333333339</v>
      </c>
    </row>
    <row r="31" spans="1:8" ht="30" x14ac:dyDescent="0.25">
      <c r="A31" s="28" t="s">
        <v>79</v>
      </c>
      <c r="B31" s="27" t="s">
        <v>81</v>
      </c>
      <c r="C31" s="27"/>
      <c r="D31" s="2">
        <v>14000</v>
      </c>
      <c r="E31" s="22">
        <v>0</v>
      </c>
      <c r="F31" s="22">
        <v>0</v>
      </c>
      <c r="G31" s="20">
        <f t="shared" si="1"/>
        <v>0</v>
      </c>
      <c r="H31" s="21">
        <f t="shared" si="2"/>
        <v>-8.3333333333333339</v>
      </c>
    </row>
    <row r="32" spans="1:8" s="9" customFormat="1" ht="35.25" customHeight="1" x14ac:dyDescent="0.25">
      <c r="A32" s="5" t="s">
        <v>82</v>
      </c>
      <c r="B32" s="6" t="s">
        <v>17</v>
      </c>
      <c r="C32" s="6" t="s">
        <v>18</v>
      </c>
      <c r="D32" s="20">
        <v>32109003.32</v>
      </c>
      <c r="E32" s="20">
        <v>4257837</v>
      </c>
      <c r="F32" s="20">
        <v>4257837</v>
      </c>
      <c r="G32" s="20">
        <f t="shared" si="1"/>
        <v>13.260570431184595</v>
      </c>
      <c r="H32" s="21">
        <f t="shared" si="2"/>
        <v>4.9272370978512612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2163924.79</v>
      </c>
      <c r="E33" s="1">
        <f t="shared" ref="E33:F33" si="8">E34+E35+E36</f>
        <v>79070</v>
      </c>
      <c r="F33" s="1">
        <f t="shared" si="8"/>
        <v>38377.75</v>
      </c>
      <c r="G33" s="20">
        <f t="shared" si="1"/>
        <v>1.7735251325440011</v>
      </c>
      <c r="H33" s="21">
        <f t="shared" si="2"/>
        <v>-6.559808200789333</v>
      </c>
    </row>
    <row r="34" spans="1:10" ht="30" x14ac:dyDescent="0.25">
      <c r="A34" s="3" t="s">
        <v>31</v>
      </c>
      <c r="B34" s="4" t="s">
        <v>84</v>
      </c>
      <c r="C34" s="4"/>
      <c r="D34" s="22">
        <v>1090496.79</v>
      </c>
      <c r="E34" s="22">
        <v>59070</v>
      </c>
      <c r="F34" s="22">
        <v>38377.75</v>
      </c>
      <c r="G34" s="20">
        <f t="shared" si="1"/>
        <v>3.5192905061187751</v>
      </c>
      <c r="H34" s="21">
        <f t="shared" si="2"/>
        <v>-4.8140428272145588</v>
      </c>
    </row>
    <row r="35" spans="1:10" x14ac:dyDescent="0.25">
      <c r="A35" s="25" t="s">
        <v>32</v>
      </c>
      <c r="B35" s="4" t="s">
        <v>85</v>
      </c>
      <c r="C35" s="4"/>
      <c r="D35" s="22">
        <v>145000</v>
      </c>
      <c r="E35" s="22">
        <v>0</v>
      </c>
      <c r="F35" s="22">
        <v>0</v>
      </c>
      <c r="G35" s="20">
        <f t="shared" si="1"/>
        <v>0</v>
      </c>
      <c r="H35" s="21">
        <f t="shared" si="2"/>
        <v>-8.3333333333333339</v>
      </c>
    </row>
    <row r="36" spans="1:10" x14ac:dyDescent="0.25">
      <c r="A36" s="28" t="s">
        <v>104</v>
      </c>
      <c r="B36" s="4" t="s">
        <v>86</v>
      </c>
      <c r="C36" s="4"/>
      <c r="D36" s="22">
        <v>928428</v>
      </c>
      <c r="E36" s="22">
        <v>20000</v>
      </c>
      <c r="F36" s="22">
        <v>0</v>
      </c>
      <c r="G36" s="20">
        <f t="shared" si="1"/>
        <v>0</v>
      </c>
      <c r="H36" s="21">
        <f t="shared" si="2"/>
        <v>-8.3333333333333339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8137171</v>
      </c>
      <c r="E37" s="1">
        <f t="shared" ref="E37:F37" si="9">E38+E39</f>
        <v>576600</v>
      </c>
      <c r="F37" s="1">
        <f t="shared" si="9"/>
        <v>489703.67999999999</v>
      </c>
      <c r="G37" s="20">
        <f t="shared" si="1"/>
        <v>6.0181072758579122</v>
      </c>
      <c r="H37" s="21">
        <f t="shared" si="2"/>
        <v>-2.3152260574754218</v>
      </c>
    </row>
    <row r="38" spans="1:10" ht="30" x14ac:dyDescent="0.25">
      <c r="A38" s="28" t="s">
        <v>87</v>
      </c>
      <c r="B38" s="4" t="s">
        <v>90</v>
      </c>
      <c r="C38" s="4"/>
      <c r="D38" s="22">
        <v>8087171</v>
      </c>
      <c r="E38" s="22">
        <v>576600</v>
      </c>
      <c r="F38" s="22">
        <v>489703.67999999999</v>
      </c>
      <c r="G38" s="20">
        <f t="shared" si="1"/>
        <v>6.0553150168334513</v>
      </c>
      <c r="H38" s="21">
        <f t="shared" si="2"/>
        <v>-2.2780183164998826</v>
      </c>
    </row>
    <row r="39" spans="1:10" ht="30" x14ac:dyDescent="0.25">
      <c r="A39" s="28" t="s">
        <v>88</v>
      </c>
      <c r="B39" s="4" t="s">
        <v>91</v>
      </c>
      <c r="C39" s="4"/>
      <c r="D39" s="22">
        <v>50000</v>
      </c>
      <c r="E39" s="22">
        <v>0</v>
      </c>
      <c r="F39" s="22">
        <v>0</v>
      </c>
      <c r="G39" s="20">
        <f t="shared" si="1"/>
        <v>0</v>
      </c>
      <c r="H39" s="21">
        <f t="shared" si="2"/>
        <v>-8.3333333333333339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63770524</v>
      </c>
      <c r="E40" s="1">
        <f t="shared" ref="E40:F40" si="10">E41+E42+E43</f>
        <v>5326783.04</v>
      </c>
      <c r="F40" s="1">
        <f t="shared" si="10"/>
        <v>4196700.25</v>
      </c>
      <c r="G40" s="20">
        <f t="shared" si="1"/>
        <v>6.5809405141472572</v>
      </c>
      <c r="H40" s="21">
        <f t="shared" si="2"/>
        <v>-1.7523928191860767</v>
      </c>
    </row>
    <row r="41" spans="1:10" ht="30" x14ac:dyDescent="0.25">
      <c r="A41" s="11" t="s">
        <v>92</v>
      </c>
      <c r="B41" s="4" t="s">
        <v>93</v>
      </c>
      <c r="C41" s="6"/>
      <c r="D41" s="22">
        <v>43358225</v>
      </c>
      <c r="E41" s="22">
        <v>3926710</v>
      </c>
      <c r="F41" s="22">
        <v>3078508.07</v>
      </c>
      <c r="G41" s="20">
        <f t="shared" si="1"/>
        <v>7.100170890298207</v>
      </c>
      <c r="H41" s="21">
        <f t="shared" si="2"/>
        <v>-1.2331624430351269</v>
      </c>
    </row>
    <row r="42" spans="1:10" ht="75" x14ac:dyDescent="0.25">
      <c r="A42" s="13" t="s">
        <v>95</v>
      </c>
      <c r="B42" s="14" t="s">
        <v>94</v>
      </c>
      <c r="C42" s="6"/>
      <c r="D42" s="22">
        <v>15292632</v>
      </c>
      <c r="E42" s="22">
        <v>1037573.04</v>
      </c>
      <c r="F42" s="22">
        <v>755692.18</v>
      </c>
      <c r="G42" s="20">
        <f t="shared" si="1"/>
        <v>4.9415442678539572</v>
      </c>
      <c r="H42" s="21">
        <f t="shared" si="2"/>
        <v>-3.3917890654793768</v>
      </c>
    </row>
    <row r="43" spans="1:10" ht="75" x14ac:dyDescent="0.25">
      <c r="A43" s="13" t="s">
        <v>97</v>
      </c>
      <c r="B43" s="14" t="s">
        <v>96</v>
      </c>
      <c r="C43" s="12"/>
      <c r="D43" s="22">
        <v>5119667</v>
      </c>
      <c r="E43" s="22">
        <v>362500</v>
      </c>
      <c r="F43" s="22">
        <v>362500</v>
      </c>
      <c r="G43" s="20">
        <f t="shared" si="1"/>
        <v>7.0805386365949188</v>
      </c>
      <c r="H43" s="21">
        <f t="shared" si="2"/>
        <v>-1.2527946967384151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2962916.64</v>
      </c>
      <c r="E44" s="1">
        <v>4526.62</v>
      </c>
      <c r="F44" s="1">
        <v>4526.62</v>
      </c>
      <c r="G44" s="20">
        <f t="shared" si="1"/>
        <v>0.1527758134970682</v>
      </c>
      <c r="H44" s="21">
        <f t="shared" si="2"/>
        <v>-8.180557519836265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87250</v>
      </c>
      <c r="E45" s="1">
        <f t="shared" ref="E45:F45" si="11">E46+E47</f>
        <v>0</v>
      </c>
      <c r="F45" s="1">
        <f t="shared" si="11"/>
        <v>0</v>
      </c>
      <c r="G45" s="20">
        <f t="shared" si="1"/>
        <v>0</v>
      </c>
      <c r="H45" s="21">
        <f t="shared" si="2"/>
        <v>-8.3333333333333339</v>
      </c>
    </row>
    <row r="46" spans="1:10" s="9" customFormat="1" ht="47.25" x14ac:dyDescent="0.25">
      <c r="A46" s="28" t="s">
        <v>100</v>
      </c>
      <c r="B46" s="29" t="s">
        <v>102</v>
      </c>
      <c r="C46" s="12"/>
      <c r="D46" s="22">
        <v>70000</v>
      </c>
      <c r="E46" s="22">
        <v>0</v>
      </c>
      <c r="F46" s="22">
        <v>0</v>
      </c>
      <c r="G46" s="20">
        <f t="shared" si="1"/>
        <v>0</v>
      </c>
      <c r="H46" s="21">
        <f t="shared" si="2"/>
        <v>-8.3333333333333339</v>
      </c>
    </row>
    <row r="47" spans="1:10" s="9" customFormat="1" ht="47.25" x14ac:dyDescent="0.25">
      <c r="A47" s="28" t="s">
        <v>101</v>
      </c>
      <c r="B47" s="29" t="s">
        <v>103</v>
      </c>
      <c r="C47" s="12"/>
      <c r="D47" s="22">
        <v>17250</v>
      </c>
      <c r="E47" s="22">
        <v>0</v>
      </c>
      <c r="F47" s="22">
        <v>0</v>
      </c>
      <c r="G47" s="20">
        <f t="shared" si="1"/>
        <v>0</v>
      </c>
      <c r="H47" s="21">
        <f t="shared" si="2"/>
        <v>-8.3333333333333339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2020330</v>
      </c>
      <c r="E48" s="1">
        <v>103540</v>
      </c>
      <c r="F48" s="1">
        <v>16729.7</v>
      </c>
      <c r="G48" s="20">
        <f t="shared" si="1"/>
        <v>0.82806769191171736</v>
      </c>
      <c r="H48" s="21">
        <f t="shared" si="2"/>
        <v>-7.5052656414216168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664824122.01999998</v>
      </c>
      <c r="E49" s="1">
        <v>0</v>
      </c>
      <c r="F49" s="1">
        <v>0</v>
      </c>
      <c r="G49" s="20">
        <f t="shared" si="1"/>
        <v>0</v>
      </c>
      <c r="H49" s="21">
        <f t="shared" si="2"/>
        <v>-8.3333333333333339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1101376645.5599999</v>
      </c>
      <c r="E50" s="1">
        <f>E7+E13+E14+E18+E21+E24+E27+E29+E32+E33+E37+E40+E44+E45+E48+E49</f>
        <v>31579487.740000002</v>
      </c>
      <c r="F50" s="1">
        <f>F7+F13+F14+F18+F21+F24+F27+F29+F32+F33+F37+F40+F44+F45+F48+F49</f>
        <v>16855581.25</v>
      </c>
      <c r="G50" s="20">
        <f>F50/D50*100</f>
        <v>1.5304102659113226</v>
      </c>
      <c r="H50" s="21">
        <f t="shared" si="2"/>
        <v>-6.8029230674220109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opLeftCell="A7" workbookViewId="0">
      <selection activeCell="N45" sqref="N45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36" t="s">
        <v>109</v>
      </c>
      <c r="B2" s="36"/>
      <c r="C2" s="36"/>
      <c r="D2" s="36"/>
      <c r="E2" s="36"/>
      <c r="F2" s="36"/>
      <c r="G2" s="36"/>
      <c r="M2" t="s">
        <v>50</v>
      </c>
    </row>
    <row r="4" spans="1:13" x14ac:dyDescent="0.25">
      <c r="G4" s="19" t="s">
        <v>47</v>
      </c>
      <c r="H4" s="18">
        <v>0.16669999999999999</v>
      </c>
    </row>
    <row r="5" spans="1:13" ht="48.75" customHeight="1" x14ac:dyDescent="0.25">
      <c r="A5" s="37" t="s">
        <v>56</v>
      </c>
      <c r="B5" s="35" t="s">
        <v>21</v>
      </c>
      <c r="C5" s="37" t="s">
        <v>0</v>
      </c>
      <c r="D5" s="37" t="s">
        <v>110</v>
      </c>
      <c r="E5" s="37" t="s">
        <v>111</v>
      </c>
      <c r="F5" s="37" t="s">
        <v>112</v>
      </c>
      <c r="G5" s="37" t="s">
        <v>23</v>
      </c>
      <c r="H5" s="35" t="s">
        <v>45</v>
      </c>
    </row>
    <row r="6" spans="1:13" ht="41.25" customHeight="1" x14ac:dyDescent="0.25">
      <c r="A6" s="37"/>
      <c r="B6" s="35"/>
      <c r="C6" s="37"/>
      <c r="D6" s="37"/>
      <c r="E6" s="37"/>
      <c r="F6" s="37"/>
      <c r="G6" s="37"/>
      <c r="H6" s="35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283418699.44999999</v>
      </c>
      <c r="E7" s="20">
        <f t="shared" ref="E7:F7" si="0">E8+E9+E10+E11+E12</f>
        <v>39901971.759999998</v>
      </c>
      <c r="F7" s="20">
        <f t="shared" si="0"/>
        <v>29586779.470000003</v>
      </c>
      <c r="G7" s="20">
        <f>F7/D7*100</f>
        <v>10.439247490520515</v>
      </c>
      <c r="H7" s="21">
        <f>G7-2*100/12</f>
        <v>-6.227419176146153</v>
      </c>
      <c r="L7" s="9" t="s">
        <v>50</v>
      </c>
    </row>
    <row r="8" spans="1:13" ht="30" x14ac:dyDescent="0.25">
      <c r="A8" s="3" t="s">
        <v>24</v>
      </c>
      <c r="B8" s="31" t="s">
        <v>62</v>
      </c>
      <c r="C8" s="31"/>
      <c r="D8" s="2">
        <v>97276546.75</v>
      </c>
      <c r="E8" s="2">
        <v>14371507.09</v>
      </c>
      <c r="F8" s="2">
        <v>9797487.9100000001</v>
      </c>
      <c r="G8" s="20">
        <f t="shared" ref="G8:G49" si="1">F8/D8*100</f>
        <v>10.071788357351409</v>
      </c>
      <c r="H8" s="21">
        <f t="shared" ref="H8:H50" si="2">G8-2*100/12</f>
        <v>-6.5948783093152592</v>
      </c>
      <c r="K8" t="s">
        <v>50</v>
      </c>
    </row>
    <row r="9" spans="1:13" ht="75" x14ac:dyDescent="0.25">
      <c r="A9" s="32" t="s">
        <v>25</v>
      </c>
      <c r="B9" s="4" t="s">
        <v>63</v>
      </c>
      <c r="C9" s="31"/>
      <c r="D9" s="2">
        <v>161606647.88999999</v>
      </c>
      <c r="E9" s="2">
        <v>21844328.93</v>
      </c>
      <c r="F9" s="2">
        <v>16820300.670000002</v>
      </c>
      <c r="G9" s="20">
        <f t="shared" si="1"/>
        <v>10.408173728997209</v>
      </c>
      <c r="H9" s="21">
        <f t="shared" si="2"/>
        <v>-6.2584929376694589</v>
      </c>
    </row>
    <row r="10" spans="1:13" ht="30" x14ac:dyDescent="0.25">
      <c r="A10" s="32" t="s">
        <v>26</v>
      </c>
      <c r="B10" s="4" t="s">
        <v>64</v>
      </c>
      <c r="C10" s="31"/>
      <c r="D10" s="2">
        <v>7575431.4400000004</v>
      </c>
      <c r="E10" s="2">
        <v>1304004</v>
      </c>
      <c r="F10" s="2">
        <v>1304004</v>
      </c>
      <c r="G10" s="20">
        <f t="shared" si="1"/>
        <v>17.213593843837888</v>
      </c>
      <c r="H10" s="21">
        <f t="shared" si="2"/>
        <v>0.54692717717122008</v>
      </c>
    </row>
    <row r="11" spans="1:13" ht="30" x14ac:dyDescent="0.25">
      <c r="A11" s="32" t="s">
        <v>27</v>
      </c>
      <c r="B11" s="31" t="s">
        <v>65</v>
      </c>
      <c r="C11" s="31"/>
      <c r="D11" s="2">
        <v>715465</v>
      </c>
      <c r="E11" s="2">
        <v>0</v>
      </c>
      <c r="F11" s="2">
        <v>0</v>
      </c>
      <c r="G11" s="20">
        <f t="shared" si="1"/>
        <v>0</v>
      </c>
      <c r="H11" s="21">
        <f t="shared" si="2"/>
        <v>-16.666666666666668</v>
      </c>
    </row>
    <row r="12" spans="1:13" ht="45" x14ac:dyDescent="0.25">
      <c r="A12" s="32" t="s">
        <v>28</v>
      </c>
      <c r="B12" s="4" t="s">
        <v>66</v>
      </c>
      <c r="C12" s="31"/>
      <c r="D12" s="2">
        <v>16244608.369999999</v>
      </c>
      <c r="E12" s="2">
        <v>2382131.7400000002</v>
      </c>
      <c r="F12" s="2">
        <v>1664986.89</v>
      </c>
      <c r="G12" s="20">
        <f t="shared" si="1"/>
        <v>10.249473868972071</v>
      </c>
      <c r="H12" s="21">
        <f t="shared" si="2"/>
        <v>-6.4171927976945966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17016332.489999998</v>
      </c>
      <c r="E13" s="1">
        <v>2049791.25</v>
      </c>
      <c r="F13" s="1">
        <v>1581909.44</v>
      </c>
      <c r="G13" s="20">
        <f t="shared" si="1"/>
        <v>9.2964182554004626</v>
      </c>
      <c r="H13" s="21">
        <f t="shared" si="2"/>
        <v>-7.3702484112662052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19452584.75</v>
      </c>
      <c r="E14" s="1">
        <f>E15+E16+E17</f>
        <v>3264938.0300000003</v>
      </c>
      <c r="F14" s="1">
        <f>F15+F16+F17</f>
        <v>3264938.0300000003</v>
      </c>
      <c r="G14" s="20">
        <f t="shared" si="1"/>
        <v>16.784083308003581</v>
      </c>
      <c r="H14" s="21">
        <f t="shared" si="2"/>
        <v>0.11741664133691287</v>
      </c>
    </row>
    <row r="15" spans="1:13" ht="62.25" customHeight="1" x14ac:dyDescent="0.25">
      <c r="A15" s="32" t="s">
        <v>33</v>
      </c>
      <c r="B15" s="30" t="s">
        <v>69</v>
      </c>
      <c r="C15" s="4"/>
      <c r="D15" s="22">
        <v>15131062.640000001</v>
      </c>
      <c r="E15" s="2">
        <v>2521844</v>
      </c>
      <c r="F15" s="2">
        <v>2521844</v>
      </c>
      <c r="G15" s="20">
        <f t="shared" si="1"/>
        <v>16.666668164688794</v>
      </c>
      <c r="H15" s="21">
        <f t="shared" si="2"/>
        <v>1.4980221259008886E-6</v>
      </c>
    </row>
    <row r="16" spans="1:13" ht="30" x14ac:dyDescent="0.25">
      <c r="A16" s="32" t="s">
        <v>55</v>
      </c>
      <c r="B16" s="4" t="s">
        <v>53</v>
      </c>
      <c r="C16" s="4"/>
      <c r="D16" s="22">
        <v>4176322.11</v>
      </c>
      <c r="E16" s="2">
        <v>706294.03</v>
      </c>
      <c r="F16" s="2">
        <v>706294.03</v>
      </c>
      <c r="G16" s="20">
        <f t="shared" si="1"/>
        <v>16.911866742960591</v>
      </c>
      <c r="H16" s="21">
        <f t="shared" si="2"/>
        <v>0.24520007629392282</v>
      </c>
    </row>
    <row r="17" spans="1:8" ht="30" x14ac:dyDescent="0.25">
      <c r="A17" s="32" t="s">
        <v>52</v>
      </c>
      <c r="B17" s="4" t="s">
        <v>70</v>
      </c>
      <c r="C17" s="4"/>
      <c r="D17" s="22">
        <v>145200</v>
      </c>
      <c r="E17" s="2">
        <v>36800</v>
      </c>
      <c r="F17" s="2">
        <v>36800</v>
      </c>
      <c r="G17" s="20">
        <f t="shared" si="1"/>
        <v>25.344352617079892</v>
      </c>
      <c r="H17" s="21">
        <f t="shared" si="2"/>
        <v>8.677685950413224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2357657.56</v>
      </c>
      <c r="E18" s="1">
        <f t="shared" ref="E18:F18" si="3">E19+E20</f>
        <v>33400</v>
      </c>
      <c r="F18" s="1">
        <f t="shared" si="3"/>
        <v>33400</v>
      </c>
      <c r="G18" s="20">
        <f t="shared" si="1"/>
        <v>1.4166603567313651</v>
      </c>
      <c r="H18" s="21">
        <f t="shared" si="2"/>
        <v>-15.250006309935303</v>
      </c>
    </row>
    <row r="19" spans="1:8" ht="30" x14ac:dyDescent="0.25">
      <c r="A19" s="32" t="s">
        <v>34</v>
      </c>
      <c r="B19" s="4" t="s">
        <v>29</v>
      </c>
      <c r="C19" s="4"/>
      <c r="D19" s="22">
        <v>200000</v>
      </c>
      <c r="E19" s="22">
        <v>33400</v>
      </c>
      <c r="F19" s="22">
        <v>33400</v>
      </c>
      <c r="G19" s="20">
        <f t="shared" si="1"/>
        <v>16.7</v>
      </c>
      <c r="H19" s="21">
        <f t="shared" si="2"/>
        <v>3.3333333333331439E-2</v>
      </c>
    </row>
    <row r="20" spans="1:8" ht="45" x14ac:dyDescent="0.25">
      <c r="A20" s="32" t="s">
        <v>35</v>
      </c>
      <c r="B20" s="23" t="s">
        <v>30</v>
      </c>
      <c r="C20" s="4"/>
      <c r="D20" s="22">
        <v>2157657.56</v>
      </c>
      <c r="E20" s="22">
        <v>0</v>
      </c>
      <c r="F20" s="22">
        <v>0</v>
      </c>
      <c r="G20" s="20">
        <f t="shared" si="1"/>
        <v>0</v>
      </c>
      <c r="H20" s="21">
        <f t="shared" si="2"/>
        <v>-16.666666666666668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825000</v>
      </c>
      <c r="E21" s="20">
        <f t="shared" ref="E21:F21" si="4">E22+E23</f>
        <v>0</v>
      </c>
      <c r="F21" s="20">
        <f t="shared" si="4"/>
        <v>0</v>
      </c>
      <c r="G21" s="20">
        <f t="shared" si="1"/>
        <v>0</v>
      </c>
      <c r="H21" s="21">
        <f t="shared" si="2"/>
        <v>-16.666666666666668</v>
      </c>
    </row>
    <row r="22" spans="1:8" ht="45" x14ac:dyDescent="0.25">
      <c r="A22" s="32" t="s">
        <v>36</v>
      </c>
      <c r="B22" s="4" t="s">
        <v>71</v>
      </c>
      <c r="C22" s="4"/>
      <c r="D22" s="2">
        <v>425000</v>
      </c>
      <c r="E22" s="2">
        <v>0</v>
      </c>
      <c r="F22" s="2">
        <v>0</v>
      </c>
      <c r="G22" s="20">
        <f t="shared" si="1"/>
        <v>0</v>
      </c>
      <c r="H22" s="21">
        <f t="shared" si="2"/>
        <v>-16.666666666666668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0</v>
      </c>
      <c r="F23" s="2">
        <v>0</v>
      </c>
      <c r="G23" s="20">
        <f t="shared" si="1"/>
        <v>0</v>
      </c>
      <c r="H23" s="21">
        <f t="shared" si="2"/>
        <v>-16.666666666666668</v>
      </c>
    </row>
    <row r="24" spans="1:8" s="9" customFormat="1" ht="31.5" customHeight="1" x14ac:dyDescent="0.25">
      <c r="A24" s="5" t="s">
        <v>14</v>
      </c>
      <c r="B24" s="8" t="s">
        <v>73</v>
      </c>
      <c r="C24" s="8" t="s">
        <v>15</v>
      </c>
      <c r="D24" s="20">
        <f>D25+D26</f>
        <v>27582671.329999998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-16.666666666666668</v>
      </c>
    </row>
    <row r="25" spans="1:8" ht="30" x14ac:dyDescent="0.25">
      <c r="A25" s="32" t="s">
        <v>38</v>
      </c>
      <c r="B25" s="4" t="s">
        <v>74</v>
      </c>
      <c r="C25" s="31"/>
      <c r="D25" s="2">
        <v>26822671.329999998</v>
      </c>
      <c r="E25" s="22">
        <v>0</v>
      </c>
      <c r="F25" s="22">
        <v>0</v>
      </c>
      <c r="G25" s="20">
        <f t="shared" si="1"/>
        <v>0</v>
      </c>
      <c r="H25" s="21">
        <f t="shared" si="2"/>
        <v>-16.666666666666668</v>
      </c>
    </row>
    <row r="26" spans="1:8" x14ac:dyDescent="0.25">
      <c r="A26" s="32" t="s">
        <v>51</v>
      </c>
      <c r="B26" s="31" t="s">
        <v>75</v>
      </c>
      <c r="C26" s="31"/>
      <c r="D26" s="2">
        <v>760000</v>
      </c>
      <c r="E26" s="22">
        <v>0</v>
      </c>
      <c r="F26" s="22">
        <v>0</v>
      </c>
      <c r="G26" s="20">
        <f t="shared" si="1"/>
        <v>0</v>
      </c>
      <c r="H26" s="21">
        <f t="shared" si="2"/>
        <v>-16.666666666666668</v>
      </c>
    </row>
    <row r="27" spans="1:8" ht="42.75" x14ac:dyDescent="0.25">
      <c r="A27" s="5" t="s">
        <v>16</v>
      </c>
      <c r="B27" s="8" t="s">
        <v>76</v>
      </c>
      <c r="C27" s="31"/>
      <c r="D27" s="20">
        <f>D28</f>
        <v>8783822.3900000006</v>
      </c>
      <c r="E27" s="20">
        <f t="shared" ref="E27:F27" si="6">E28</f>
        <v>903713.64</v>
      </c>
      <c r="F27" s="20">
        <f t="shared" si="6"/>
        <v>507607.83</v>
      </c>
      <c r="G27" s="20">
        <f t="shared" si="1"/>
        <v>5.7788945115498853</v>
      </c>
      <c r="H27" s="21">
        <f t="shared" si="2"/>
        <v>-10.887772155116782</v>
      </c>
    </row>
    <row r="28" spans="1:8" ht="60" x14ac:dyDescent="0.25">
      <c r="A28" s="32" t="s">
        <v>39</v>
      </c>
      <c r="B28" s="31" t="s">
        <v>61</v>
      </c>
      <c r="C28" s="31"/>
      <c r="D28" s="2">
        <v>8783822.3900000006</v>
      </c>
      <c r="E28" s="22">
        <v>903713.64</v>
      </c>
      <c r="F28" s="22">
        <v>507607.83</v>
      </c>
      <c r="G28" s="20">
        <f t="shared" si="1"/>
        <v>5.7788945115498853</v>
      </c>
      <c r="H28" s="21">
        <f t="shared" si="2"/>
        <v>-10.887772155116782</v>
      </c>
    </row>
    <row r="29" spans="1:8" ht="42.75" x14ac:dyDescent="0.25">
      <c r="A29" s="5" t="s">
        <v>77</v>
      </c>
      <c r="B29" s="8" t="s">
        <v>60</v>
      </c>
      <c r="C29" s="31"/>
      <c r="D29" s="20">
        <f>D30+D31</f>
        <v>38900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-16.666666666666668</v>
      </c>
    </row>
    <row r="30" spans="1:8" ht="30" x14ac:dyDescent="0.25">
      <c r="A30" s="32" t="s">
        <v>78</v>
      </c>
      <c r="B30" s="31" t="s">
        <v>80</v>
      </c>
      <c r="C30" s="31"/>
      <c r="D30" s="2">
        <v>24900</v>
      </c>
      <c r="E30" s="22">
        <v>0</v>
      </c>
      <c r="F30" s="22">
        <v>0</v>
      </c>
      <c r="G30" s="20">
        <f t="shared" si="1"/>
        <v>0</v>
      </c>
      <c r="H30" s="21">
        <f t="shared" si="2"/>
        <v>-16.666666666666668</v>
      </c>
    </row>
    <row r="31" spans="1:8" ht="30" x14ac:dyDescent="0.25">
      <c r="A31" s="32" t="s">
        <v>79</v>
      </c>
      <c r="B31" s="31" t="s">
        <v>81</v>
      </c>
      <c r="C31" s="31"/>
      <c r="D31" s="2">
        <v>14000</v>
      </c>
      <c r="E31" s="22">
        <v>0</v>
      </c>
      <c r="F31" s="22">
        <v>0</v>
      </c>
      <c r="G31" s="20">
        <f t="shared" si="1"/>
        <v>0</v>
      </c>
      <c r="H31" s="21">
        <f t="shared" si="2"/>
        <v>-16.666666666666668</v>
      </c>
    </row>
    <row r="32" spans="1:8" s="9" customFormat="1" ht="35.25" customHeight="1" x14ac:dyDescent="0.25">
      <c r="A32" s="5" t="s">
        <v>82</v>
      </c>
      <c r="B32" s="6" t="s">
        <v>17</v>
      </c>
      <c r="C32" s="6" t="s">
        <v>18</v>
      </c>
      <c r="D32" s="20">
        <v>44320184.75</v>
      </c>
      <c r="E32" s="20">
        <v>8516831</v>
      </c>
      <c r="F32" s="20">
        <v>8516831</v>
      </c>
      <c r="G32" s="20">
        <f t="shared" si="1"/>
        <v>19.216596338759619</v>
      </c>
      <c r="H32" s="21">
        <f t="shared" si="2"/>
        <v>2.5499296720929507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2903924.79</v>
      </c>
      <c r="E33" s="1">
        <f t="shared" ref="E33:F33" si="8">E34+E35+E36</f>
        <v>918593.2</v>
      </c>
      <c r="F33" s="1">
        <f t="shared" si="8"/>
        <v>844370.31</v>
      </c>
      <c r="G33" s="20">
        <f t="shared" si="1"/>
        <v>29.076865658080632</v>
      </c>
      <c r="H33" s="21">
        <f t="shared" si="2"/>
        <v>12.410198991413964</v>
      </c>
    </row>
    <row r="34" spans="1:10" ht="30" x14ac:dyDescent="0.25">
      <c r="A34" s="3" t="s">
        <v>31</v>
      </c>
      <c r="B34" s="4" t="s">
        <v>84</v>
      </c>
      <c r="C34" s="4"/>
      <c r="D34" s="22">
        <v>1090496.79</v>
      </c>
      <c r="E34" s="22">
        <v>138593.20000000001</v>
      </c>
      <c r="F34" s="22">
        <v>104370.31</v>
      </c>
      <c r="G34" s="20">
        <f t="shared" si="1"/>
        <v>9.5708956649014976</v>
      </c>
      <c r="H34" s="21">
        <f t="shared" si="2"/>
        <v>-7.0957710017651703</v>
      </c>
    </row>
    <row r="35" spans="1:10" x14ac:dyDescent="0.25">
      <c r="A35" s="32" t="s">
        <v>32</v>
      </c>
      <c r="B35" s="4" t="s">
        <v>85</v>
      </c>
      <c r="C35" s="4"/>
      <c r="D35" s="22">
        <v>145000</v>
      </c>
      <c r="E35" s="22">
        <v>0</v>
      </c>
      <c r="F35" s="22">
        <v>0</v>
      </c>
      <c r="G35" s="20">
        <f t="shared" si="1"/>
        <v>0</v>
      </c>
      <c r="H35" s="21">
        <f t="shared" si="2"/>
        <v>-16.666666666666668</v>
      </c>
    </row>
    <row r="36" spans="1:10" x14ac:dyDescent="0.25">
      <c r="A36" s="32" t="s">
        <v>104</v>
      </c>
      <c r="B36" s="4" t="s">
        <v>86</v>
      </c>
      <c r="C36" s="4"/>
      <c r="D36" s="22">
        <v>1668428</v>
      </c>
      <c r="E36" s="22">
        <v>780000</v>
      </c>
      <c r="F36" s="22">
        <v>740000</v>
      </c>
      <c r="G36" s="20">
        <f t="shared" si="1"/>
        <v>44.353127614736749</v>
      </c>
      <c r="H36" s="21">
        <f t="shared" si="2"/>
        <v>27.686460948070081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8141983</v>
      </c>
      <c r="E37" s="1">
        <f t="shared" ref="E37:F37" si="9">E38+E39</f>
        <v>1149000</v>
      </c>
      <c r="F37" s="1">
        <f t="shared" si="9"/>
        <v>977700.53</v>
      </c>
      <c r="G37" s="20">
        <f t="shared" si="1"/>
        <v>12.008137698150438</v>
      </c>
      <c r="H37" s="21">
        <f t="shared" si="2"/>
        <v>-4.6585289685162294</v>
      </c>
    </row>
    <row r="38" spans="1:10" ht="30" x14ac:dyDescent="0.25">
      <c r="A38" s="32" t="s">
        <v>87</v>
      </c>
      <c r="B38" s="4" t="s">
        <v>90</v>
      </c>
      <c r="C38" s="4"/>
      <c r="D38" s="22">
        <v>8091983</v>
      </c>
      <c r="E38" s="22">
        <v>1149000</v>
      </c>
      <c r="F38" s="22">
        <v>977700.53</v>
      </c>
      <c r="G38" s="20">
        <f t="shared" si="1"/>
        <v>12.082335442375497</v>
      </c>
      <c r="H38" s="21">
        <f t="shared" si="2"/>
        <v>-4.5843312242911711</v>
      </c>
    </row>
    <row r="39" spans="1:10" ht="30" x14ac:dyDescent="0.25">
      <c r="A39" s="32" t="s">
        <v>88</v>
      </c>
      <c r="B39" s="4" t="s">
        <v>91</v>
      </c>
      <c r="C39" s="4"/>
      <c r="D39" s="22">
        <v>50000</v>
      </c>
      <c r="E39" s="22">
        <v>0</v>
      </c>
      <c r="F39" s="22">
        <v>0</v>
      </c>
      <c r="G39" s="20">
        <f t="shared" si="1"/>
        <v>0</v>
      </c>
      <c r="H39" s="21">
        <f t="shared" si="2"/>
        <v>-16.666666666666668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64845974</v>
      </c>
      <c r="E40" s="1">
        <f t="shared" ref="E40:F40" si="10">E41+E42+E43</f>
        <v>10042837</v>
      </c>
      <c r="F40" s="1">
        <f t="shared" si="10"/>
        <v>9099305.5700000003</v>
      </c>
      <c r="G40" s="20">
        <f t="shared" si="1"/>
        <v>14.032182738129586</v>
      </c>
      <c r="H40" s="21">
        <f t="shared" si="2"/>
        <v>-2.6344839285370814</v>
      </c>
    </row>
    <row r="41" spans="1:10" ht="30" x14ac:dyDescent="0.25">
      <c r="A41" s="11" t="s">
        <v>92</v>
      </c>
      <c r="B41" s="4" t="s">
        <v>93</v>
      </c>
      <c r="C41" s="6"/>
      <c r="D41" s="22">
        <v>44384575</v>
      </c>
      <c r="E41" s="22">
        <v>7090026</v>
      </c>
      <c r="F41" s="22">
        <v>6340387.7699999996</v>
      </c>
      <c r="G41" s="20">
        <f t="shared" si="1"/>
        <v>14.285115425798264</v>
      </c>
      <c r="H41" s="21">
        <f t="shared" si="2"/>
        <v>-2.3815512408684043</v>
      </c>
    </row>
    <row r="42" spans="1:10" ht="75" x14ac:dyDescent="0.25">
      <c r="A42" s="13" t="s">
        <v>95</v>
      </c>
      <c r="B42" s="14" t="s">
        <v>94</v>
      </c>
      <c r="C42" s="6"/>
      <c r="D42" s="22">
        <v>15341732</v>
      </c>
      <c r="E42" s="22">
        <v>2035394.25</v>
      </c>
      <c r="F42" s="22">
        <v>1841501.05</v>
      </c>
      <c r="G42" s="20">
        <f t="shared" si="1"/>
        <v>12.003214826070485</v>
      </c>
      <c r="H42" s="21">
        <f t="shared" si="2"/>
        <v>-4.6634518405961831</v>
      </c>
    </row>
    <row r="43" spans="1:10" ht="75" x14ac:dyDescent="0.25">
      <c r="A43" s="13" t="s">
        <v>97</v>
      </c>
      <c r="B43" s="14" t="s">
        <v>96</v>
      </c>
      <c r="C43" s="12"/>
      <c r="D43" s="22">
        <v>5119667</v>
      </c>
      <c r="E43" s="22">
        <v>917416.75</v>
      </c>
      <c r="F43" s="22">
        <v>917416.75</v>
      </c>
      <c r="G43" s="20">
        <f t="shared" si="1"/>
        <v>17.91946136340508</v>
      </c>
      <c r="H43" s="21">
        <f t="shared" si="2"/>
        <v>1.2527946967384125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2982916.64</v>
      </c>
      <c r="E44" s="1">
        <v>17384.169999999998</v>
      </c>
      <c r="F44" s="1">
        <v>17384.169999999998</v>
      </c>
      <c r="G44" s="20">
        <f t="shared" si="1"/>
        <v>0.58279100954024643</v>
      </c>
      <c r="H44" s="21">
        <f t="shared" si="2"/>
        <v>-16.08387565712642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87250</v>
      </c>
      <c r="E45" s="1">
        <f t="shared" ref="E45:F45" si="11">E46+E47</f>
        <v>0</v>
      </c>
      <c r="F45" s="1">
        <f t="shared" si="11"/>
        <v>0</v>
      </c>
      <c r="G45" s="20">
        <f t="shared" si="1"/>
        <v>0</v>
      </c>
      <c r="H45" s="21">
        <f t="shared" si="2"/>
        <v>-16.666666666666668</v>
      </c>
    </row>
    <row r="46" spans="1:10" s="9" customFormat="1" ht="47.25" x14ac:dyDescent="0.25">
      <c r="A46" s="32" t="s">
        <v>100</v>
      </c>
      <c r="B46" s="29" t="s">
        <v>102</v>
      </c>
      <c r="C46" s="12"/>
      <c r="D46" s="22">
        <v>70000</v>
      </c>
      <c r="E46" s="22">
        <v>0</v>
      </c>
      <c r="F46" s="22">
        <v>0</v>
      </c>
      <c r="G46" s="20">
        <f t="shared" si="1"/>
        <v>0</v>
      </c>
      <c r="H46" s="21">
        <f t="shared" si="2"/>
        <v>-16.666666666666668</v>
      </c>
    </row>
    <row r="47" spans="1:10" s="9" customFormat="1" ht="47.25" x14ac:dyDescent="0.25">
      <c r="A47" s="32" t="s">
        <v>101</v>
      </c>
      <c r="B47" s="29" t="s">
        <v>103</v>
      </c>
      <c r="C47" s="12"/>
      <c r="D47" s="22">
        <v>17250</v>
      </c>
      <c r="E47" s="22">
        <v>0</v>
      </c>
      <c r="F47" s="22">
        <v>0</v>
      </c>
      <c r="G47" s="20">
        <f t="shared" si="1"/>
        <v>0</v>
      </c>
      <c r="H47" s="21">
        <f t="shared" si="2"/>
        <v>-16.666666666666668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1699120</v>
      </c>
      <c r="E48" s="1">
        <v>198058</v>
      </c>
      <c r="F48" s="1">
        <v>164785.79999999999</v>
      </c>
      <c r="G48" s="20">
        <f t="shared" si="1"/>
        <v>9.6983026507839334</v>
      </c>
      <c r="H48" s="21">
        <f t="shared" si="2"/>
        <v>-6.9683640158827345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664824122.00999999</v>
      </c>
      <c r="E49" s="1">
        <v>366856.85</v>
      </c>
      <c r="F49" s="1">
        <v>366856.85</v>
      </c>
      <c r="G49" s="20">
        <f t="shared" si="1"/>
        <v>5.5181037789492522E-2</v>
      </c>
      <c r="H49" s="21">
        <f t="shared" si="2"/>
        <v>-16.611485628877176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1149281143.1599998</v>
      </c>
      <c r="E50" s="1">
        <f>E7+E13+E14+E18+E21+E24+E27+E29+E32+E33+E37+E40+E44+E45+E48+E49</f>
        <v>67363374.900000006</v>
      </c>
      <c r="F50" s="1">
        <f>F7+F13+F14+F18+F21+F24+F27+F29+F32+F33+F37+F40+F44+F45+F48+F49</f>
        <v>54961869.000000007</v>
      </c>
      <c r="G50" s="20">
        <f>F50/D50*100</f>
        <v>4.7822823272711057</v>
      </c>
      <c r="H50" s="21">
        <f t="shared" si="2"/>
        <v>-11.884384339395563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topLeftCell="A43" workbookViewId="0">
      <selection activeCell="F37" sqref="F37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36" t="s">
        <v>113</v>
      </c>
      <c r="B2" s="36"/>
      <c r="C2" s="36"/>
      <c r="D2" s="36"/>
      <c r="E2" s="36"/>
      <c r="F2" s="36"/>
      <c r="G2" s="36"/>
      <c r="M2" t="s">
        <v>50</v>
      </c>
    </row>
    <row r="4" spans="1:13" x14ac:dyDescent="0.25">
      <c r="G4" s="19" t="s">
        <v>47</v>
      </c>
      <c r="H4" s="18">
        <v>0.25</v>
      </c>
    </row>
    <row r="5" spans="1:13" ht="48.75" customHeight="1" x14ac:dyDescent="0.25">
      <c r="A5" s="37" t="s">
        <v>56</v>
      </c>
      <c r="B5" s="35" t="s">
        <v>21</v>
      </c>
      <c r="C5" s="37" t="s">
        <v>0</v>
      </c>
      <c r="D5" s="37" t="s">
        <v>114</v>
      </c>
      <c r="E5" s="37" t="s">
        <v>115</v>
      </c>
      <c r="F5" s="37" t="s">
        <v>116</v>
      </c>
      <c r="G5" s="37" t="s">
        <v>23</v>
      </c>
      <c r="H5" s="35" t="s">
        <v>45</v>
      </c>
    </row>
    <row r="6" spans="1:13" ht="41.25" customHeight="1" x14ac:dyDescent="0.25">
      <c r="A6" s="37"/>
      <c r="B6" s="35"/>
      <c r="C6" s="37"/>
      <c r="D6" s="37"/>
      <c r="E6" s="37"/>
      <c r="F6" s="37"/>
      <c r="G6" s="37"/>
      <c r="H6" s="35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283418699.44999999</v>
      </c>
      <c r="E7" s="20">
        <f t="shared" ref="E7:F7" si="0">E8+E9+E10+E11+E12</f>
        <v>60803638.57</v>
      </c>
      <c r="F7" s="20">
        <f t="shared" si="0"/>
        <v>54199470.769999996</v>
      </c>
      <c r="G7" s="20">
        <f>F7/D7*100</f>
        <v>19.123463227789504</v>
      </c>
      <c r="H7" s="21">
        <f>G7-3*100/12</f>
        <v>-5.8765367722104962</v>
      </c>
      <c r="L7" s="9" t="s">
        <v>50</v>
      </c>
    </row>
    <row r="8" spans="1:13" ht="30" x14ac:dyDescent="0.25">
      <c r="A8" s="3" t="s">
        <v>24</v>
      </c>
      <c r="B8" s="33" t="s">
        <v>62</v>
      </c>
      <c r="C8" s="33"/>
      <c r="D8" s="2">
        <v>97276546.75</v>
      </c>
      <c r="E8" s="2">
        <v>21854493.050000001</v>
      </c>
      <c r="F8" s="2">
        <v>18857361.870000001</v>
      </c>
      <c r="G8" s="20">
        <f t="shared" ref="G8:G49" si="1">F8/D8*100</f>
        <v>19.385311773518524</v>
      </c>
      <c r="H8" s="21">
        <f t="shared" ref="H8:H50" si="2">G8-3*100/12</f>
        <v>-5.6146882264814764</v>
      </c>
      <c r="K8" t="s">
        <v>50</v>
      </c>
    </row>
    <row r="9" spans="1:13" ht="75" x14ac:dyDescent="0.25">
      <c r="A9" s="34" t="s">
        <v>25</v>
      </c>
      <c r="B9" s="4" t="s">
        <v>63</v>
      </c>
      <c r="C9" s="33"/>
      <c r="D9" s="2">
        <v>161606647.88999999</v>
      </c>
      <c r="E9" s="2">
        <v>33482065.449999999</v>
      </c>
      <c r="F9" s="2">
        <v>30539299.309999999</v>
      </c>
      <c r="G9" s="20">
        <f t="shared" si="1"/>
        <v>18.897303860164861</v>
      </c>
      <c r="H9" s="21">
        <f t="shared" si="2"/>
        <v>-6.1026961398351389</v>
      </c>
    </row>
    <row r="10" spans="1:13" ht="30" x14ac:dyDescent="0.25">
      <c r="A10" s="34" t="s">
        <v>26</v>
      </c>
      <c r="B10" s="4" t="s">
        <v>64</v>
      </c>
      <c r="C10" s="33"/>
      <c r="D10" s="2">
        <v>7575431.4400000004</v>
      </c>
      <c r="E10" s="2">
        <v>1926600</v>
      </c>
      <c r="F10" s="2">
        <v>1926600</v>
      </c>
      <c r="G10" s="20">
        <f t="shared" si="1"/>
        <v>25.432214854814923</v>
      </c>
      <c r="H10" s="21">
        <f t="shared" si="2"/>
        <v>0.43221485481492294</v>
      </c>
    </row>
    <row r="11" spans="1:13" ht="30" x14ac:dyDescent="0.25">
      <c r="A11" s="34" t="s">
        <v>27</v>
      </c>
      <c r="B11" s="33" t="s">
        <v>65</v>
      </c>
      <c r="C11" s="33"/>
      <c r="D11" s="2">
        <v>715465</v>
      </c>
      <c r="E11" s="2">
        <v>0</v>
      </c>
      <c r="F11" s="2">
        <v>0</v>
      </c>
      <c r="G11" s="20">
        <f t="shared" si="1"/>
        <v>0</v>
      </c>
      <c r="H11" s="21">
        <f t="shared" si="2"/>
        <v>-25</v>
      </c>
    </row>
    <row r="12" spans="1:13" ht="45" x14ac:dyDescent="0.25">
      <c r="A12" s="34" t="s">
        <v>28</v>
      </c>
      <c r="B12" s="4" t="s">
        <v>66</v>
      </c>
      <c r="C12" s="33"/>
      <c r="D12" s="2">
        <v>16244608.369999999</v>
      </c>
      <c r="E12" s="2">
        <v>3540480.07</v>
      </c>
      <c r="F12" s="2">
        <v>2876209.59</v>
      </c>
      <c r="G12" s="20">
        <f t="shared" si="1"/>
        <v>17.705625919007613</v>
      </c>
      <c r="H12" s="21">
        <f t="shared" si="2"/>
        <v>-7.2943740809923874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17016332.489999998</v>
      </c>
      <c r="E13" s="1">
        <v>3085134.3</v>
      </c>
      <c r="F13" s="1">
        <v>2651674.64</v>
      </c>
      <c r="G13" s="20">
        <f t="shared" si="1"/>
        <v>15.583114878357671</v>
      </c>
      <c r="H13" s="21">
        <f t="shared" si="2"/>
        <v>-9.4168851216423288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19647584.75</v>
      </c>
      <c r="E14" s="1">
        <f>E15+E16+E17</f>
        <v>15995888.109999999</v>
      </c>
      <c r="F14" s="1">
        <f>F15+F16+F17</f>
        <v>4872865.03</v>
      </c>
      <c r="G14" s="20">
        <f t="shared" si="1"/>
        <v>24.801343737682569</v>
      </c>
      <c r="H14" s="21">
        <f t="shared" si="2"/>
        <v>-0.1986562623174315</v>
      </c>
    </row>
    <row r="15" spans="1:13" ht="62.25" customHeight="1" x14ac:dyDescent="0.25">
      <c r="A15" s="34" t="s">
        <v>33</v>
      </c>
      <c r="B15" s="30" t="s">
        <v>69</v>
      </c>
      <c r="C15" s="4"/>
      <c r="D15" s="22">
        <v>15131062.640000001</v>
      </c>
      <c r="E15" s="2">
        <v>11782766</v>
      </c>
      <c r="F15" s="2">
        <v>3782766</v>
      </c>
      <c r="G15" s="20">
        <f t="shared" si="1"/>
        <v>25.000002247033194</v>
      </c>
      <c r="H15" s="21">
        <f t="shared" si="2"/>
        <v>2.2470331941804034E-6</v>
      </c>
    </row>
    <row r="16" spans="1:13" ht="30" x14ac:dyDescent="0.25">
      <c r="A16" s="34" t="s">
        <v>55</v>
      </c>
      <c r="B16" s="4" t="s">
        <v>53</v>
      </c>
      <c r="C16" s="4"/>
      <c r="D16" s="22">
        <v>4371322.1100000003</v>
      </c>
      <c r="E16" s="2">
        <v>4176322.11</v>
      </c>
      <c r="F16" s="2">
        <v>1053299.03</v>
      </c>
      <c r="G16" s="20">
        <f t="shared" si="1"/>
        <v>24.095662673552098</v>
      </c>
      <c r="H16" s="21">
        <f t="shared" si="2"/>
        <v>-0.90433732644790155</v>
      </c>
    </row>
    <row r="17" spans="1:8" ht="30" x14ac:dyDescent="0.25">
      <c r="A17" s="34" t="s">
        <v>52</v>
      </c>
      <c r="B17" s="4" t="s">
        <v>70</v>
      </c>
      <c r="C17" s="4"/>
      <c r="D17" s="22">
        <v>145200</v>
      </c>
      <c r="E17" s="2">
        <v>36800</v>
      </c>
      <c r="F17" s="2">
        <v>36800</v>
      </c>
      <c r="G17" s="20">
        <f t="shared" si="1"/>
        <v>25.344352617079892</v>
      </c>
      <c r="H17" s="21">
        <f t="shared" si="2"/>
        <v>0.34435261707989184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2357657.56</v>
      </c>
      <c r="E18" s="1">
        <f t="shared" ref="E18:F18" si="3">E19+E20</f>
        <v>200000</v>
      </c>
      <c r="F18" s="1">
        <f t="shared" si="3"/>
        <v>50100</v>
      </c>
      <c r="G18" s="20">
        <f t="shared" si="1"/>
        <v>2.1249905350970479</v>
      </c>
      <c r="H18" s="21">
        <f t="shared" si="2"/>
        <v>-22.875009464902952</v>
      </c>
    </row>
    <row r="19" spans="1:8" ht="30" x14ac:dyDescent="0.25">
      <c r="A19" s="34" t="s">
        <v>34</v>
      </c>
      <c r="B19" s="4" t="s">
        <v>29</v>
      </c>
      <c r="C19" s="4"/>
      <c r="D19" s="22">
        <v>200000</v>
      </c>
      <c r="E19" s="22">
        <v>200000</v>
      </c>
      <c r="F19" s="22">
        <v>50100</v>
      </c>
      <c r="G19" s="20">
        <f t="shared" si="1"/>
        <v>25.05</v>
      </c>
      <c r="H19" s="21">
        <f t="shared" si="2"/>
        <v>5.0000000000000711E-2</v>
      </c>
    </row>
    <row r="20" spans="1:8" ht="45" x14ac:dyDescent="0.25">
      <c r="A20" s="34" t="s">
        <v>35</v>
      </c>
      <c r="B20" s="23" t="s">
        <v>30</v>
      </c>
      <c r="C20" s="4"/>
      <c r="D20" s="22">
        <v>2157657.56</v>
      </c>
      <c r="E20" s="22">
        <v>0</v>
      </c>
      <c r="F20" s="22">
        <v>0</v>
      </c>
      <c r="G20" s="20">
        <f t="shared" si="1"/>
        <v>0</v>
      </c>
      <c r="H20" s="21">
        <f t="shared" si="2"/>
        <v>-25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825000</v>
      </c>
      <c r="E21" s="20">
        <f t="shared" ref="E21:F21" si="4">E22+E23</f>
        <v>570000</v>
      </c>
      <c r="F21" s="20">
        <f t="shared" si="4"/>
        <v>0</v>
      </c>
      <c r="G21" s="20">
        <f t="shared" si="1"/>
        <v>0</v>
      </c>
      <c r="H21" s="21">
        <f t="shared" si="2"/>
        <v>-25</v>
      </c>
    </row>
    <row r="22" spans="1:8" ht="45" x14ac:dyDescent="0.25">
      <c r="A22" s="34" t="s">
        <v>36</v>
      </c>
      <c r="B22" s="4" t="s">
        <v>71</v>
      </c>
      <c r="C22" s="4"/>
      <c r="D22" s="2">
        <v>425000</v>
      </c>
      <c r="E22" s="2">
        <v>170000</v>
      </c>
      <c r="F22" s="2">
        <v>0</v>
      </c>
      <c r="G22" s="20">
        <f t="shared" si="1"/>
        <v>0</v>
      </c>
      <c r="H22" s="21">
        <f t="shared" si="2"/>
        <v>-25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400000</v>
      </c>
      <c r="F23" s="2">
        <v>0</v>
      </c>
      <c r="G23" s="20">
        <f t="shared" si="1"/>
        <v>0</v>
      </c>
      <c r="H23" s="21">
        <f t="shared" si="2"/>
        <v>-25</v>
      </c>
    </row>
    <row r="24" spans="1:8" s="9" customFormat="1" ht="31.5" customHeight="1" x14ac:dyDescent="0.25">
      <c r="A24" s="5" t="s">
        <v>14</v>
      </c>
      <c r="B24" s="8" t="s">
        <v>73</v>
      </c>
      <c r="C24" s="8" t="s">
        <v>15</v>
      </c>
      <c r="D24" s="20">
        <f>D25+D26</f>
        <v>27582671.329999998</v>
      </c>
      <c r="E24" s="20">
        <f t="shared" ref="E24:F24" si="5">E25+E26</f>
        <v>108609.83</v>
      </c>
      <c r="F24" s="20">
        <f t="shared" si="5"/>
        <v>108609.83</v>
      </c>
      <c r="G24" s="20">
        <f t="shared" si="1"/>
        <v>0.39376109986080887</v>
      </c>
      <c r="H24" s="21">
        <f t="shared" si="2"/>
        <v>-24.606238900139193</v>
      </c>
    </row>
    <row r="25" spans="1:8" ht="30" x14ac:dyDescent="0.25">
      <c r="A25" s="34" t="s">
        <v>38</v>
      </c>
      <c r="B25" s="4" t="s">
        <v>74</v>
      </c>
      <c r="C25" s="33"/>
      <c r="D25" s="2">
        <v>26822671.329999998</v>
      </c>
      <c r="E25" s="22">
        <v>108609.83</v>
      </c>
      <c r="F25" s="22">
        <v>108609.83</v>
      </c>
      <c r="G25" s="20">
        <f t="shared" si="1"/>
        <v>0.40491802126555759</v>
      </c>
      <c r="H25" s="21">
        <f t="shared" si="2"/>
        <v>-24.595081978734441</v>
      </c>
    </row>
    <row r="26" spans="1:8" x14ac:dyDescent="0.25">
      <c r="A26" s="34" t="s">
        <v>51</v>
      </c>
      <c r="B26" s="33" t="s">
        <v>75</v>
      </c>
      <c r="C26" s="33"/>
      <c r="D26" s="2">
        <v>760000</v>
      </c>
      <c r="E26" s="22">
        <v>0</v>
      </c>
      <c r="F26" s="22">
        <v>0</v>
      </c>
      <c r="G26" s="20">
        <f t="shared" si="1"/>
        <v>0</v>
      </c>
      <c r="H26" s="21">
        <f t="shared" si="2"/>
        <v>-25</v>
      </c>
    </row>
    <row r="27" spans="1:8" ht="42.75" x14ac:dyDescent="0.25">
      <c r="A27" s="5" t="s">
        <v>16</v>
      </c>
      <c r="B27" s="8" t="s">
        <v>76</v>
      </c>
      <c r="C27" s="33"/>
      <c r="D27" s="20">
        <f>D28</f>
        <v>8783822.3900000006</v>
      </c>
      <c r="E27" s="20">
        <f t="shared" ref="E27:F27" si="6">E28</f>
        <v>2983535.97</v>
      </c>
      <c r="F27" s="20">
        <f t="shared" si="6"/>
        <v>2226265.73</v>
      </c>
      <c r="G27" s="20">
        <f t="shared" si="1"/>
        <v>25.34506768413836</v>
      </c>
      <c r="H27" s="21">
        <f t="shared" si="2"/>
        <v>0.34506768413836042</v>
      </c>
    </row>
    <row r="28" spans="1:8" ht="60" x14ac:dyDescent="0.25">
      <c r="A28" s="34" t="s">
        <v>39</v>
      </c>
      <c r="B28" s="33" t="s">
        <v>61</v>
      </c>
      <c r="C28" s="33"/>
      <c r="D28" s="2">
        <v>8783822.3900000006</v>
      </c>
      <c r="E28" s="22">
        <v>2983535.97</v>
      </c>
      <c r="F28" s="22">
        <v>2226265.73</v>
      </c>
      <c r="G28" s="20">
        <f t="shared" si="1"/>
        <v>25.34506768413836</v>
      </c>
      <c r="H28" s="21">
        <f t="shared" si="2"/>
        <v>0.34506768413836042</v>
      </c>
    </row>
    <row r="29" spans="1:8" ht="42.75" x14ac:dyDescent="0.25">
      <c r="A29" s="5" t="s">
        <v>77</v>
      </c>
      <c r="B29" s="8" t="s">
        <v>60</v>
      </c>
      <c r="C29" s="33"/>
      <c r="D29" s="20">
        <f>D30+D31</f>
        <v>38900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-25</v>
      </c>
    </row>
    <row r="30" spans="1:8" ht="30" x14ac:dyDescent="0.25">
      <c r="A30" s="34" t="s">
        <v>78</v>
      </c>
      <c r="B30" s="33" t="s">
        <v>80</v>
      </c>
      <c r="C30" s="33"/>
      <c r="D30" s="2">
        <v>24900</v>
      </c>
      <c r="E30" s="22">
        <v>0</v>
      </c>
      <c r="F30" s="22">
        <v>0</v>
      </c>
      <c r="G30" s="20">
        <f t="shared" si="1"/>
        <v>0</v>
      </c>
      <c r="H30" s="21">
        <f t="shared" si="2"/>
        <v>-25</v>
      </c>
    </row>
    <row r="31" spans="1:8" ht="30" x14ac:dyDescent="0.25">
      <c r="A31" s="34" t="s">
        <v>79</v>
      </c>
      <c r="B31" s="33" t="s">
        <v>81</v>
      </c>
      <c r="C31" s="33"/>
      <c r="D31" s="2">
        <v>14000</v>
      </c>
      <c r="E31" s="22">
        <v>0</v>
      </c>
      <c r="F31" s="22">
        <v>0</v>
      </c>
      <c r="G31" s="20">
        <f t="shared" si="1"/>
        <v>0</v>
      </c>
      <c r="H31" s="21">
        <f t="shared" si="2"/>
        <v>-25</v>
      </c>
    </row>
    <row r="32" spans="1:8" s="9" customFormat="1" ht="35.25" customHeight="1" x14ac:dyDescent="0.25">
      <c r="A32" s="5" t="s">
        <v>82</v>
      </c>
      <c r="B32" s="6" t="s">
        <v>17</v>
      </c>
      <c r="C32" s="6" t="s">
        <v>18</v>
      </c>
      <c r="D32" s="20">
        <v>44320184.75</v>
      </c>
      <c r="E32" s="20">
        <v>11598805</v>
      </c>
      <c r="F32" s="20">
        <v>11598805</v>
      </c>
      <c r="G32" s="20">
        <f t="shared" si="1"/>
        <v>26.17047980604368</v>
      </c>
      <c r="H32" s="21">
        <f t="shared" si="2"/>
        <v>1.1704798060436801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2903924.79</v>
      </c>
      <c r="E33" s="1">
        <f t="shared" ref="E33:F33" si="8">E34+E35+E36</f>
        <v>1740413.2</v>
      </c>
      <c r="F33" s="1">
        <f t="shared" si="8"/>
        <v>1630782.03</v>
      </c>
      <c r="G33" s="20">
        <f t="shared" si="1"/>
        <v>56.157860410702995</v>
      </c>
      <c r="H33" s="21">
        <f t="shared" si="2"/>
        <v>31.157860410702995</v>
      </c>
    </row>
    <row r="34" spans="1:10" ht="30" x14ac:dyDescent="0.25">
      <c r="A34" s="3" t="s">
        <v>31</v>
      </c>
      <c r="B34" s="4" t="s">
        <v>84</v>
      </c>
      <c r="C34" s="4"/>
      <c r="D34" s="22">
        <v>1090496.79</v>
      </c>
      <c r="E34" s="22">
        <v>197713.2</v>
      </c>
      <c r="F34" s="22">
        <v>148082.03</v>
      </c>
      <c r="G34" s="20">
        <f t="shared" si="1"/>
        <v>13.5793182848342</v>
      </c>
      <c r="H34" s="21">
        <f t="shared" si="2"/>
        <v>-11.4206817151658</v>
      </c>
    </row>
    <row r="35" spans="1:10" x14ac:dyDescent="0.25">
      <c r="A35" s="34" t="s">
        <v>32</v>
      </c>
      <c r="B35" s="4" t="s">
        <v>85</v>
      </c>
      <c r="C35" s="4"/>
      <c r="D35" s="22">
        <v>145000</v>
      </c>
      <c r="E35" s="22">
        <v>2700</v>
      </c>
      <c r="F35" s="22">
        <v>2700</v>
      </c>
      <c r="G35" s="20">
        <f t="shared" si="1"/>
        <v>1.8620689655172411</v>
      </c>
      <c r="H35" s="21">
        <f t="shared" si="2"/>
        <v>-23.137931034482758</v>
      </c>
    </row>
    <row r="36" spans="1:10" x14ac:dyDescent="0.25">
      <c r="A36" s="34" t="s">
        <v>104</v>
      </c>
      <c r="B36" s="4" t="s">
        <v>86</v>
      </c>
      <c r="C36" s="4"/>
      <c r="D36" s="22">
        <v>1668428</v>
      </c>
      <c r="E36" s="22">
        <v>1540000</v>
      </c>
      <c r="F36" s="22">
        <v>1480000</v>
      </c>
      <c r="G36" s="20">
        <f t="shared" si="1"/>
        <v>88.706255229473499</v>
      </c>
      <c r="H36" s="21">
        <f t="shared" si="2"/>
        <v>63.706255229473499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8141983</v>
      </c>
      <c r="E37" s="1">
        <f t="shared" ref="E37:F37" si="9">E38+E39</f>
        <v>1796160</v>
      </c>
      <c r="F37" s="1">
        <f t="shared" si="9"/>
        <v>1541406.34</v>
      </c>
      <c r="G37" s="20">
        <f t="shared" si="1"/>
        <v>18.931583865994316</v>
      </c>
      <c r="H37" s="21">
        <f t="shared" si="2"/>
        <v>-6.0684161340056839</v>
      </c>
    </row>
    <row r="38" spans="1:10" ht="30" x14ac:dyDescent="0.25">
      <c r="A38" s="34" t="s">
        <v>87</v>
      </c>
      <c r="B38" s="4" t="s">
        <v>90</v>
      </c>
      <c r="C38" s="4"/>
      <c r="D38" s="22">
        <v>8091983</v>
      </c>
      <c r="E38" s="22">
        <v>1796160</v>
      </c>
      <c r="F38" s="22">
        <v>1541406.34</v>
      </c>
      <c r="G38" s="20">
        <f t="shared" si="1"/>
        <v>19.04856127354692</v>
      </c>
      <c r="H38" s="21">
        <f t="shared" si="2"/>
        <v>-5.9514387264530804</v>
      </c>
    </row>
    <row r="39" spans="1:10" ht="30" x14ac:dyDescent="0.25">
      <c r="A39" s="34" t="s">
        <v>88</v>
      </c>
      <c r="B39" s="4" t="s">
        <v>91</v>
      </c>
      <c r="C39" s="4"/>
      <c r="D39" s="22">
        <v>50000</v>
      </c>
      <c r="E39" s="22">
        <v>0</v>
      </c>
      <c r="F39" s="22">
        <v>0</v>
      </c>
      <c r="G39" s="20">
        <f t="shared" si="1"/>
        <v>0</v>
      </c>
      <c r="H39" s="21">
        <f t="shared" si="2"/>
        <v>-25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66926867.370000005</v>
      </c>
      <c r="E40" s="1">
        <f t="shared" ref="E40:F40" si="10">E41+E42+E43</f>
        <v>19602634.719999999</v>
      </c>
      <c r="F40" s="1">
        <f t="shared" si="10"/>
        <v>13527407.950000001</v>
      </c>
      <c r="G40" s="20">
        <f t="shared" si="1"/>
        <v>20.212223403815948</v>
      </c>
      <c r="H40" s="21">
        <f t="shared" si="2"/>
        <v>-4.7877765961840524</v>
      </c>
    </row>
    <row r="41" spans="1:10" ht="30" x14ac:dyDescent="0.25">
      <c r="A41" s="11" t="s">
        <v>92</v>
      </c>
      <c r="B41" s="4" t="s">
        <v>93</v>
      </c>
      <c r="C41" s="6"/>
      <c r="D41" s="22">
        <v>44384575</v>
      </c>
      <c r="E41" s="22">
        <v>11758098</v>
      </c>
      <c r="F41" s="22">
        <v>9167517.1400000006</v>
      </c>
      <c r="G41" s="20">
        <f t="shared" si="1"/>
        <v>20.654736786372293</v>
      </c>
      <c r="H41" s="21">
        <f t="shared" si="2"/>
        <v>-4.3452632136277067</v>
      </c>
    </row>
    <row r="42" spans="1:10" ht="75" x14ac:dyDescent="0.25">
      <c r="A42" s="13" t="s">
        <v>95</v>
      </c>
      <c r="B42" s="14" t="s">
        <v>94</v>
      </c>
      <c r="C42" s="6"/>
      <c r="D42" s="22">
        <v>17422625.370000001</v>
      </c>
      <c r="E42" s="22">
        <v>3302119.97</v>
      </c>
      <c r="F42" s="22">
        <v>3079974.06</v>
      </c>
      <c r="G42" s="20">
        <f t="shared" si="1"/>
        <v>17.678013471513911</v>
      </c>
      <c r="H42" s="21">
        <f t="shared" si="2"/>
        <v>-7.3219865284860894</v>
      </c>
    </row>
    <row r="43" spans="1:10" ht="75" x14ac:dyDescent="0.25">
      <c r="A43" s="13" t="s">
        <v>97</v>
      </c>
      <c r="B43" s="14" t="s">
        <v>96</v>
      </c>
      <c r="C43" s="12"/>
      <c r="D43" s="22">
        <v>5119667</v>
      </c>
      <c r="E43" s="22">
        <v>4542416.75</v>
      </c>
      <c r="F43" s="22">
        <v>1279916.75</v>
      </c>
      <c r="G43" s="20">
        <f t="shared" si="1"/>
        <v>25</v>
      </c>
      <c r="H43" s="21">
        <f t="shared" si="2"/>
        <v>0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3192916.64</v>
      </c>
      <c r="E44" s="1">
        <v>390671.13</v>
      </c>
      <c r="F44" s="1">
        <v>202170.97</v>
      </c>
      <c r="G44" s="20">
        <f t="shared" si="1"/>
        <v>6.3318586983216703</v>
      </c>
      <c r="H44" s="21">
        <f t="shared" si="2"/>
        <v>-18.668141301678329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87250</v>
      </c>
      <c r="E45" s="1">
        <f t="shared" ref="E45:F45" si="11">E46+E47</f>
        <v>0</v>
      </c>
      <c r="F45" s="1">
        <f t="shared" si="11"/>
        <v>0</v>
      </c>
      <c r="G45" s="20">
        <f t="shared" si="1"/>
        <v>0</v>
      </c>
      <c r="H45" s="21">
        <f t="shared" si="2"/>
        <v>-25</v>
      </c>
    </row>
    <row r="46" spans="1:10" s="9" customFormat="1" ht="47.25" x14ac:dyDescent="0.25">
      <c r="A46" s="34" t="s">
        <v>100</v>
      </c>
      <c r="B46" s="29" t="s">
        <v>102</v>
      </c>
      <c r="C46" s="12"/>
      <c r="D46" s="22">
        <v>70000</v>
      </c>
      <c r="E46" s="22">
        <v>0</v>
      </c>
      <c r="F46" s="22">
        <v>0</v>
      </c>
      <c r="G46" s="20">
        <f t="shared" si="1"/>
        <v>0</v>
      </c>
      <c r="H46" s="21">
        <f t="shared" si="2"/>
        <v>-25</v>
      </c>
    </row>
    <row r="47" spans="1:10" s="9" customFormat="1" ht="47.25" x14ac:dyDescent="0.25">
      <c r="A47" s="34" t="s">
        <v>101</v>
      </c>
      <c r="B47" s="29" t="s">
        <v>103</v>
      </c>
      <c r="C47" s="12"/>
      <c r="D47" s="22">
        <v>17250</v>
      </c>
      <c r="E47" s="22">
        <v>0</v>
      </c>
      <c r="F47" s="22">
        <v>0</v>
      </c>
      <c r="G47" s="20">
        <f t="shared" si="1"/>
        <v>0</v>
      </c>
      <c r="H47" s="21">
        <f t="shared" si="2"/>
        <v>-25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1699120</v>
      </c>
      <c r="E48" s="1">
        <v>246098</v>
      </c>
      <c r="F48" s="1">
        <v>234689</v>
      </c>
      <c r="G48" s="20">
        <f t="shared" si="1"/>
        <v>13.812385234709732</v>
      </c>
      <c r="H48" s="21">
        <f t="shared" si="2"/>
        <v>-11.187614765290268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664824122.00999999</v>
      </c>
      <c r="E49" s="1">
        <v>94555711.620000005</v>
      </c>
      <c r="F49" s="1">
        <v>94555711.620000005</v>
      </c>
      <c r="G49" s="20">
        <f t="shared" si="1"/>
        <v>14.222665587723327</v>
      </c>
      <c r="H49" s="21">
        <f t="shared" si="2"/>
        <v>-10.777334412276673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1151767036.53</v>
      </c>
      <c r="E50" s="1">
        <f>E7+E13+E14+E18+E21+E24+E27+E29+E32+E33+E37+E40+E44+E45+E48+E49</f>
        <v>213677300.44999999</v>
      </c>
      <c r="F50" s="1">
        <f>F7+F13+F14+F18+F21+F24+F27+F29+F32+F33+F37+F40+F44+F45+F48+F49</f>
        <v>187399958.91000003</v>
      </c>
      <c r="G50" s="20">
        <f>F50/D50*100</f>
        <v>16.270647879851772</v>
      </c>
      <c r="H50" s="21">
        <f t="shared" si="2"/>
        <v>-8.7293521201482278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01.02.2024</vt:lpstr>
      <vt:lpstr>на 01.03.2024</vt:lpstr>
      <vt:lpstr>на 01.04.2024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2024-04-04T06:25:47Z</dcterms:modified>
</cp:coreProperties>
</file>