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535"/>
  </bookViews>
  <sheets>
    <sheet name="Документ" sheetId="2" r:id="rId1"/>
  </sheets>
  <definedNames>
    <definedName name="_xlnm.Print_Titles" localSheetId="0">Документ!$4:$4</definedName>
  </definedNames>
  <calcPr calcId="145621"/>
</workbook>
</file>

<file path=xl/calcChain.xml><?xml version="1.0" encoding="utf-8"?>
<calcChain xmlns="http://schemas.openxmlformats.org/spreadsheetml/2006/main">
  <c r="F7" i="2" l="1"/>
  <c r="K37" i="2" l="1"/>
  <c r="H37" i="2"/>
  <c r="C37" i="2"/>
  <c r="D37" i="2"/>
  <c r="E37" i="2"/>
  <c r="C20" i="2"/>
  <c r="K20" i="2"/>
  <c r="H20" i="2"/>
  <c r="E20" i="2"/>
  <c r="D20" i="2"/>
  <c r="D45" i="2"/>
  <c r="E45" i="2"/>
  <c r="M46" i="2"/>
  <c r="L46" i="2"/>
  <c r="K45" i="2"/>
  <c r="L45" i="2" s="1"/>
  <c r="J46" i="2"/>
  <c r="I46" i="2"/>
  <c r="H45" i="2"/>
  <c r="I45" i="2" s="1"/>
  <c r="G46" i="2"/>
  <c r="F46" i="2"/>
  <c r="G45" i="2"/>
  <c r="C45" i="2"/>
  <c r="F45" i="2" s="1"/>
  <c r="M43" i="2"/>
  <c r="L43" i="2"/>
  <c r="J43" i="2"/>
  <c r="I43" i="2"/>
  <c r="K42" i="2"/>
  <c r="H42" i="2"/>
  <c r="G43" i="2"/>
  <c r="F43" i="2"/>
  <c r="F44" i="2"/>
  <c r="D42" i="2"/>
  <c r="E42" i="2"/>
  <c r="C42" i="2"/>
  <c r="G10" i="2"/>
  <c r="F10" i="2"/>
  <c r="L26" i="2"/>
  <c r="L27" i="2"/>
  <c r="M26" i="2"/>
  <c r="M27" i="2"/>
  <c r="J26" i="2"/>
  <c r="J27" i="2"/>
  <c r="I26" i="2"/>
  <c r="I27" i="2"/>
  <c r="G26" i="2"/>
  <c r="G27" i="2"/>
  <c r="K25" i="2"/>
  <c r="H25" i="2"/>
  <c r="F26" i="2"/>
  <c r="F27" i="2"/>
  <c r="D25" i="2"/>
  <c r="E25" i="2"/>
  <c r="C25" i="2"/>
  <c r="M24" i="2"/>
  <c r="L24" i="2"/>
  <c r="J24" i="2"/>
  <c r="I24" i="2"/>
  <c r="G24" i="2"/>
  <c r="F24" i="2"/>
  <c r="L25" i="2" l="1"/>
  <c r="F25" i="2"/>
  <c r="M45" i="2"/>
  <c r="J45" i="2"/>
  <c r="J25" i="2"/>
  <c r="I25" i="2"/>
  <c r="G25" i="2"/>
  <c r="M25" i="2"/>
  <c r="G7" i="2"/>
  <c r="G8" i="2"/>
  <c r="G12" i="2"/>
  <c r="G14" i="2"/>
  <c r="G15" i="2"/>
  <c r="G17" i="2"/>
  <c r="G18" i="2"/>
  <c r="G19" i="2"/>
  <c r="G21" i="2"/>
  <c r="G22" i="2"/>
  <c r="G23" i="2"/>
  <c r="G29" i="2"/>
  <c r="G30" i="2"/>
  <c r="G31" i="2"/>
  <c r="G32" i="2"/>
  <c r="G33" i="2"/>
  <c r="G34" i="2"/>
  <c r="G36" i="2"/>
  <c r="G38" i="2"/>
  <c r="G39" i="2"/>
  <c r="G40" i="2"/>
  <c r="G41" i="2"/>
  <c r="G44" i="2"/>
  <c r="F8" i="2"/>
  <c r="F9" i="2"/>
  <c r="F12" i="2"/>
  <c r="F14" i="2"/>
  <c r="F15" i="2"/>
  <c r="F17" i="2"/>
  <c r="F18" i="2"/>
  <c r="F19" i="2"/>
  <c r="F21" i="2"/>
  <c r="F22" i="2"/>
  <c r="F23" i="2"/>
  <c r="F29" i="2"/>
  <c r="F30" i="2"/>
  <c r="F31" i="2"/>
  <c r="F32" i="2"/>
  <c r="F33" i="2"/>
  <c r="F34" i="2"/>
  <c r="F36" i="2"/>
  <c r="F38" i="2"/>
  <c r="F39" i="2"/>
  <c r="F40" i="2"/>
  <c r="K13" i="2"/>
  <c r="H13" i="2"/>
  <c r="E13" i="2"/>
  <c r="D13" i="2"/>
  <c r="M41" i="2"/>
  <c r="J41" i="2"/>
  <c r="C13" i="2"/>
  <c r="F13" i="2" l="1"/>
  <c r="G13" i="2"/>
  <c r="K35" i="2"/>
  <c r="H35" i="2"/>
  <c r="D35" i="2"/>
  <c r="E35" i="2"/>
  <c r="C35" i="2"/>
  <c r="K28" i="2"/>
  <c r="H28" i="2"/>
  <c r="D28" i="2"/>
  <c r="E28" i="2"/>
  <c r="C28" i="2"/>
  <c r="K16" i="2"/>
  <c r="H16" i="2"/>
  <c r="D16" i="2"/>
  <c r="E16" i="2"/>
  <c r="C16" i="2"/>
  <c r="K6" i="2"/>
  <c r="H6" i="2"/>
  <c r="D6" i="2"/>
  <c r="D47" i="2" s="1"/>
  <c r="E6" i="2"/>
  <c r="C6" i="2"/>
  <c r="M7" i="2"/>
  <c r="M8" i="2"/>
  <c r="M10" i="2"/>
  <c r="M12" i="2"/>
  <c r="M14" i="2"/>
  <c r="M17" i="2"/>
  <c r="M18" i="2"/>
  <c r="M19" i="2"/>
  <c r="M21" i="2"/>
  <c r="M22" i="2"/>
  <c r="M23" i="2"/>
  <c r="M29" i="2"/>
  <c r="M30" i="2"/>
  <c r="M31" i="2"/>
  <c r="M32" i="2"/>
  <c r="M33" i="2"/>
  <c r="M34" i="2"/>
  <c r="M36" i="2"/>
  <c r="M38" i="2"/>
  <c r="M40" i="2"/>
  <c r="M44" i="2"/>
  <c r="L7" i="2"/>
  <c r="L8" i="2"/>
  <c r="L10" i="2"/>
  <c r="L12" i="2"/>
  <c r="L14" i="2"/>
  <c r="L18" i="2"/>
  <c r="L19" i="2"/>
  <c r="L21" i="2"/>
  <c r="L22" i="2"/>
  <c r="L23" i="2"/>
  <c r="L29" i="2"/>
  <c r="L30" i="2"/>
  <c r="L31" i="2"/>
  <c r="L32" i="2"/>
  <c r="L33" i="2"/>
  <c r="L34" i="2"/>
  <c r="L36" i="2"/>
  <c r="L38" i="2"/>
  <c r="L39" i="2"/>
  <c r="L40" i="2"/>
  <c r="L44" i="2"/>
  <c r="J7" i="2"/>
  <c r="J8" i="2"/>
  <c r="J10" i="2"/>
  <c r="J12" i="2"/>
  <c r="J14" i="2"/>
  <c r="J17" i="2"/>
  <c r="J18" i="2"/>
  <c r="J19" i="2"/>
  <c r="J21" i="2"/>
  <c r="J22" i="2"/>
  <c r="J23" i="2"/>
  <c r="J29" i="2"/>
  <c r="J30" i="2"/>
  <c r="J31" i="2"/>
  <c r="J32" i="2"/>
  <c r="J33" i="2"/>
  <c r="J34" i="2"/>
  <c r="J36" i="2"/>
  <c r="J38" i="2"/>
  <c r="J40" i="2"/>
  <c r="J44" i="2"/>
  <c r="I7" i="2"/>
  <c r="I8" i="2"/>
  <c r="I10" i="2"/>
  <c r="I12" i="2"/>
  <c r="I14" i="2"/>
  <c r="I18" i="2"/>
  <c r="I19" i="2"/>
  <c r="I21" i="2"/>
  <c r="I22" i="2"/>
  <c r="I23" i="2"/>
  <c r="I29" i="2"/>
  <c r="I30" i="2"/>
  <c r="I31" i="2"/>
  <c r="I32" i="2"/>
  <c r="I33" i="2"/>
  <c r="I34" i="2"/>
  <c r="I36" i="2"/>
  <c r="I38" i="2"/>
  <c r="I39" i="2"/>
  <c r="I40" i="2"/>
  <c r="I44" i="2"/>
  <c r="K47" i="2" l="1"/>
  <c r="H47" i="2"/>
  <c r="C47" i="2"/>
  <c r="E47" i="2"/>
  <c r="G42" i="2"/>
  <c r="F42" i="2"/>
  <c r="G37" i="2"/>
  <c r="F37" i="2"/>
  <c r="F35" i="2"/>
  <c r="G35" i="2"/>
  <c r="G28" i="2"/>
  <c r="F28" i="2"/>
  <c r="G20" i="2"/>
  <c r="F20" i="2"/>
  <c r="F16" i="2"/>
  <c r="G16" i="2"/>
  <c r="J13" i="2"/>
  <c r="M20" i="2"/>
  <c r="J37" i="2"/>
  <c r="M13" i="2"/>
  <c r="I37" i="2"/>
  <c r="L37" i="2"/>
  <c r="L20" i="2"/>
  <c r="J35" i="2"/>
  <c r="M35" i="2"/>
  <c r="M28" i="2"/>
  <c r="L28" i="2"/>
  <c r="J42" i="2"/>
  <c r="M42" i="2"/>
  <c r="J28" i="2"/>
  <c r="J16" i="2"/>
  <c r="M16" i="2"/>
  <c r="G6" i="2"/>
  <c r="M37" i="2"/>
  <c r="L16" i="2"/>
  <c r="M6" i="2"/>
  <c r="I35" i="2"/>
  <c r="I16" i="2"/>
  <c r="J6" i="2"/>
  <c r="L42" i="2"/>
  <c r="L35" i="2"/>
  <c r="I20" i="2"/>
  <c r="I13" i="2"/>
  <c r="F6" i="2"/>
  <c r="L6" i="2"/>
  <c r="I6" i="2"/>
  <c r="I42" i="2"/>
  <c r="I28" i="2"/>
  <c r="J20" i="2"/>
  <c r="L13" i="2"/>
  <c r="G47" i="2" l="1"/>
  <c r="F47" i="2"/>
  <c r="J47" i="2"/>
  <c r="M47" i="2"/>
  <c r="I47" i="2"/>
  <c r="L47" i="2"/>
</calcChain>
</file>

<file path=xl/sharedStrings.xml><?xml version="1.0" encoding="utf-8"?>
<sst xmlns="http://schemas.openxmlformats.org/spreadsheetml/2006/main" count="101" uniqueCount="101">
  <si>
    <t>0100</t>
  </si>
  <si>
    <t>0102</t>
  </si>
  <si>
    <t>0104</t>
  </si>
  <si>
    <t>0105</t>
  </si>
  <si>
    <t>0106</t>
  </si>
  <si>
    <t>0111</t>
  </si>
  <si>
    <t>0113</t>
  </si>
  <si>
    <t>0300</t>
  </si>
  <si>
    <t>0400</t>
  </si>
  <si>
    <t>0405</t>
  </si>
  <si>
    <t>0408</t>
  </si>
  <si>
    <t>0409</t>
  </si>
  <si>
    <t>0500</t>
  </si>
  <si>
    <t>0502</t>
  </si>
  <si>
    <t>0503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</si>
  <si>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</si>
  <si>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</si>
  <si>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</si>
  <si>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</si>
  <si>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</si>
  <si>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</si>
  <si>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</si>
  <si>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</si>
  <si>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</si>
  <si>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</si>
  <si>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</si>
  <si>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</si>
  <si>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</si>
  <si>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</si>
  <si>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Раздел, подраздел</t>
  </si>
  <si>
    <t>0501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</si>
  <si>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</si>
  <si>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</si>
  <si>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</si>
  <si>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</si>
  <si>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</si>
  <si>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</si>
  <si>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</si>
  <si>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</si>
  <si>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</si>
  <si>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</si>
  <si>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</si>
  <si>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</si>
  <si>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</si>
  <si>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</si>
  <si>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</si>
  <si>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</si>
  <si>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</si>
  <si>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</si>
  <si>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</si>
  <si>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</si>
  <si>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</si>
  <si>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</si>
  <si>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6=5/3</t>
  </si>
  <si>
    <t>7=5/4</t>
  </si>
  <si>
    <t>9=8/3</t>
  </si>
  <si>
    <t>10=8/4</t>
  </si>
  <si>
    <t>12=11/3</t>
  </si>
  <si>
    <t>13=11/4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</si>
  <si>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</si>
  <si>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</si>
  <si>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</si>
  <si>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</si>
  <si>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</si>
  <si>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Резервные фонды</t>
  </si>
  <si>
    <t>Другие общегосударственные вопросы</t>
  </si>
  <si>
    <t>ИТОГО:</t>
  </si>
  <si>
    <t>(руб.)</t>
  </si>
  <si>
    <t>Проект на 2025 год</t>
  </si>
  <si>
    <t>Защита населения и территории от чрезвычайных ситуаций природного и техногенного характера, пожарная безопасность</t>
  </si>
  <si>
    <t>Молодежная политика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</si>
  <si>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</si>
  <si>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0310</t>
  </si>
  <si>
    <t>Проект на 2026 год</t>
  </si>
  <si>
    <t>Другие вопросы в области социальной политики</t>
  </si>
  <si>
    <t>0314</t>
  </si>
  <si>
    <t>Другие вопросы в области национальной безопасности и правоохранительной деятельности</t>
  </si>
  <si>
    <t>Другие вопросы в области жилищно-коммунального хозяйства</t>
  </si>
  <si>
    <t>0505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</si>
  <si>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</si>
  <si>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</si>
  <si>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</si>
  <si>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0600</t>
  </si>
  <si>
    <t>0602</t>
  </si>
  <si>
    <t>0603</t>
  </si>
  <si>
    <t>Физическая культура</t>
  </si>
  <si>
    <t>Спорт высших достижений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</si>
  <si>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</si>
  <si>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</si>
  <si>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</si>
  <si>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</si>
  <si>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 расходах бюджета Заволжского муниципального района по разделам и подразделам классификации расходов бюджетов на 2025 год и на плановый период 2026 и 2027 годов в сравнении с исполнением за 2023 год и ожидаемым исполнением за 2024 год</t>
  </si>
  <si>
    <t>Исполнено за 2023 год</t>
  </si>
  <si>
    <t>Ожидаемое исполнение за 2024 год</t>
  </si>
  <si>
    <t>2025 год к исполнению за 2023 год</t>
  </si>
  <si>
    <t>2025 год к ожидаемому исполнению за 2024 год</t>
  </si>
  <si>
    <t>2026 год к исполнению за 2023 год</t>
  </si>
  <si>
    <t>2026 год к ожидаемому исполнению за 2024 год</t>
  </si>
  <si>
    <t>Проект на 2027 год</t>
  </si>
  <si>
    <t>2027 год к исполнению за 2023 год</t>
  </si>
  <si>
    <t>2027 год к ожидаемому исполнению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</si>
</sst>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49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/>
    <xf numFmtId="0" fontId="2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2" fillId="4" borderId="1"/>
    <xf numFmtId="0" fontId="2" fillId="4" borderId="4"/>
    <xf numFmtId="0" fontId="2" fillId="4" borderId="3"/>
    <xf numFmtId="0" fontId="2" fillId="4" borderId="1">
      <alignment shrinkToFit="1"/>
    </xf>
    <xf numFmtId="0" fontId="2" fillId="4" borderId="5"/>
    <xf numFmtId="0" fontId="2" fillId="4" borderId="5">
      <alignment horizontal="center"/>
    </xf>
    <xf numFmtId="4" fontId="3" fillId="0" borderId="2">
      <alignment horizontal="right" vertical="top" shrinkToFit="1"/>
    </xf>
    <xf numFmtId="49" fontId="2" fillId="0" borderId="2">
      <alignment vertical="top" wrapText="1"/>
    </xf>
    <xf numFmtId="4" fontId="2" fillId="0" borderId="2">
      <alignment horizontal="right" vertical="top" shrinkToFit="1"/>
    </xf>
    <xf numFmtId="0" fontId="2" fillId="4" borderId="5">
      <alignment shrinkToFit="1"/>
    </xf>
    <xf numFmtId="0" fontId="2" fillId="4" borderId="3">
      <alignment horizontal="center"/>
    </xf>
    <xf numFmtId="9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0" fontId="1" fillId="0" borderId="1" xfId="1">
      <alignment horizontal="center"/>
    </xf>
    <xf numFmtId="0" fontId="2" fillId="0" borderId="1" xfId="12">
      <alignment horizontal="left" wrapText="1"/>
    </xf>
    <xf numFmtId="0" fontId="6" fillId="0" borderId="2" xfId="3" applyNumberFormat="1" applyFont="1" applyProtection="1">
      <alignment horizontal="center" vertical="center" wrapText="1"/>
    </xf>
    <xf numFmtId="0" fontId="7" fillId="0" borderId="2" xfId="3" applyNumberFormat="1" applyFont="1" applyProtection="1">
      <alignment horizontal="center" vertical="center" wrapText="1"/>
    </xf>
    <xf numFmtId="0" fontId="2" fillId="0" borderId="1" xfId="2" applyAlignment="1"/>
    <xf numFmtId="0" fontId="2" fillId="0" borderId="1" xfId="2" applyNumberFormat="1" applyAlignment="1" applyProtection="1">
      <alignment vertical="top"/>
    </xf>
    <xf numFmtId="0" fontId="6" fillId="0" borderId="2" xfId="3" applyNumberFormat="1" applyFont="1" applyAlignment="1" applyProtection="1">
      <alignment horizontal="center" vertical="top" wrapText="1"/>
    </xf>
    <xf numFmtId="0" fontId="0" fillId="0" borderId="0" xfId="0" applyAlignment="1" applyProtection="1">
      <alignment vertical="top"/>
      <protection locked="0"/>
    </xf>
    <xf numFmtId="0" fontId="6" fillId="0" borderId="1" xfId="2" applyFont="1" applyAlignment="1">
      <alignment horizontal="right"/>
    </xf>
    <xf numFmtId="0" fontId="7" fillId="0" borderId="2" xfId="3" applyNumberFormat="1" applyFont="1" applyAlignment="1" applyProtection="1">
      <alignment horizontal="center" vertical="center" wrapText="1"/>
    </xf>
    <xf numFmtId="164" fontId="0" fillId="0" borderId="0" xfId="0" applyNumberFormat="1" applyProtection="1">
      <protection locked="0"/>
    </xf>
    <xf numFmtId="0" fontId="9" fillId="0" borderId="2" xfId="4" applyNumberFormat="1" applyFont="1" applyAlignment="1" applyProtection="1">
      <alignment vertical="top" wrapText="1"/>
    </xf>
    <xf numFmtId="0" fontId="9" fillId="0" borderId="2" xfId="4" applyNumberFormat="1" applyFont="1" applyAlignment="1" applyProtection="1">
      <alignment horizontal="center" vertical="top" wrapText="1"/>
    </xf>
    <xf numFmtId="0" fontId="10" fillId="0" borderId="2" xfId="4" applyNumberFormat="1" applyFont="1" applyAlignment="1" applyProtection="1">
      <alignment vertical="top" wrapText="1"/>
    </xf>
    <xf numFmtId="0" fontId="10" fillId="0" borderId="2" xfId="4" applyNumberFormat="1" applyFont="1" applyAlignment="1" applyProtection="1">
      <alignment horizontal="center" vertical="center" wrapText="1"/>
    </xf>
    <xf numFmtId="0" fontId="9" fillId="0" borderId="2" xfId="4" applyNumberFormat="1" applyFont="1" applyAlignment="1" applyProtection="1">
      <alignment horizontal="center" vertical="center" wrapText="1"/>
    </xf>
    <xf numFmtId="49" fontId="10" fillId="0" borderId="2" xfId="4" applyNumberFormat="1" applyFont="1" applyAlignment="1" applyProtection="1">
      <alignment horizontal="center" vertical="center" wrapText="1"/>
    </xf>
    <xf numFmtId="4" fontId="9" fillId="0" borderId="2" xfId="6" applyNumberFormat="1" applyFont="1" applyFill="1" applyAlignment="1" applyProtection="1">
      <alignment horizontal="center" vertical="top" shrinkToFit="1"/>
    </xf>
    <xf numFmtId="4" fontId="9" fillId="0" borderId="2" xfId="29" applyNumberFormat="1" applyFont="1" applyFill="1" applyBorder="1" applyAlignment="1" applyProtection="1">
      <alignment horizontal="center" vertical="top" shrinkToFit="1"/>
    </xf>
    <xf numFmtId="4" fontId="10" fillId="0" borderId="2" xfId="29" applyNumberFormat="1" applyFont="1" applyFill="1" applyBorder="1" applyAlignment="1" applyProtection="1">
      <alignment horizontal="center" vertical="center" shrinkToFit="1"/>
    </xf>
    <xf numFmtId="4" fontId="9" fillId="0" borderId="2" xfId="29" applyNumberFormat="1" applyFont="1" applyFill="1" applyBorder="1" applyAlignment="1" applyProtection="1">
      <alignment horizontal="center" vertical="center" shrinkToFit="1"/>
    </xf>
    <xf numFmtId="0" fontId="11" fillId="5" borderId="6" xfId="0" applyFont="1" applyFill="1" applyBorder="1" applyAlignment="1">
      <alignment horizontal="left" vertical="top" wrapText="1"/>
    </xf>
    <xf numFmtId="4" fontId="10" fillId="0" borderId="7" xfId="29" applyNumberFormat="1" applyFont="1" applyFill="1" applyBorder="1" applyAlignment="1" applyProtection="1">
      <alignment horizontal="center" vertical="center" shrinkToFit="1"/>
    </xf>
    <xf numFmtId="4" fontId="9" fillId="0" borderId="7" xfId="29" applyNumberFormat="1" applyFont="1" applyFill="1" applyBorder="1" applyAlignment="1" applyProtection="1">
      <alignment horizontal="center" vertical="center" shrinkToFit="1"/>
    </xf>
    <xf numFmtId="4" fontId="9" fillId="0" borderId="2" xfId="6" applyNumberFormat="1" applyFont="1" applyFill="1" applyBorder="1" applyAlignment="1" applyProtection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9" fillId="0" borderId="8" xfId="4" applyNumberFormat="1" applyFont="1" applyBorder="1" applyAlignment="1" applyProtection="1">
      <alignment vertical="top" wrapText="1"/>
    </xf>
    <xf numFmtId="0" fontId="9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49" fontId="9" fillId="0" borderId="10" xfId="4" applyNumberFormat="1" applyFont="1" applyBorder="1" applyAlignment="1" applyProtection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0" fontId="9" fillId="0" borderId="12" xfId="4" applyNumberFormat="1" applyFont="1" applyBorder="1" applyAlignment="1" applyProtection="1">
      <alignment horizontal="center" vertical="center" wrapText="1"/>
    </xf>
    <xf numFmtId="0" fontId="10" fillId="0" borderId="13" xfId="4" applyNumberFormat="1" applyFont="1" applyBorder="1" applyAlignment="1" applyProtection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0" fontId="9" fillId="0" borderId="13" xfId="4" applyNumberFormat="1" applyFont="1" applyBorder="1" applyAlignment="1" applyProtection="1">
      <alignment horizontal="center" vertical="center" wrapText="1"/>
    </xf>
    <xf numFmtId="4" fontId="10" fillId="0" borderId="2" xfId="6" applyNumberFormat="1" applyFont="1" applyFill="1" applyBorder="1" applyAlignment="1" applyProtection="1">
      <alignment horizontal="center" vertical="center" shrinkToFit="1"/>
    </xf>
    <xf numFmtId="49" fontId="10" fillId="0" borderId="14" xfId="4" applyNumberFormat="1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1" fillId="0" borderId="1" xfId="1" applyNumberFormat="1" applyProtection="1">
      <alignment horizontal="center"/>
    </xf>
    <xf numFmtId="0" fontId="1" fillId="0" borderId="1" xfId="1">
      <alignment horizontal="center"/>
    </xf>
    <xf numFmtId="0" fontId="9" fillId="0" borderId="6" xfId="8" applyNumberFormat="1" applyFont="1" applyBorder="1" applyProtection="1">
      <alignment horizontal="right"/>
    </xf>
    <xf numFmtId="0" fontId="9" fillId="0" borderId="11" xfId="8" applyNumberFormat="1" applyFont="1" applyBorder="1" applyProtection="1">
      <alignment horizontal="right"/>
    </xf>
    <xf numFmtId="0" fontId="2" fillId="0" borderId="1" xfId="12" applyNumberFormat="1" applyProtection="1">
      <alignment horizontal="left" wrapText="1"/>
    </xf>
    <xf numFmtId="0" fontId="2" fillId="0" borderId="1" xfId="12">
      <alignment horizontal="left" wrapText="1"/>
    </xf>
    <xf numFmtId="0" fontId="8" fillId="0" borderId="1" xfId="1" applyNumberFormat="1" applyFont="1" applyAlignment="1" applyProtection="1">
      <alignment horizontal="center" vertical="top" wrapText="1"/>
    </xf>
    <xf numFmtId="4" fontId="9" fillId="0" borderId="2" xfId="9" applyNumberFormat="1" applyFont="1" applyFill="1" applyBorder="1" applyAlignment="1" applyProtection="1">
      <alignment horizontal="center" vertical="center" shrinkToFit="1"/>
    </xf>
  </cellXfs>
  <cellStyles count="30">
    <cellStyle name="br" xfId="15"/>
    <cellStyle name="col" xfId="14"/>
    <cellStyle name="style0" xfId="16"/>
    <cellStyle name="td" xfId="17"/>
    <cellStyle name="tr" xfId="13"/>
    <cellStyle name="xl21" xfId="18"/>
    <cellStyle name="xl22" xfId="1"/>
    <cellStyle name="xl23" xfId="2"/>
    <cellStyle name="xl24" xfId="19"/>
    <cellStyle name="xl25" xfId="3"/>
    <cellStyle name="xl26" xfId="20"/>
    <cellStyle name="xl27" xfId="21"/>
    <cellStyle name="xl28" xfId="8"/>
    <cellStyle name="xl29" xfId="9"/>
    <cellStyle name="xl30" xfId="10"/>
    <cellStyle name="xl31" xfId="11"/>
    <cellStyle name="xl32" xfId="12"/>
    <cellStyle name="xl33" xfId="4"/>
    <cellStyle name="xl34" xfId="5"/>
    <cellStyle name="xl35" xfId="6"/>
    <cellStyle name="xl36" xfId="7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Обычный" xfId="0" builtinId="0"/>
    <cellStyle name="Процентный" xfId="29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showGridLines="0" tabSelected="1" workbookViewId="0">
      <pane ySplit="4" topLeftCell="A5" activePane="bottomLeft" state="frozen"/>
      <selection pane="bottomLeft" activeCell="G56" sqref="G56"/>
    </sheetView>
  </sheetViews>
  <sheetFormatPr defaultRowHeight="15" outlineLevelRow="1" x14ac:dyDescent="0.25"/>
  <cols>
    <col min="1" max="1" width="52.42578125" style="9" customWidth="1"/>
    <col min="2" max="2" width="10" style="9" customWidth="1"/>
    <col min="3" max="3" width="17" style="1" customWidth="1"/>
    <col min="4" max="4" width="16.5703125" style="1" customWidth="1"/>
    <col min="5" max="5" width="16.7109375" style="1" customWidth="1"/>
    <col min="6" max="6" width="13.7109375" style="1" customWidth="1"/>
    <col min="7" max="7" width="15" style="1" customWidth="1"/>
    <col min="8" max="8" width="14.28515625" style="1" customWidth="1"/>
    <col min="9" max="10" width="13.140625" style="1" customWidth="1"/>
    <col min="11" max="11" width="15.42578125" style="1" customWidth="1"/>
    <col min="12" max="13" width="13.140625" style="1" customWidth="1"/>
    <col min="14" max="16384" width="9.140625" style="1"/>
  </cols>
  <sheetData>
    <row r="1" spans="1:13" ht="33" customHeight="1" x14ac:dyDescent="0.25">
      <c r="A1" s="48" t="s">
        <v>91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4.5" customHeight="1" x14ac:dyDescent="0.25">
      <c r="A2" s="42"/>
      <c r="B2" s="42"/>
      <c r="C2" s="43"/>
      <c r="D2" s="43"/>
      <c r="E2" s="43"/>
      <c r="F2" s="43"/>
      <c r="G2" s="43"/>
      <c r="H2" s="43"/>
      <c r="I2" s="43"/>
      <c r="J2" s="43"/>
      <c r="K2" s="43"/>
      <c r="L2" s="2"/>
      <c r="M2" s="2"/>
    </row>
    <row r="3" spans="1:13" ht="12" customHeight="1" x14ac:dyDescent="0.25">
      <c r="A3" s="7"/>
      <c r="B3" s="7"/>
      <c r="C3" s="6"/>
      <c r="D3" s="6"/>
      <c r="E3" s="6"/>
      <c r="F3" s="6"/>
      <c r="G3" s="6"/>
      <c r="H3" s="6"/>
      <c r="I3" s="6"/>
      <c r="J3" s="6"/>
      <c r="L3" s="6"/>
      <c r="M3" s="10" t="s">
        <v>67</v>
      </c>
    </row>
    <row r="4" spans="1:13" ht="49.5" customHeight="1" x14ac:dyDescent="0.25">
      <c r="A4" s="11" t="s">
        <v>59</v>
      </c>
      <c r="B4" s="11" t="s">
        <v>29</v>
      </c>
      <c r="C4" s="5" t="s">
        <v>92</v>
      </c>
      <c r="D4" s="5" t="s">
        <v>93</v>
      </c>
      <c r="E4" s="5" t="s">
        <v>68</v>
      </c>
      <c r="F4" s="5" t="s">
        <v>94</v>
      </c>
      <c r="G4" s="5" t="s">
        <v>95</v>
      </c>
      <c r="H4" s="5" t="s">
        <v>73</v>
      </c>
      <c r="I4" s="5" t="s">
        <v>96</v>
      </c>
      <c r="J4" s="5" t="s">
        <v>97</v>
      </c>
      <c r="K4" s="5" t="s">
        <v>98</v>
      </c>
      <c r="L4" s="5" t="s">
        <v>99</v>
      </c>
      <c r="M4" s="5" t="s">
        <v>100</v>
      </c>
    </row>
    <row r="5" spans="1:13" ht="14.25" customHeight="1" x14ac:dyDescent="0.25">
      <c r="A5" s="8">
        <v>1</v>
      </c>
      <c r="B5" s="8">
        <v>2</v>
      </c>
      <c r="C5" s="4">
        <v>3</v>
      </c>
      <c r="D5" s="4">
        <v>4</v>
      </c>
      <c r="E5" s="4">
        <v>5</v>
      </c>
      <c r="F5" s="4" t="s">
        <v>53</v>
      </c>
      <c r="G5" s="4" t="s">
        <v>54</v>
      </c>
      <c r="H5" s="4">
        <v>8</v>
      </c>
      <c r="I5" s="4" t="s">
        <v>55</v>
      </c>
      <c r="J5" s="4" t="s">
        <v>56</v>
      </c>
      <c r="K5" s="4">
        <v>11</v>
      </c>
      <c r="L5" s="4" t="s">
        <v>57</v>
      </c>
      <c r="M5" s="4" t="s">
        <v>58</v>
      </c>
    </row>
    <row r="6" spans="1:13" x14ac:dyDescent="0.25">
      <c r="A6" s="13" t="s">
        <v>61</v>
      </c>
      <c r="B6" s="14" t="s">
        <v>0</v>
      </c>
      <c r="C6" s="19">
        <f>SUM(C7:C12)</f>
        <v>61507149.560000002</v>
      </c>
      <c r="D6" s="19">
        <f>SUM(D7:D12)</f>
        <v>84089190.510000005</v>
      </c>
      <c r="E6" s="19">
        <f>SUM(E7:E12)</f>
        <v>84480956.359999999</v>
      </c>
      <c r="F6" s="22">
        <f>E6/C6*100</f>
        <v>137.35144119723697</v>
      </c>
      <c r="G6" s="22">
        <f>E6/D6*100</f>
        <v>100.46589323505665</v>
      </c>
      <c r="H6" s="19">
        <f>SUM(H7:H12)</f>
        <v>85132841.870000005</v>
      </c>
      <c r="I6" s="20">
        <f>H6/C6*100</f>
        <v>138.41129442513545</v>
      </c>
      <c r="J6" s="20">
        <f>H6/D6*100</f>
        <v>101.24112427967289</v>
      </c>
      <c r="K6" s="19">
        <f>SUM(K7:K12)</f>
        <v>76356082.689999998</v>
      </c>
      <c r="L6" s="20">
        <f>K6/C6*100</f>
        <v>124.14180015855705</v>
      </c>
      <c r="M6" s="20">
        <f>K6/D6*100</f>
        <v>90.803683834867726</v>
      </c>
    </row>
    <row r="7" spans="1:13" ht="45" outlineLevel="1" x14ac:dyDescent="0.25">
      <c r="A7" s="23" t="s">
        <v>60</v>
      </c>
      <c r="B7" s="16" t="s">
        <v>1</v>
      </c>
      <c r="C7" s="27">
        <v>1921697.24</v>
      </c>
      <c r="D7" s="27">
        <v>3536065</v>
      </c>
      <c r="E7" s="27">
        <v>2485663</v>
      </c>
      <c r="F7" s="21">
        <f>E7/C7*100</f>
        <v>129.34727428759797</v>
      </c>
      <c r="G7" s="21">
        <f t="shared" ref="G7:G47" si="0">E7/D7*100</f>
        <v>70.294607140988646</v>
      </c>
      <c r="H7" s="27">
        <v>2585090</v>
      </c>
      <c r="I7" s="21">
        <f t="shared" ref="I7:I47" si="1">H7/C7*100</f>
        <v>134.52119023702193</v>
      </c>
      <c r="J7" s="21">
        <f t="shared" ref="J7:J47" si="2">H7/D7*100</f>
        <v>73.106405001039292</v>
      </c>
      <c r="K7" s="27">
        <v>2688494</v>
      </c>
      <c r="L7" s="24">
        <f t="shared" ref="L7:L47" si="3">K7/C7*100</f>
        <v>139.9020586614362</v>
      </c>
      <c r="M7" s="21">
        <f t="shared" ref="M7:M47" si="4">K7/D7*100</f>
        <v>76.03067251309011</v>
      </c>
    </row>
    <row r="8" spans="1:13" ht="60" outlineLevel="1" x14ac:dyDescent="0.25">
      <c r="A8" s="23" t="s">
        <v>62</v>
      </c>
      <c r="B8" s="16" t="s">
        <v>2</v>
      </c>
      <c r="C8" s="27">
        <v>29827132.379999999</v>
      </c>
      <c r="D8" s="27">
        <v>41202088.719999999</v>
      </c>
      <c r="E8" s="27">
        <v>44943327.299999997</v>
      </c>
      <c r="F8" s="21">
        <f t="shared" ref="F7:F47" si="5">E8/C8*100</f>
        <v>150.67934365066844</v>
      </c>
      <c r="G8" s="21">
        <f t="shared" si="0"/>
        <v>109.08021582455348</v>
      </c>
      <c r="H8" s="27">
        <v>49285181.5</v>
      </c>
      <c r="I8" s="21">
        <f t="shared" si="1"/>
        <v>165.23607054175687</v>
      </c>
      <c r="J8" s="21">
        <f t="shared" si="2"/>
        <v>119.61816264930367</v>
      </c>
      <c r="K8" s="27">
        <v>44248772.32</v>
      </c>
      <c r="L8" s="24">
        <f t="shared" si="3"/>
        <v>148.3507423920851</v>
      </c>
      <c r="M8" s="21">
        <f t="shared" si="4"/>
        <v>107.39448822778033</v>
      </c>
    </row>
    <row r="9" spans="1:13" outlineLevel="1" x14ac:dyDescent="0.25">
      <c r="A9" s="23" t="s">
        <v>63</v>
      </c>
      <c r="B9" s="16" t="s">
        <v>3</v>
      </c>
      <c r="C9" s="27">
        <v>0</v>
      </c>
      <c r="D9" s="27">
        <v>0</v>
      </c>
      <c r="E9" s="27">
        <v>5061.8599999999997</v>
      </c>
      <c r="F9" s="21" t="e">
        <f t="shared" si="5"/>
        <v>#DIV/0!</v>
      </c>
      <c r="G9" s="21">
        <v>0</v>
      </c>
      <c r="H9" s="27">
        <v>68717.17</v>
      </c>
      <c r="I9" s="21">
        <v>0</v>
      </c>
      <c r="J9" s="21">
        <v>0</v>
      </c>
      <c r="K9" s="27">
        <v>68717.17</v>
      </c>
      <c r="L9" s="24">
        <v>0</v>
      </c>
      <c r="M9" s="21">
        <v>0</v>
      </c>
    </row>
    <row r="10" spans="1:13" ht="45" outlineLevel="1" x14ac:dyDescent="0.25">
      <c r="A10" s="23" t="s">
        <v>71</v>
      </c>
      <c r="B10" s="16" t="s">
        <v>4</v>
      </c>
      <c r="C10" s="27">
        <v>5882993.3499999996</v>
      </c>
      <c r="D10" s="28">
        <v>9391931.0999999996</v>
      </c>
      <c r="E10" s="28">
        <v>10423968</v>
      </c>
      <c r="F10" s="21">
        <f>E10/C10*100</f>
        <v>177.1881656130038</v>
      </c>
      <c r="G10" s="21">
        <f>E10/D10*100</f>
        <v>110.98854845730288</v>
      </c>
      <c r="H10" s="27">
        <v>10423968</v>
      </c>
      <c r="I10" s="21">
        <f t="shared" si="1"/>
        <v>177.1881656130038</v>
      </c>
      <c r="J10" s="21">
        <f t="shared" si="2"/>
        <v>110.98854845730288</v>
      </c>
      <c r="K10" s="27">
        <v>8702790</v>
      </c>
      <c r="L10" s="24">
        <f t="shared" si="3"/>
        <v>147.9313247906357</v>
      </c>
      <c r="M10" s="21">
        <f t="shared" si="4"/>
        <v>92.662413164423668</v>
      </c>
    </row>
    <row r="11" spans="1:13" outlineLevel="1" x14ac:dyDescent="0.25">
      <c r="A11" s="23" t="s">
        <v>64</v>
      </c>
      <c r="B11" s="16" t="s">
        <v>5</v>
      </c>
      <c r="C11" s="27">
        <v>0</v>
      </c>
      <c r="D11" s="27">
        <v>300000</v>
      </c>
      <c r="E11" s="27">
        <v>300000</v>
      </c>
      <c r="F11" s="21">
        <v>0</v>
      </c>
      <c r="G11" s="21">
        <v>0</v>
      </c>
      <c r="H11" s="27">
        <v>300000</v>
      </c>
      <c r="I11" s="21">
        <v>0</v>
      </c>
      <c r="J11" s="21">
        <v>0</v>
      </c>
      <c r="K11" s="27">
        <v>300000</v>
      </c>
      <c r="L11" s="24">
        <v>0</v>
      </c>
      <c r="M11" s="21">
        <v>0</v>
      </c>
    </row>
    <row r="12" spans="1:13" outlineLevel="1" x14ac:dyDescent="0.25">
      <c r="A12" s="23" t="s">
        <v>65</v>
      </c>
      <c r="B12" s="16" t="s">
        <v>6</v>
      </c>
      <c r="C12" s="27">
        <v>23875326.59</v>
      </c>
      <c r="D12" s="27">
        <v>29659105.690000001</v>
      </c>
      <c r="E12" s="27">
        <v>26322936.199999999</v>
      </c>
      <c r="F12" s="21">
        <f t="shared" si="5"/>
        <v>110.25162776631991</v>
      </c>
      <c r="G12" s="21">
        <f t="shared" si="0"/>
        <v>88.751618053254916</v>
      </c>
      <c r="H12" s="27">
        <v>22469885.199999999</v>
      </c>
      <c r="I12" s="21">
        <f t="shared" si="1"/>
        <v>94.11341501569801</v>
      </c>
      <c r="J12" s="21">
        <f t="shared" si="2"/>
        <v>75.760494719084022</v>
      </c>
      <c r="K12" s="27">
        <v>20347309.199999999</v>
      </c>
      <c r="L12" s="24">
        <f t="shared" si="3"/>
        <v>85.22316594622967</v>
      </c>
      <c r="M12" s="21">
        <f t="shared" si="4"/>
        <v>68.603920201344408</v>
      </c>
    </row>
    <row r="13" spans="1:13" ht="28.5" x14ac:dyDescent="0.25">
      <c r="A13" s="13" t="s">
        <v>31</v>
      </c>
      <c r="B13" s="17" t="s">
        <v>7</v>
      </c>
      <c r="C13" s="26">
        <f>SUM(C14:C15)</f>
        <v>2040606</v>
      </c>
      <c r="D13" s="26">
        <f>SUM(D14:D15)</f>
        <v>2013428</v>
      </c>
      <c r="E13" s="26">
        <f>SUM(E14:E15)</f>
        <v>495756</v>
      </c>
      <c r="F13" s="22">
        <f t="shared" si="5"/>
        <v>24.294547796095866</v>
      </c>
      <c r="G13" s="22">
        <f t="shared" si="0"/>
        <v>24.622484638139529</v>
      </c>
      <c r="H13" s="26">
        <f>SUM(H14:H15)</f>
        <v>960847.63</v>
      </c>
      <c r="I13" s="22">
        <f t="shared" si="1"/>
        <v>47.086386593002274</v>
      </c>
      <c r="J13" s="22">
        <f t="shared" si="2"/>
        <v>47.721976152114706</v>
      </c>
      <c r="K13" s="26">
        <f>SUM(K14:K15)</f>
        <v>409000</v>
      </c>
      <c r="L13" s="25">
        <f t="shared" si="3"/>
        <v>20.043065638344686</v>
      </c>
      <c r="M13" s="22">
        <f t="shared" si="4"/>
        <v>20.313614392965629</v>
      </c>
    </row>
    <row r="14" spans="1:13" ht="48.75" customHeight="1" outlineLevel="1" x14ac:dyDescent="0.25">
      <c r="A14" s="15" t="s">
        <v>69</v>
      </c>
      <c r="B14" s="18" t="s">
        <v>72</v>
      </c>
      <c r="C14" s="27">
        <v>2040606</v>
      </c>
      <c r="D14" s="27">
        <v>1858428</v>
      </c>
      <c r="E14" s="27">
        <v>383428</v>
      </c>
      <c r="F14" s="21">
        <f t="shared" si="5"/>
        <v>18.78990848796877</v>
      </c>
      <c r="G14" s="21">
        <f t="shared" si="0"/>
        <v>20.631845839602072</v>
      </c>
      <c r="H14" s="27">
        <v>699519.63</v>
      </c>
      <c r="I14" s="21">
        <f t="shared" si="1"/>
        <v>34.279994766260614</v>
      </c>
      <c r="J14" s="21">
        <f t="shared" si="2"/>
        <v>37.640394462416623</v>
      </c>
      <c r="K14" s="27">
        <v>255000</v>
      </c>
      <c r="L14" s="24">
        <f t="shared" si="3"/>
        <v>12.496287867427618</v>
      </c>
      <c r="M14" s="21">
        <f t="shared" si="4"/>
        <v>13.721274109085742</v>
      </c>
    </row>
    <row r="15" spans="1:13" ht="33" customHeight="1" outlineLevel="1" x14ac:dyDescent="0.25">
      <c r="A15" s="15" t="s">
        <v>76</v>
      </c>
      <c r="B15" s="18" t="s">
        <v>75</v>
      </c>
      <c r="C15" s="27">
        <v>0</v>
      </c>
      <c r="D15" s="27">
        <v>155000</v>
      </c>
      <c r="E15" s="27">
        <v>112328</v>
      </c>
      <c r="F15" s="21" t="e">
        <f t="shared" si="5"/>
        <v>#DIV/0!</v>
      </c>
      <c r="G15" s="21">
        <f t="shared" si="0"/>
        <v>72.469677419354838</v>
      </c>
      <c r="H15" s="27">
        <v>261328</v>
      </c>
      <c r="I15" s="21">
        <v>0</v>
      </c>
      <c r="J15" s="21">
        <v>0</v>
      </c>
      <c r="K15" s="27">
        <v>154000</v>
      </c>
      <c r="L15" s="24">
        <v>0</v>
      </c>
      <c r="M15" s="21">
        <v>0</v>
      </c>
    </row>
    <row r="16" spans="1:13" x14ac:dyDescent="0.25">
      <c r="A16" s="13" t="s">
        <v>32</v>
      </c>
      <c r="B16" s="17" t="s">
        <v>8</v>
      </c>
      <c r="C16" s="26">
        <f>SUM(C17:C19)</f>
        <v>26394447.66</v>
      </c>
      <c r="D16" s="26">
        <f>SUM(D17:D19)</f>
        <v>47667630.200000003</v>
      </c>
      <c r="E16" s="26">
        <f>SUM(E17:E19)</f>
        <v>35278205.919999994</v>
      </c>
      <c r="F16" s="22">
        <f t="shared" si="5"/>
        <v>133.65767821488862</v>
      </c>
      <c r="G16" s="22">
        <f t="shared" si="0"/>
        <v>74.008726198433905</v>
      </c>
      <c r="H16" s="26">
        <f>SUM(H17:H19)</f>
        <v>32557818.740000002</v>
      </c>
      <c r="I16" s="22">
        <f t="shared" si="1"/>
        <v>123.35101366542483</v>
      </c>
      <c r="J16" s="22">
        <f t="shared" si="2"/>
        <v>68.301735587434337</v>
      </c>
      <c r="K16" s="26">
        <f>SUM(K17:K19)</f>
        <v>25792729.669999998</v>
      </c>
      <c r="L16" s="25">
        <f t="shared" si="3"/>
        <v>97.720285729214609</v>
      </c>
      <c r="M16" s="22">
        <f t="shared" si="4"/>
        <v>54.109527916074164</v>
      </c>
    </row>
    <row r="17" spans="1:13" outlineLevel="1" x14ac:dyDescent="0.25">
      <c r="A17" s="15" t="s">
        <v>33</v>
      </c>
      <c r="B17" s="16" t="s">
        <v>9</v>
      </c>
      <c r="C17" s="27">
        <v>600380.87</v>
      </c>
      <c r="D17" s="27">
        <v>1294529.45</v>
      </c>
      <c r="E17" s="27">
        <v>1310685.3700000001</v>
      </c>
      <c r="F17" s="21">
        <f t="shared" si="5"/>
        <v>218.30898276289184</v>
      </c>
      <c r="G17" s="21">
        <f t="shared" si="0"/>
        <v>101.2480148674872</v>
      </c>
      <c r="H17" s="27">
        <v>1331763.51</v>
      </c>
      <c r="I17" s="21">
        <v>0</v>
      </c>
      <c r="J17" s="21">
        <f t="shared" si="2"/>
        <v>102.87626210434996</v>
      </c>
      <c r="K17" s="27">
        <v>764866.02</v>
      </c>
      <c r="L17" s="24">
        <v>0</v>
      </c>
      <c r="M17" s="21">
        <f t="shared" si="4"/>
        <v>59.084482010046202</v>
      </c>
    </row>
    <row r="18" spans="1:13" outlineLevel="1" x14ac:dyDescent="0.25">
      <c r="A18" s="15" t="s">
        <v>34</v>
      </c>
      <c r="B18" s="16" t="s">
        <v>10</v>
      </c>
      <c r="C18" s="27">
        <v>150000</v>
      </c>
      <c r="D18" s="27">
        <v>350000</v>
      </c>
      <c r="E18" s="27">
        <v>350000</v>
      </c>
      <c r="F18" s="21">
        <f t="shared" si="5"/>
        <v>233.33333333333334</v>
      </c>
      <c r="G18" s="21">
        <f t="shared" si="0"/>
        <v>100</v>
      </c>
      <c r="H18" s="27">
        <v>200000</v>
      </c>
      <c r="I18" s="21">
        <f t="shared" si="1"/>
        <v>133.33333333333331</v>
      </c>
      <c r="J18" s="21">
        <f t="shared" si="2"/>
        <v>57.142857142857139</v>
      </c>
      <c r="K18" s="27">
        <v>200000</v>
      </c>
      <c r="L18" s="24">
        <f t="shared" si="3"/>
        <v>133.33333333333331</v>
      </c>
      <c r="M18" s="21">
        <f t="shared" si="4"/>
        <v>57.142857142857139</v>
      </c>
    </row>
    <row r="19" spans="1:13" outlineLevel="1" x14ac:dyDescent="0.25">
      <c r="A19" s="15" t="s">
        <v>35</v>
      </c>
      <c r="B19" s="16" t="s">
        <v>11</v>
      </c>
      <c r="C19" s="27">
        <v>25644066.789999999</v>
      </c>
      <c r="D19" s="27">
        <v>46023100.75</v>
      </c>
      <c r="E19" s="27">
        <v>33617520.549999997</v>
      </c>
      <c r="F19" s="21">
        <f t="shared" si="5"/>
        <v>131.09278191050913</v>
      </c>
      <c r="G19" s="21">
        <f t="shared" si="0"/>
        <v>73.04488398687478</v>
      </c>
      <c r="H19" s="27">
        <v>31026055.23</v>
      </c>
      <c r="I19" s="21">
        <f t="shared" si="1"/>
        <v>120.98726572533623</v>
      </c>
      <c r="J19" s="21">
        <f t="shared" si="2"/>
        <v>67.414091454930926</v>
      </c>
      <c r="K19" s="27">
        <v>24827863.649999999</v>
      </c>
      <c r="L19" s="24">
        <f t="shared" si="3"/>
        <v>96.817185251138554</v>
      </c>
      <c r="M19" s="21">
        <f t="shared" si="4"/>
        <v>53.94652521321045</v>
      </c>
    </row>
    <row r="20" spans="1:13" ht="21" customHeight="1" x14ac:dyDescent="0.25">
      <c r="A20" s="13" t="s">
        <v>36</v>
      </c>
      <c r="B20" s="17" t="s">
        <v>12</v>
      </c>
      <c r="C20" s="26">
        <f>SUM(C21:C24)</f>
        <v>47352874.710000001</v>
      </c>
      <c r="D20" s="26">
        <f>SUM(D21:D24)</f>
        <v>71615280.349999994</v>
      </c>
      <c r="E20" s="26">
        <f>SUM(E21:E24)</f>
        <v>62475567.960000001</v>
      </c>
      <c r="F20" s="22">
        <f t="shared" si="5"/>
        <v>131.93616721817816</v>
      </c>
      <c r="G20" s="22">
        <f t="shared" si="0"/>
        <v>87.23776218520382</v>
      </c>
      <c r="H20" s="26">
        <f>SUM(H21:H24)</f>
        <v>24267123.140000001</v>
      </c>
      <c r="I20" s="22">
        <f t="shared" si="1"/>
        <v>51.247412725452243</v>
      </c>
      <c r="J20" s="22">
        <f t="shared" si="2"/>
        <v>33.88539850909067</v>
      </c>
      <c r="K20" s="26">
        <f>SUM(K21:K24)</f>
        <v>4437744.5999999996</v>
      </c>
      <c r="L20" s="25">
        <f t="shared" si="3"/>
        <v>9.3716477134234779</v>
      </c>
      <c r="M20" s="22">
        <f t="shared" si="4"/>
        <v>6.196644875663047</v>
      </c>
    </row>
    <row r="21" spans="1:13" x14ac:dyDescent="0.25">
      <c r="A21" s="15" t="s">
        <v>37</v>
      </c>
      <c r="B21" s="18" t="s">
        <v>30</v>
      </c>
      <c r="C21" s="27">
        <v>5386133.4100000001</v>
      </c>
      <c r="D21" s="27">
        <v>12862536.82</v>
      </c>
      <c r="E21" s="27">
        <v>6934638.6399999997</v>
      </c>
      <c r="F21" s="21">
        <f t="shared" si="5"/>
        <v>128.74984914270811</v>
      </c>
      <c r="G21" s="21">
        <f t="shared" si="0"/>
        <v>53.913459973286983</v>
      </c>
      <c r="H21" s="27">
        <v>8771676.6400000006</v>
      </c>
      <c r="I21" s="21">
        <f t="shared" si="1"/>
        <v>162.85665378644975</v>
      </c>
      <c r="J21" s="21">
        <f t="shared" si="2"/>
        <v>68.195541538593631</v>
      </c>
      <c r="K21" s="27">
        <v>3530939.6</v>
      </c>
      <c r="L21" s="24">
        <f t="shared" si="3"/>
        <v>65.556111058155167</v>
      </c>
      <c r="M21" s="21">
        <f t="shared" si="4"/>
        <v>27.451346879798479</v>
      </c>
    </row>
    <row r="22" spans="1:13" outlineLevel="1" x14ac:dyDescent="0.25">
      <c r="A22" s="15" t="s">
        <v>38</v>
      </c>
      <c r="B22" s="18" t="s">
        <v>13</v>
      </c>
      <c r="C22" s="27">
        <v>32957658.039999999</v>
      </c>
      <c r="D22" s="27">
        <v>35389029.649999999</v>
      </c>
      <c r="E22" s="27">
        <v>43211984.380000003</v>
      </c>
      <c r="F22" s="21">
        <f t="shared" si="5"/>
        <v>131.11363776987596</v>
      </c>
      <c r="G22" s="21">
        <f t="shared" si="0"/>
        <v>122.10559262960747</v>
      </c>
      <c r="H22" s="27">
        <v>2971113.5</v>
      </c>
      <c r="I22" s="21">
        <f t="shared" si="1"/>
        <v>9.0149412206232107</v>
      </c>
      <c r="J22" s="21">
        <f t="shared" si="2"/>
        <v>8.3955777521580046</v>
      </c>
      <c r="K22" s="27">
        <v>791680</v>
      </c>
      <c r="L22" s="24">
        <f t="shared" si="3"/>
        <v>2.4021124287385804</v>
      </c>
      <c r="M22" s="21">
        <f t="shared" si="4"/>
        <v>2.2370774441395289</v>
      </c>
    </row>
    <row r="23" spans="1:13" outlineLevel="1" x14ac:dyDescent="0.25">
      <c r="A23" s="15" t="s">
        <v>39</v>
      </c>
      <c r="B23" s="18" t="s">
        <v>14</v>
      </c>
      <c r="C23" s="27">
        <v>972049.21</v>
      </c>
      <c r="D23" s="27">
        <v>21064468.530000001</v>
      </c>
      <c r="E23" s="27">
        <v>12328944.939999999</v>
      </c>
      <c r="F23" s="21">
        <f t="shared" si="5"/>
        <v>1268.3457599847234</v>
      </c>
      <c r="G23" s="21">
        <f t="shared" si="0"/>
        <v>58.529579905807381</v>
      </c>
      <c r="H23" s="27">
        <v>12524333</v>
      </c>
      <c r="I23" s="21">
        <f t="shared" si="1"/>
        <v>1288.4463946017713</v>
      </c>
      <c r="J23" s="21">
        <f t="shared" si="2"/>
        <v>59.457151658789087</v>
      </c>
      <c r="K23" s="27">
        <v>115125</v>
      </c>
      <c r="L23" s="24">
        <f t="shared" si="3"/>
        <v>11.843536192987596</v>
      </c>
      <c r="M23" s="21">
        <f t="shared" si="4"/>
        <v>0.54653645704869813</v>
      </c>
    </row>
    <row r="24" spans="1:13" ht="30" outlineLevel="1" x14ac:dyDescent="0.25">
      <c r="A24" s="15" t="s">
        <v>77</v>
      </c>
      <c r="B24" s="18" t="s">
        <v>78</v>
      </c>
      <c r="C24" s="27">
        <v>8037034.0499999998</v>
      </c>
      <c r="D24" s="27">
        <v>2299245.35</v>
      </c>
      <c r="E24" s="27">
        <v>0</v>
      </c>
      <c r="F24" s="21">
        <f t="shared" si="5"/>
        <v>0</v>
      </c>
      <c r="G24" s="21">
        <f t="shared" si="0"/>
        <v>0</v>
      </c>
      <c r="H24" s="27">
        <v>0</v>
      </c>
      <c r="I24" s="21">
        <f t="shared" si="1"/>
        <v>0</v>
      </c>
      <c r="J24" s="21">
        <f t="shared" si="2"/>
        <v>0</v>
      </c>
      <c r="K24" s="27">
        <v>0</v>
      </c>
      <c r="L24" s="24">
        <f t="shared" si="3"/>
        <v>0</v>
      </c>
      <c r="M24" s="21">
        <f t="shared" si="4"/>
        <v>0</v>
      </c>
    </row>
    <row r="25" spans="1:13" outlineLevel="1" x14ac:dyDescent="0.25">
      <c r="A25" s="30" t="s">
        <v>79</v>
      </c>
      <c r="B25" s="32" t="s">
        <v>82</v>
      </c>
      <c r="C25" s="36">
        <f>C26+C27</f>
        <v>884212957.85000002</v>
      </c>
      <c r="D25" s="36">
        <f t="shared" ref="D25:E25" si="6">D26+D27</f>
        <v>665436239.00999999</v>
      </c>
      <c r="E25" s="36">
        <f t="shared" si="6"/>
        <v>4972806.07</v>
      </c>
      <c r="F25" s="21">
        <f t="shared" si="5"/>
        <v>0.56239913991891521</v>
      </c>
      <c r="G25" s="21">
        <f t="shared" si="0"/>
        <v>0.74730015867459698</v>
      </c>
      <c r="H25" s="36">
        <f t="shared" ref="H25" si="7">H26+H27</f>
        <v>65000</v>
      </c>
      <c r="I25" s="21">
        <f t="shared" si="1"/>
        <v>7.3511702608441932E-3</v>
      </c>
      <c r="J25" s="21">
        <f t="shared" si="2"/>
        <v>9.7680282782169302E-3</v>
      </c>
      <c r="K25" s="36">
        <f t="shared" ref="K25" si="8">K26+K27</f>
        <v>65000</v>
      </c>
      <c r="L25" s="21">
        <f t="shared" si="3"/>
        <v>7.3511702608441932E-3</v>
      </c>
      <c r="M25" s="21">
        <f t="shared" si="4"/>
        <v>9.7680282782169302E-3</v>
      </c>
    </row>
    <row r="26" spans="1:13" outlineLevel="1" x14ac:dyDescent="0.25">
      <c r="A26" s="31" t="s">
        <v>80</v>
      </c>
      <c r="B26" s="33" t="s">
        <v>83</v>
      </c>
      <c r="C26" s="27">
        <v>14690</v>
      </c>
      <c r="D26" s="27">
        <v>565917</v>
      </c>
      <c r="E26" s="27">
        <v>100000</v>
      </c>
      <c r="F26" s="21">
        <f t="shared" si="5"/>
        <v>680.73519400953023</v>
      </c>
      <c r="G26" s="21">
        <f t="shared" si="0"/>
        <v>17.670435770616539</v>
      </c>
      <c r="H26" s="27">
        <v>65000</v>
      </c>
      <c r="I26" s="21">
        <f t="shared" si="1"/>
        <v>442.47787610619469</v>
      </c>
      <c r="J26" s="21">
        <f t="shared" si="2"/>
        <v>11.48578325090075</v>
      </c>
      <c r="K26" s="27">
        <v>65000</v>
      </c>
      <c r="L26" s="21">
        <f t="shared" si="3"/>
        <v>442.47787610619469</v>
      </c>
      <c r="M26" s="21">
        <f t="shared" si="4"/>
        <v>11.48578325090075</v>
      </c>
    </row>
    <row r="27" spans="1:13" ht="30" outlineLevel="1" x14ac:dyDescent="0.25">
      <c r="A27" s="31" t="s">
        <v>81</v>
      </c>
      <c r="B27" s="33" t="s">
        <v>84</v>
      </c>
      <c r="C27" s="28">
        <v>884198267.85000002</v>
      </c>
      <c r="D27" s="27">
        <v>664870322.00999999</v>
      </c>
      <c r="E27" s="27">
        <v>4872806.07</v>
      </c>
      <c r="F27" s="21">
        <f t="shared" si="5"/>
        <v>0.55109880296968061</v>
      </c>
      <c r="G27" s="21">
        <f t="shared" si="0"/>
        <v>0.73289571044001434</v>
      </c>
      <c r="H27" s="27">
        <v>0</v>
      </c>
      <c r="I27" s="21">
        <f t="shared" si="1"/>
        <v>0</v>
      </c>
      <c r="J27" s="21">
        <f t="shared" si="2"/>
        <v>0</v>
      </c>
      <c r="K27" s="27">
        <v>0</v>
      </c>
      <c r="L27" s="21">
        <f t="shared" si="3"/>
        <v>0</v>
      </c>
      <c r="M27" s="21">
        <f t="shared" si="4"/>
        <v>0</v>
      </c>
    </row>
    <row r="28" spans="1:13" x14ac:dyDescent="0.25">
      <c r="A28" s="29" t="s">
        <v>40</v>
      </c>
      <c r="B28" s="34" t="s">
        <v>15</v>
      </c>
      <c r="C28" s="26">
        <f>SUM(C29:C34)</f>
        <v>501832545.58999997</v>
      </c>
      <c r="D28" s="26">
        <f t="shared" ref="D28:E28" si="9">SUM(D29:D34)</f>
        <v>302025681.27999997</v>
      </c>
      <c r="E28" s="26">
        <f t="shared" si="9"/>
        <v>300830675.52000004</v>
      </c>
      <c r="F28" s="22">
        <f t="shared" si="5"/>
        <v>59.94642598684311</v>
      </c>
      <c r="G28" s="22">
        <f t="shared" si="0"/>
        <v>99.604336374663433</v>
      </c>
      <c r="H28" s="26">
        <f>SUM(H29:H34)</f>
        <v>279849871.88</v>
      </c>
      <c r="I28" s="22">
        <f t="shared" si="1"/>
        <v>55.765588409771837</v>
      </c>
      <c r="J28" s="22">
        <f t="shared" si="2"/>
        <v>92.657641129715259</v>
      </c>
      <c r="K28" s="26">
        <f>SUM(K29:K34)</f>
        <v>269848279.38</v>
      </c>
      <c r="L28" s="22">
        <f t="shared" si="3"/>
        <v>53.772574487519897</v>
      </c>
      <c r="M28" s="22">
        <f t="shared" si="4"/>
        <v>89.346137135216281</v>
      </c>
    </row>
    <row r="29" spans="1:13" outlineLevel="1" x14ac:dyDescent="0.25">
      <c r="A29" s="15" t="s">
        <v>41</v>
      </c>
      <c r="B29" s="35" t="s">
        <v>16</v>
      </c>
      <c r="C29" s="27">
        <v>94427405.25</v>
      </c>
      <c r="D29" s="27">
        <v>102141211.01000001</v>
      </c>
      <c r="E29" s="38">
        <v>96497418.299999997</v>
      </c>
      <c r="F29" s="21">
        <f t="shared" si="5"/>
        <v>102.19217402460605</v>
      </c>
      <c r="G29" s="21">
        <f t="shared" si="0"/>
        <v>94.474519487097666</v>
      </c>
      <c r="H29" s="38">
        <v>89066693.969999999</v>
      </c>
      <c r="I29" s="21">
        <f t="shared" si="1"/>
        <v>94.32292853350431</v>
      </c>
      <c r="J29" s="21">
        <f t="shared" si="2"/>
        <v>87.199567235677321</v>
      </c>
      <c r="K29" s="38">
        <v>79060151.469999999</v>
      </c>
      <c r="L29" s="21">
        <f t="shared" si="3"/>
        <v>83.725854015246284</v>
      </c>
      <c r="M29" s="21">
        <f t="shared" si="4"/>
        <v>77.402794316056927</v>
      </c>
    </row>
    <row r="30" spans="1:13" outlineLevel="1" x14ac:dyDescent="0.25">
      <c r="A30" s="15" t="s">
        <v>42</v>
      </c>
      <c r="B30" s="35" t="s">
        <v>17</v>
      </c>
      <c r="C30" s="27">
        <v>373752074.70999998</v>
      </c>
      <c r="D30" s="27">
        <v>161436988.84999999</v>
      </c>
      <c r="E30" s="38">
        <v>155037267.11000001</v>
      </c>
      <c r="F30" s="21">
        <f t="shared" si="5"/>
        <v>41.481312774061749</v>
      </c>
      <c r="G30" s="21">
        <f t="shared" si="0"/>
        <v>96.035777311266429</v>
      </c>
      <c r="H30" s="38">
        <v>144790949.25999999</v>
      </c>
      <c r="I30" s="21">
        <f t="shared" si="1"/>
        <v>38.739838266408427</v>
      </c>
      <c r="J30" s="21">
        <f t="shared" si="2"/>
        <v>89.688831717824741</v>
      </c>
      <c r="K30" s="38">
        <v>144318671.72</v>
      </c>
      <c r="L30" s="21">
        <f t="shared" si="3"/>
        <v>38.613477084235342</v>
      </c>
      <c r="M30" s="21">
        <f t="shared" si="4"/>
        <v>89.396285664182216</v>
      </c>
    </row>
    <row r="31" spans="1:13" outlineLevel="1" x14ac:dyDescent="0.25">
      <c r="A31" s="15" t="s">
        <v>43</v>
      </c>
      <c r="B31" s="35" t="s">
        <v>18</v>
      </c>
      <c r="C31" s="27">
        <v>19579924.07</v>
      </c>
      <c r="D31" s="27">
        <v>23315605.09</v>
      </c>
      <c r="E31" s="38">
        <v>28255298.66</v>
      </c>
      <c r="F31" s="21">
        <f t="shared" si="5"/>
        <v>144.30749863474827</v>
      </c>
      <c r="G31" s="21">
        <f t="shared" si="0"/>
        <v>121.18621219965087</v>
      </c>
      <c r="H31" s="38">
        <v>24520239.449999999</v>
      </c>
      <c r="I31" s="21">
        <f t="shared" si="1"/>
        <v>125.2315349249462</v>
      </c>
      <c r="J31" s="21">
        <f t="shared" si="2"/>
        <v>105.16664420824601</v>
      </c>
      <c r="K31" s="38">
        <v>24520239.449999999</v>
      </c>
      <c r="L31" s="21">
        <f t="shared" si="3"/>
        <v>125.2315349249462</v>
      </c>
      <c r="M31" s="21">
        <f t="shared" si="4"/>
        <v>105.16664420824601</v>
      </c>
    </row>
    <row r="32" spans="1:13" ht="30" outlineLevel="1" x14ac:dyDescent="0.25">
      <c r="A32" s="15" t="s">
        <v>44</v>
      </c>
      <c r="B32" s="35" t="s">
        <v>19</v>
      </c>
      <c r="C32" s="27">
        <v>75200</v>
      </c>
      <c r="D32" s="27">
        <v>85000</v>
      </c>
      <c r="E32" s="38">
        <v>87000</v>
      </c>
      <c r="F32" s="21">
        <f t="shared" si="5"/>
        <v>115.69148936170212</v>
      </c>
      <c r="G32" s="21">
        <f t="shared" si="0"/>
        <v>102.35294117647058</v>
      </c>
      <c r="H32" s="38">
        <v>89000</v>
      </c>
      <c r="I32" s="21">
        <f t="shared" si="1"/>
        <v>118.35106382978724</v>
      </c>
      <c r="J32" s="21">
        <f t="shared" si="2"/>
        <v>104.70588235294119</v>
      </c>
      <c r="K32" s="38">
        <v>94000</v>
      </c>
      <c r="L32" s="21">
        <f t="shared" si="3"/>
        <v>125</v>
      </c>
      <c r="M32" s="21">
        <f t="shared" si="4"/>
        <v>110.58823529411765</v>
      </c>
    </row>
    <row r="33" spans="1:13" outlineLevel="1" x14ac:dyDescent="0.25">
      <c r="A33" s="15" t="s">
        <v>70</v>
      </c>
      <c r="B33" s="35" t="s">
        <v>20</v>
      </c>
      <c r="C33" s="27">
        <v>1600</v>
      </c>
      <c r="D33" s="27">
        <v>145200</v>
      </c>
      <c r="E33" s="38">
        <v>150000</v>
      </c>
      <c r="F33" s="21">
        <f t="shared" si="5"/>
        <v>9375</v>
      </c>
      <c r="G33" s="21">
        <f t="shared" si="0"/>
        <v>103.30578512396693</v>
      </c>
      <c r="H33" s="38">
        <v>150000</v>
      </c>
      <c r="I33" s="21">
        <f t="shared" si="1"/>
        <v>9375</v>
      </c>
      <c r="J33" s="21">
        <f t="shared" si="2"/>
        <v>103.30578512396693</v>
      </c>
      <c r="K33" s="38">
        <v>150000</v>
      </c>
      <c r="L33" s="21">
        <f t="shared" si="3"/>
        <v>9375</v>
      </c>
      <c r="M33" s="21">
        <f t="shared" si="4"/>
        <v>103.30578512396693</v>
      </c>
    </row>
    <row r="34" spans="1:13" outlineLevel="1" x14ac:dyDescent="0.25">
      <c r="A34" s="15" t="s">
        <v>45</v>
      </c>
      <c r="B34" s="35" t="s">
        <v>21</v>
      </c>
      <c r="C34" s="27">
        <v>13996341.560000001</v>
      </c>
      <c r="D34" s="27">
        <v>14901676.33</v>
      </c>
      <c r="E34" s="38">
        <v>20803691.449999999</v>
      </c>
      <c r="F34" s="21">
        <f t="shared" si="5"/>
        <v>148.63663737283073</v>
      </c>
      <c r="G34" s="21">
        <f t="shared" si="0"/>
        <v>139.6063838007143</v>
      </c>
      <c r="H34" s="38">
        <v>21232989.199999999</v>
      </c>
      <c r="I34" s="21">
        <f t="shared" si="1"/>
        <v>151.7038513884338</v>
      </c>
      <c r="J34" s="21">
        <f t="shared" si="2"/>
        <v>142.48725264052223</v>
      </c>
      <c r="K34" s="38">
        <v>21705216.739999998</v>
      </c>
      <c r="L34" s="21">
        <f t="shared" si="3"/>
        <v>155.07778691276806</v>
      </c>
      <c r="M34" s="21">
        <f t="shared" si="4"/>
        <v>145.65620846497072</v>
      </c>
    </row>
    <row r="35" spans="1:13" x14ac:dyDescent="0.25">
      <c r="A35" s="13" t="s">
        <v>46</v>
      </c>
      <c r="B35" s="37" t="s">
        <v>22</v>
      </c>
      <c r="C35" s="26">
        <f>C36</f>
        <v>4906947.38</v>
      </c>
      <c r="D35" s="26">
        <f t="shared" ref="D35:E35" si="10">D36</f>
        <v>4821322.1100000003</v>
      </c>
      <c r="E35" s="26">
        <f t="shared" si="10"/>
        <v>4957516.6100000003</v>
      </c>
      <c r="F35" s="22">
        <f t="shared" si="5"/>
        <v>101.03056393484293</v>
      </c>
      <c r="G35" s="22">
        <f t="shared" si="0"/>
        <v>102.82483718973093</v>
      </c>
      <c r="H35" s="26">
        <f>H36</f>
        <v>4725146.37</v>
      </c>
      <c r="I35" s="22">
        <f t="shared" si="1"/>
        <v>96.295028335926446</v>
      </c>
      <c r="J35" s="22">
        <f t="shared" si="2"/>
        <v>98.005199864150953</v>
      </c>
      <c r="K35" s="26">
        <f>K36</f>
        <v>4660994.2300000004</v>
      </c>
      <c r="L35" s="22">
        <f t="shared" si="3"/>
        <v>94.987654626123188</v>
      </c>
      <c r="M35" s="22">
        <f t="shared" si="4"/>
        <v>96.674607579786866</v>
      </c>
    </row>
    <row r="36" spans="1:13" outlineLevel="1" x14ac:dyDescent="0.25">
      <c r="A36" s="15" t="s">
        <v>47</v>
      </c>
      <c r="B36" s="35" t="s">
        <v>23</v>
      </c>
      <c r="C36" s="28">
        <v>4906947.38</v>
      </c>
      <c r="D36" s="27">
        <v>4821322.1100000003</v>
      </c>
      <c r="E36" s="38">
        <v>4957516.6100000003</v>
      </c>
      <c r="F36" s="21">
        <f t="shared" si="5"/>
        <v>101.03056393484293</v>
      </c>
      <c r="G36" s="21">
        <f t="shared" si="0"/>
        <v>102.82483718973093</v>
      </c>
      <c r="H36" s="38">
        <v>4725146.37</v>
      </c>
      <c r="I36" s="21">
        <f t="shared" si="1"/>
        <v>96.295028335926446</v>
      </c>
      <c r="J36" s="21">
        <f t="shared" si="2"/>
        <v>98.005199864150953</v>
      </c>
      <c r="K36" s="38">
        <v>4660994.2300000004</v>
      </c>
      <c r="L36" s="21">
        <f t="shared" si="3"/>
        <v>94.987654626123188</v>
      </c>
      <c r="M36" s="21">
        <f t="shared" si="4"/>
        <v>96.674607579786866</v>
      </c>
    </row>
    <row r="37" spans="1:13" x14ac:dyDescent="0.25">
      <c r="A37" s="13" t="s">
        <v>48</v>
      </c>
      <c r="B37" s="37" t="s">
        <v>24</v>
      </c>
      <c r="C37" s="26">
        <f>SUM(C38:C41)</f>
        <v>5808520.9100000001</v>
      </c>
      <c r="D37" s="26">
        <f>SUM(D38:D41)</f>
        <v>9423450.5199999996</v>
      </c>
      <c r="E37" s="26">
        <f>SUM(E38:E41)</f>
        <v>10385388.310000001</v>
      </c>
      <c r="F37" s="22">
        <f t="shared" si="5"/>
        <v>178.7957462995515</v>
      </c>
      <c r="G37" s="22">
        <f t="shared" si="0"/>
        <v>110.20791469067959</v>
      </c>
      <c r="H37" s="26">
        <f>SUM(H38:H41)</f>
        <v>7974270.71</v>
      </c>
      <c r="I37" s="22">
        <f t="shared" si="1"/>
        <v>137.28573648192307</v>
      </c>
      <c r="J37" s="22">
        <f t="shared" si="2"/>
        <v>84.621558664479522</v>
      </c>
      <c r="K37" s="26">
        <f>SUM(K38:K41)</f>
        <v>7674270.71</v>
      </c>
      <c r="L37" s="22">
        <f t="shared" si="3"/>
        <v>132.1209104505057</v>
      </c>
      <c r="M37" s="22">
        <f t="shared" si="4"/>
        <v>81.438011413254614</v>
      </c>
    </row>
    <row r="38" spans="1:13" outlineLevel="1" x14ac:dyDescent="0.25">
      <c r="A38" s="15" t="s">
        <v>49</v>
      </c>
      <c r="B38" s="35" t="s">
        <v>25</v>
      </c>
      <c r="C38" s="27">
        <v>2419313.66</v>
      </c>
      <c r="D38" s="27">
        <v>3219654</v>
      </c>
      <c r="E38" s="38">
        <v>4303976</v>
      </c>
      <c r="F38" s="21">
        <f t="shared" si="5"/>
        <v>177.90070263150582</v>
      </c>
      <c r="G38" s="21">
        <f t="shared" si="0"/>
        <v>133.67821511255556</v>
      </c>
      <c r="H38" s="38">
        <v>1303976</v>
      </c>
      <c r="I38" s="21">
        <f t="shared" si="1"/>
        <v>53.898592049449256</v>
      </c>
      <c r="J38" s="21">
        <f t="shared" si="2"/>
        <v>40.500500985509625</v>
      </c>
      <c r="K38" s="38">
        <v>1063976</v>
      </c>
      <c r="L38" s="21">
        <f t="shared" si="3"/>
        <v>43.978423202884734</v>
      </c>
      <c r="M38" s="21">
        <f t="shared" si="4"/>
        <v>33.046283855345948</v>
      </c>
    </row>
    <row r="39" spans="1:13" outlineLevel="1" x14ac:dyDescent="0.25">
      <c r="A39" s="15" t="s">
        <v>50</v>
      </c>
      <c r="B39" s="35" t="s">
        <v>26</v>
      </c>
      <c r="C39" s="27">
        <v>248945</v>
      </c>
      <c r="D39" s="27">
        <v>702000</v>
      </c>
      <c r="E39" s="38">
        <v>60000</v>
      </c>
      <c r="F39" s="21">
        <f t="shared" si="5"/>
        <v>24.101709212878347</v>
      </c>
      <c r="G39" s="21">
        <f t="shared" si="0"/>
        <v>8.5470085470085468</v>
      </c>
      <c r="H39" s="38">
        <v>60000</v>
      </c>
      <c r="I39" s="21">
        <f t="shared" si="1"/>
        <v>24.101709212878347</v>
      </c>
      <c r="J39" s="21">
        <v>0</v>
      </c>
      <c r="K39" s="38">
        <v>0</v>
      </c>
      <c r="L39" s="21">
        <f t="shared" si="3"/>
        <v>0</v>
      </c>
      <c r="M39" s="21">
        <v>0</v>
      </c>
    </row>
    <row r="40" spans="1:13" outlineLevel="1" x14ac:dyDescent="0.25">
      <c r="A40" s="15" t="s">
        <v>51</v>
      </c>
      <c r="B40" s="35" t="s">
        <v>27</v>
      </c>
      <c r="C40" s="27">
        <v>2999162.25</v>
      </c>
      <c r="D40" s="27">
        <v>3431796.52</v>
      </c>
      <c r="E40" s="38">
        <v>3941412.31</v>
      </c>
      <c r="F40" s="21">
        <f t="shared" si="5"/>
        <v>131.41710856089895</v>
      </c>
      <c r="G40" s="21">
        <f t="shared" si="0"/>
        <v>114.84982536202351</v>
      </c>
      <c r="H40" s="38">
        <v>4530294.71</v>
      </c>
      <c r="I40" s="21">
        <f t="shared" si="1"/>
        <v>151.0520049390459</v>
      </c>
      <c r="J40" s="21">
        <f t="shared" si="2"/>
        <v>132.00942082661706</v>
      </c>
      <c r="K40" s="38">
        <v>4530294.71</v>
      </c>
      <c r="L40" s="21">
        <f t="shared" si="3"/>
        <v>151.0520049390459</v>
      </c>
      <c r="M40" s="21">
        <f t="shared" si="4"/>
        <v>132.00942082661706</v>
      </c>
    </row>
    <row r="41" spans="1:13" outlineLevel="1" x14ac:dyDescent="0.25">
      <c r="A41" s="15" t="s">
        <v>74</v>
      </c>
      <c r="B41" s="35">
        <v>1006</v>
      </c>
      <c r="C41" s="27">
        <v>141100</v>
      </c>
      <c r="D41" s="27">
        <v>2070000</v>
      </c>
      <c r="E41" s="38">
        <v>2080000</v>
      </c>
      <c r="F41" s="21">
        <v>0</v>
      </c>
      <c r="G41" s="21">
        <f t="shared" si="0"/>
        <v>100.48309178743962</v>
      </c>
      <c r="H41" s="38">
        <v>2080000</v>
      </c>
      <c r="I41" s="21">
        <v>0</v>
      </c>
      <c r="J41" s="21">
        <f t="shared" si="2"/>
        <v>100.48309178743962</v>
      </c>
      <c r="K41" s="38">
        <v>2080000</v>
      </c>
      <c r="L41" s="21">
        <v>0</v>
      </c>
      <c r="M41" s="21">
        <f t="shared" si="4"/>
        <v>100.48309178743962</v>
      </c>
    </row>
    <row r="42" spans="1:13" x14ac:dyDescent="0.25">
      <c r="A42" s="13" t="s">
        <v>52</v>
      </c>
      <c r="B42" s="37" t="s">
        <v>28</v>
      </c>
      <c r="C42" s="26">
        <f>C44+C43</f>
        <v>10818290.25</v>
      </c>
      <c r="D42" s="26">
        <f t="shared" ref="D42:E42" si="11">D44+D43</f>
        <v>12863845.699999999</v>
      </c>
      <c r="E42" s="26">
        <f t="shared" si="11"/>
        <v>20459773.98</v>
      </c>
      <c r="F42" s="22">
        <f t="shared" si="5"/>
        <v>189.12206556854028</v>
      </c>
      <c r="G42" s="22">
        <f t="shared" si="0"/>
        <v>159.04865820957414</v>
      </c>
      <c r="H42" s="26">
        <f>H44+H43</f>
        <v>20203593.390000001</v>
      </c>
      <c r="I42" s="22">
        <f t="shared" si="1"/>
        <v>186.75403342963551</v>
      </c>
      <c r="J42" s="22">
        <f t="shared" si="2"/>
        <v>157.05718073095358</v>
      </c>
      <c r="K42" s="26">
        <f>K44+K43</f>
        <v>19368280.109999999</v>
      </c>
      <c r="L42" s="22">
        <f t="shared" si="3"/>
        <v>179.03272756062353</v>
      </c>
      <c r="M42" s="22">
        <f t="shared" si="4"/>
        <v>150.5636849328813</v>
      </c>
    </row>
    <row r="43" spans="1:13" x14ac:dyDescent="0.25">
      <c r="A43" s="15" t="s">
        <v>85</v>
      </c>
      <c r="B43" s="35">
        <v>1101</v>
      </c>
      <c r="C43" s="27">
        <v>486948.71</v>
      </c>
      <c r="D43" s="27">
        <v>990000</v>
      </c>
      <c r="E43" s="38">
        <v>885313.26</v>
      </c>
      <c r="F43" s="21">
        <f t="shared" si="5"/>
        <v>181.80831816968976</v>
      </c>
      <c r="G43" s="21">
        <f t="shared" si="0"/>
        <v>89.425581818181826</v>
      </c>
      <c r="H43" s="38">
        <v>885313.26</v>
      </c>
      <c r="I43" s="21">
        <f t="shared" si="1"/>
        <v>181.80831816968976</v>
      </c>
      <c r="J43" s="21">
        <f t="shared" si="2"/>
        <v>89.425581818181826</v>
      </c>
      <c r="K43" s="38">
        <v>50000</v>
      </c>
      <c r="L43" s="21">
        <f t="shared" si="3"/>
        <v>10.26802186209714</v>
      </c>
      <c r="M43" s="21">
        <f t="shared" si="4"/>
        <v>5.0505050505050502</v>
      </c>
    </row>
    <row r="44" spans="1:13" outlineLevel="1" x14ac:dyDescent="0.25">
      <c r="A44" s="15" t="s">
        <v>86</v>
      </c>
      <c r="B44" s="35">
        <v>1103</v>
      </c>
      <c r="C44" s="28">
        <v>10331341.539999999</v>
      </c>
      <c r="D44" s="28">
        <v>11873845.699999999</v>
      </c>
      <c r="E44" s="38">
        <v>19574460.719999999</v>
      </c>
      <c r="F44" s="21">
        <f t="shared" si="5"/>
        <v>189.46678554971089</v>
      </c>
      <c r="G44" s="21">
        <f t="shared" si="0"/>
        <v>164.85358842080961</v>
      </c>
      <c r="H44" s="38">
        <v>19318280.129999999</v>
      </c>
      <c r="I44" s="21">
        <f t="shared" si="1"/>
        <v>186.98714058774598</v>
      </c>
      <c r="J44" s="21">
        <f t="shared" si="2"/>
        <v>162.69606846920709</v>
      </c>
      <c r="K44" s="38">
        <v>19318280.109999999</v>
      </c>
      <c r="L44" s="21">
        <f t="shared" si="3"/>
        <v>186.98714039416029</v>
      </c>
      <c r="M44" s="21">
        <f t="shared" si="4"/>
        <v>162.69606830076967</v>
      </c>
    </row>
    <row r="45" spans="1:13" ht="28.5" outlineLevel="1" x14ac:dyDescent="0.25">
      <c r="A45" s="13" t="s">
        <v>89</v>
      </c>
      <c r="B45" s="40" t="s">
        <v>87</v>
      </c>
      <c r="C45" s="41">
        <f>C46</f>
        <v>0</v>
      </c>
      <c r="D45" s="41">
        <f t="shared" ref="D45:E45" si="12">D46</f>
        <v>0</v>
      </c>
      <c r="E45" s="41">
        <f t="shared" si="12"/>
        <v>50000</v>
      </c>
      <c r="F45" s="22" t="e">
        <f t="shared" si="5"/>
        <v>#DIV/0!</v>
      </c>
      <c r="G45" s="22" t="e">
        <f t="shared" si="0"/>
        <v>#DIV/0!</v>
      </c>
      <c r="H45" s="26">
        <f>H46</f>
        <v>50000</v>
      </c>
      <c r="I45" s="22" t="e">
        <f t="shared" si="1"/>
        <v>#DIV/0!</v>
      </c>
      <c r="J45" s="22" t="e">
        <f t="shared" si="2"/>
        <v>#DIV/0!</v>
      </c>
      <c r="K45" s="26">
        <f>K46</f>
        <v>50000</v>
      </c>
      <c r="L45" s="22" t="e">
        <f t="shared" si="3"/>
        <v>#DIV/0!</v>
      </c>
      <c r="M45" s="22" t="e">
        <f t="shared" si="4"/>
        <v>#DIV/0!</v>
      </c>
    </row>
    <row r="46" spans="1:13" ht="30" outlineLevel="1" x14ac:dyDescent="0.25">
      <c r="A46" s="15" t="s">
        <v>90</v>
      </c>
      <c r="B46" s="39" t="s">
        <v>88</v>
      </c>
      <c r="C46" s="28">
        <v>0</v>
      </c>
      <c r="D46" s="28">
        <v>0</v>
      </c>
      <c r="E46" s="38">
        <v>50000</v>
      </c>
      <c r="F46" s="21" t="e">
        <f t="shared" si="5"/>
        <v>#DIV/0!</v>
      </c>
      <c r="G46" s="21" t="e">
        <f t="shared" si="0"/>
        <v>#DIV/0!</v>
      </c>
      <c r="H46" s="38">
        <v>50000</v>
      </c>
      <c r="I46" s="21" t="e">
        <f t="shared" si="1"/>
        <v>#DIV/0!</v>
      </c>
      <c r="J46" s="21" t="e">
        <f t="shared" si="2"/>
        <v>#DIV/0!</v>
      </c>
      <c r="K46" s="38">
        <v>50000</v>
      </c>
      <c r="L46" s="21" t="e">
        <f t="shared" si="3"/>
        <v>#DIV/0!</v>
      </c>
      <c r="M46" s="21" t="e">
        <f t="shared" si="4"/>
        <v>#DIV/0!</v>
      </c>
    </row>
    <row r="47" spans="1:13" ht="21" customHeight="1" x14ac:dyDescent="0.25">
      <c r="A47" s="44" t="s">
        <v>66</v>
      </c>
      <c r="B47" s="45"/>
      <c r="C47" s="49">
        <f>C6+C13+C16+C20+C28+C35+C37+C42+C45+C25</f>
        <v>1544874339.9099998</v>
      </c>
      <c r="D47" s="49">
        <f>D6+D13+D16+D20+D28+D35+D37+D42+D45+D25</f>
        <v>1199956067.6799998</v>
      </c>
      <c r="E47" s="49">
        <f t="shared" ref="E47" si="13">E6+E13+E16+E20+E28+E35+E37+E42+E45+E25</f>
        <v>524386646.73000008</v>
      </c>
      <c r="F47" s="22">
        <f t="shared" si="5"/>
        <v>33.943644035187312</v>
      </c>
      <c r="G47" s="22">
        <f t="shared" si="0"/>
        <v>43.700487113986718</v>
      </c>
      <c r="H47" s="49">
        <f>H6+H13+H16+H20+H28+H35+H37+H42+H45+H25</f>
        <v>455786513.72999996</v>
      </c>
      <c r="I47" s="22">
        <f t="shared" si="1"/>
        <v>29.503144816073057</v>
      </c>
      <c r="J47" s="22">
        <f t="shared" si="2"/>
        <v>37.983600067227421</v>
      </c>
      <c r="K47" s="49">
        <f>K6+K13+K16+K20+K28+K35+K37+K42+K45+K25</f>
        <v>408662381.38999999</v>
      </c>
      <c r="L47" s="22">
        <f t="shared" si="3"/>
        <v>26.452791067382709</v>
      </c>
      <c r="M47" s="22">
        <f t="shared" si="4"/>
        <v>34.056445264709531</v>
      </c>
    </row>
    <row r="48" spans="1:13" x14ac:dyDescent="0.25">
      <c r="A48" s="46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3"/>
      <c r="M48" s="3"/>
    </row>
    <row r="49" spans="4:4" x14ac:dyDescent="0.25">
      <c r="D49" s="12"/>
    </row>
  </sheetData>
  <mergeCells count="4">
    <mergeCell ref="A2:K2"/>
    <mergeCell ref="A47:B47"/>
    <mergeCell ref="A48:K48"/>
    <mergeCell ref="A1:M1"/>
  </mergeCells>
  <pageMargins left="0.78749999999999998" right="0.59027779999999996" top="0.59027779999999996" bottom="0.59027779999999996" header="0.39374999999999999" footer="0.51180550000000002"/>
  <pageSetup paperSize="9" scale="58" fitToHeight="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C67F2628-A8B3-4A16-B476-ECFAF18874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Елесина Алена Сергеевна</dc:creator>
  <cp:lastModifiedBy>Владелец</cp:lastModifiedBy>
  <cp:lastPrinted>2024-11-15T05:15:37Z</cp:lastPrinted>
  <dcterms:created xsi:type="dcterms:W3CDTF">2018-10-31T12:49:20Z</dcterms:created>
  <dcterms:modified xsi:type="dcterms:W3CDTF">2024-11-15T05:16:43Z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01.09.2016 10_57_40)(5).xlsx</vt:lpwstr>
  </property>
  <property fmtid="{D5CDD505-2E9C-101B-9397-08002B2CF9AE}" pid="3" name="Название отчета">
    <vt:lpwstr>Вариант (новый от 01.09.2016 10_57_40)(5).xlsx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18.4.4202.53846283</vt:lpwstr>
  </property>
  <property fmtid="{D5CDD505-2E9C-101B-9397-08002B2CF9AE}" pid="6" name="Тип сервера">
    <vt:lpwstr>MSSQL</vt:lpwstr>
  </property>
  <property fmtid="{D5CDD505-2E9C-101B-9397-08002B2CF9AE}" pid="7" name="Сервер">
    <vt:lpwstr>depo-2009</vt:lpwstr>
  </property>
  <property fmtid="{D5CDD505-2E9C-101B-9397-08002B2CF9AE}" pid="8" name="База">
    <vt:lpwstr>iv2018</vt:lpwstr>
  </property>
  <property fmtid="{D5CDD505-2E9C-101B-9397-08002B2CF9AE}" pid="9" name="Пользователь">
    <vt:lpwstr>елесина</vt:lpwstr>
  </property>
  <property fmtid="{D5CDD505-2E9C-101B-9397-08002B2CF9AE}" pid="10" name="Шаблон">
    <vt:lpwstr>sqr_rosp_svod2016</vt:lpwstr>
  </property>
  <property fmtid="{D5CDD505-2E9C-101B-9397-08002B2CF9AE}" pid="11" name="Локальная база">
    <vt:lpwstr>используется</vt:lpwstr>
  </property>
</Properties>
</file>