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35"/>
  </bookViews>
  <sheets>
    <sheet name="Документ" sheetId="2" r:id="rId1"/>
  </sheets>
  <definedNames>
    <definedName name="_xlnm.Print_Titles" localSheetId="0">Документ!$4:$6</definedName>
  </definedNames>
  <calcPr calcId="145621"/>
</workbook>
</file>

<file path=xl/calcChain.xml><?xml version="1.0" encoding="utf-8"?>
<calcChain xmlns="http://schemas.openxmlformats.org/spreadsheetml/2006/main">
  <c r="H8" i="2" l="1"/>
  <c r="F7" i="2" l="1"/>
  <c r="E7" i="2"/>
  <c r="E14" i="2"/>
  <c r="F14" i="2"/>
  <c r="E17" i="2"/>
  <c r="F17" i="2"/>
  <c r="E21" i="2"/>
  <c r="F21" i="2"/>
  <c r="E26" i="2"/>
  <c r="F26" i="2"/>
  <c r="E29" i="2"/>
  <c r="F29" i="2"/>
  <c r="E36" i="2"/>
  <c r="F36" i="2"/>
  <c r="E38" i="2"/>
  <c r="F38" i="2"/>
  <c r="E43" i="2"/>
  <c r="F43" i="2"/>
  <c r="E46" i="2"/>
  <c r="F46" i="2"/>
  <c r="D14" i="2"/>
  <c r="D17" i="2"/>
  <c r="D21" i="2"/>
  <c r="D26" i="2"/>
  <c r="D29" i="2"/>
  <c r="D36" i="2"/>
  <c r="D38" i="2"/>
  <c r="D43" i="2"/>
  <c r="D46" i="2"/>
  <c r="D7" i="2"/>
  <c r="D48" i="2" l="1"/>
  <c r="E48" i="2"/>
  <c r="F48" i="2"/>
  <c r="J32" i="2" l="1"/>
  <c r="H32" i="2"/>
  <c r="J47" i="2" l="1"/>
  <c r="H7" i="2" l="1"/>
  <c r="H14" i="2" l="1"/>
  <c r="J45" i="2" l="1"/>
  <c r="J44" i="2"/>
  <c r="J42" i="2"/>
  <c r="J41" i="2"/>
  <c r="J40" i="2"/>
  <c r="J39" i="2"/>
  <c r="J37" i="2"/>
  <c r="J35" i="2"/>
  <c r="J34" i="2"/>
  <c r="J33" i="2"/>
  <c r="J31" i="2"/>
  <c r="J30" i="2"/>
  <c r="J28" i="2"/>
  <c r="J27" i="2"/>
  <c r="J25" i="2"/>
  <c r="J24" i="2"/>
  <c r="J23" i="2"/>
  <c r="J22" i="2"/>
  <c r="J20" i="2"/>
  <c r="J19" i="2"/>
  <c r="J18" i="2"/>
  <c r="J16" i="2"/>
  <c r="J15" i="2"/>
  <c r="J13" i="2"/>
  <c r="J12" i="2"/>
  <c r="J11" i="2"/>
  <c r="J10" i="2"/>
  <c r="J9" i="2"/>
  <c r="J8" i="2"/>
  <c r="G27" i="2" l="1"/>
  <c r="H27" i="2" l="1"/>
  <c r="G7" i="2" l="1"/>
  <c r="G8" i="2"/>
  <c r="I8" i="2"/>
  <c r="J7" i="2" l="1"/>
  <c r="J21" i="2"/>
  <c r="J43" i="2"/>
  <c r="J14" i="2"/>
  <c r="J29" i="2"/>
  <c r="J46" i="2"/>
  <c r="J17" i="2"/>
  <c r="J26" i="2"/>
  <c r="J36" i="2"/>
  <c r="J38" i="2"/>
  <c r="I7" i="2"/>
  <c r="G48" i="2"/>
  <c r="H22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6" i="2"/>
  <c r="G25" i="2"/>
  <c r="G24" i="2"/>
  <c r="G23" i="2"/>
  <c r="G22" i="2"/>
  <c r="G21" i="2"/>
  <c r="G20" i="2"/>
  <c r="G19" i="2"/>
  <c r="G18" i="2"/>
  <c r="G17" i="2"/>
  <c r="G16" i="2"/>
  <c r="G15" i="2"/>
  <c r="G13" i="2"/>
  <c r="G12" i="2"/>
  <c r="G11" i="2"/>
  <c r="G10" i="2"/>
  <c r="G9" i="2"/>
  <c r="J48" i="2" l="1"/>
  <c r="I47" i="2"/>
  <c r="I48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H48" i="2" l="1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1" i="2"/>
  <c r="H30" i="2"/>
  <c r="H29" i="2"/>
  <c r="H28" i="2"/>
  <c r="H26" i="2"/>
  <c r="H25" i="2"/>
  <c r="H24" i="2"/>
  <c r="H23" i="2"/>
  <c r="H21" i="2"/>
  <c r="H20" i="2"/>
  <c r="H19" i="2"/>
  <c r="H18" i="2"/>
  <c r="H17" i="2"/>
  <c r="H16" i="2"/>
  <c r="H15" i="2"/>
  <c r="H13" i="2"/>
  <c r="H12" i="2"/>
  <c r="H11" i="2"/>
  <c r="H10" i="2"/>
  <c r="H9" i="2"/>
</calcChain>
</file>

<file path=xl/sharedStrings.xml><?xml version="1.0" encoding="utf-8"?>
<sst xmlns="http://schemas.openxmlformats.org/spreadsheetml/2006/main" count="94" uniqueCount="93">
  <si>
    <t xml:space="preserve">  ОБЩЕГОСУДАРСТВЕННЫЕ ВОПРОСЫ</t>
  </si>
  <si>
    <t xml:space="preserve">    Функционирование высшего должностного лица субъекта Российской Федерации и муниципального образования</t>
  </si>
  <si>
    <t xml:space="preserve">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</si>
  <si>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   Судебная система</t>
  </si>
  <si>
    <t xml:space="preserve">    Обеспечение деятельности финансовых, налоговых и таможенных органов и органов финансового (финансово-бюджетного) надзора</t>
  </si>
  <si>
    <t xml:space="preserve">    Резервные фонды</t>
  </si>
  <si>
    <t xml:space="preserve">    Другие общегосударственные вопросы</t>
  </si>
  <si>
    <t xml:space="preserve">  НАЦИОНАЛЬНАЯ БЕЗОПАСНОСТЬ И ПРАВООХРАНИТЕЛЬНАЯ ДЕЯТЕЛЬНОСТЬ</t>
  </si>
  <si>
    <t xml:space="preserve">  НАЦИОНАЛЬНАЯ ЭКОНОМИКА</t>
  </si>
  <si>
    <t xml:space="preserve">    Сельское хозяйство и рыболовство</t>
  </si>
  <si>
    <t xml:space="preserve">    Транспорт</t>
  </si>
  <si>
    <t xml:space="preserve">    Дорожное хозяйство (дорожные фонды)</t>
  </si>
  <si>
    <t xml:space="preserve">  ЖИЛИЩНО-КОММУНАЛЬНОЕ ХОЗЯЙСТВО</t>
  </si>
  <si>
    <t xml:space="preserve">    Коммунальное хозяйство</t>
  </si>
  <si>
    <t xml:space="preserve">    Благоустройство</t>
  </si>
  <si>
    <t xml:space="preserve">    Другие вопросы в области жилищно-коммунального хозяйства</t>
  </si>
  <si>
    <t xml:space="preserve">  ОХРАНА ОКРУЖАЮЩЕЙ СРЕДЫ</t>
  </si>
  <si>
    <t xml:space="preserve">    Сбор, удаление отходов и очистка сточных вод</t>
  </si>
  <si>
    <t xml:space="preserve">    Охрана объектов растительного и животного мира и среды их обитания</t>
  </si>
  <si>
    <t xml:space="preserve">  ОБРАЗОВАНИЕ</t>
  </si>
  <si>
    <t xml:space="preserve">    Дошкольное образование</t>
  </si>
  <si>
    <t xml:space="preserve">    Общее образование</t>
  </si>
  <si>
    <t xml:space="preserve">    Дополнительное образование детей</t>
  </si>
  <si>
    <t xml:space="preserve">    Профессиональная подготовка, переподготовка и повышение квалификации</t>
  </si>
  <si>
    <t xml:space="preserve">    Молодежная политика</t>
  </si>
  <si>
    <t xml:space="preserve">    Другие вопросы в области образования</t>
  </si>
  <si>
    <t xml:space="preserve">  КУЛЬТУРА, КИНЕМАТОГРАФИЯ</t>
  </si>
  <si>
    <t xml:space="preserve">    Культура</t>
  </si>
  <si>
    <t xml:space="preserve">  СОЦИАЛЬНАЯ ПОЛИТИКА</t>
  </si>
  <si>
    <t xml:space="preserve">    Пенсионное обеспечение</t>
  </si>
  <si>
    <t xml:space="preserve">    Социальное обеспечение населения</t>
  </si>
  <si>
    <t xml:space="preserve">    Охрана семьи и детства</t>
  </si>
  <si>
    <t xml:space="preserve">    Другие вопросы в области социальной политики</t>
  </si>
  <si>
    <t xml:space="preserve">  ФИЗИЧЕСКАЯ КУЛЬТУРА И СПОРТ</t>
  </si>
  <si>
    <t xml:space="preserve">    Физическая культура</t>
  </si>
  <si>
    <t xml:space="preserve">    Спорт высших достижений</t>
  </si>
  <si>
    <t xml:space="preserve">  ОБСЛУЖИВАНИЕ ГОСУДАРСТВЕННОГО И МУНИЦИПАЛЬНОГО ДОЛГА</t>
  </si>
  <si>
    <t xml:space="preserve">    Обслуживание государственного внутреннего и муниципального долга</t>
  </si>
  <si>
    <t>Раздел/подраздел</t>
  </si>
  <si>
    <t>0100</t>
  </si>
  <si>
    <t>0102</t>
  </si>
  <si>
    <t>0104</t>
  </si>
  <si>
    <t>0105</t>
  </si>
  <si>
    <t>0106</t>
  </si>
  <si>
    <t>0111</t>
  </si>
  <si>
    <t>0113</t>
  </si>
  <si>
    <t>0300</t>
  </si>
  <si>
    <t>0310</t>
  </si>
  <si>
    <t>0400</t>
  </si>
  <si>
    <t>0405</t>
  </si>
  <si>
    <t>0408</t>
  </si>
  <si>
    <t>0409</t>
  </si>
  <si>
    <t>0500</t>
  </si>
  <si>
    <t>0502</t>
  </si>
  <si>
    <t>0503</t>
  </si>
  <si>
    <t>0505</t>
  </si>
  <si>
    <t>0600</t>
  </si>
  <si>
    <t>0602</t>
  </si>
  <si>
    <t>0603</t>
  </si>
  <si>
    <t>0700</t>
  </si>
  <si>
    <t>0701</t>
  </si>
  <si>
    <t>0702</t>
  </si>
  <si>
    <t>0703</t>
  </si>
  <si>
    <t>0705</t>
  </si>
  <si>
    <t>0707</t>
  </si>
  <si>
    <t>0709</t>
  </si>
  <si>
    <t>0800</t>
  </si>
  <si>
    <t>0801</t>
  </si>
  <si>
    <t>1000</t>
  </si>
  <si>
    <t>1001</t>
  </si>
  <si>
    <t>1003</t>
  </si>
  <si>
    <t>1004</t>
  </si>
  <si>
    <t>1006</t>
  </si>
  <si>
    <t>1100</t>
  </si>
  <si>
    <t>1101</t>
  </si>
  <si>
    <t>1103</t>
  </si>
  <si>
    <t>1300</t>
  </si>
  <si>
    <t>1301</t>
  </si>
  <si>
    <t xml:space="preserve">    Жилищное хозяйство</t>
  </si>
  <si>
    <t>0501</t>
  </si>
  <si>
    <t>Наименование</t>
  </si>
  <si>
    <t>Итого:</t>
  </si>
  <si>
    <t>План</t>
  </si>
  <si>
    <t>Первоначальный план к уточненному</t>
  </si>
  <si>
    <t xml:space="preserve">Отклонение фактических значений показателей расходов от уточненных плановых значений  </t>
  </si>
  <si>
    <t xml:space="preserve">    Защита населения и территории от чрезвычайных ситуаций природного и техногенного характера, пожарная безопасность</t>
  </si>
  <si>
    <t xml:space="preserve">Исполнено к уточненному плану        гр.5/гр.4
</t>
  </si>
  <si>
    <r>
      <t>Исполнено к первоначальному плану</t>
    </r>
    <r>
      <rPr>
        <i/>
        <sz val="12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гр.5/гр.3</t>
    </r>
  </si>
  <si>
    <t>0314</t>
  </si>
  <si>
    <t>Сведения о расходах бюджета Заволжского муниципального района по разделам и подразделам классификации расходов бюджетов в 2024 году</t>
  </si>
  <si>
    <t>Утверждено на 2024 год (№ 55 от 11.12.2023 в первоначальной редакции), руб.</t>
  </si>
  <si>
    <t>Утверждено на 2024 год (№ 55 в редакции от 25.12.2024 № 59), руб.</t>
  </si>
  <si>
    <t>Исполнено
за 2024 год,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</si>
</sst>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0_ ;\-#,##0.00\ "/>
  </numFmts>
  <fonts count="33" x14ac:knownFonts="1">
    <font>
      <sz val="11"/>
      <name val="Calibri"/>
      <family val="2"/>
      <scheme val="minor"/>
    </font>
    <font>
      <b/>
      <sz val="12"/>
      <color rgb="FF000000"/>
      <name val="Arial Cyr"/>
    </font>
    <font>
      <sz val="10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58">
    <xf numFmtId="0" fontId="0" fillId="0" borderId="0"/>
    <xf numFmtId="0" fontId="1" fillId="0" borderId="1">
      <alignment horizontal="center"/>
    </xf>
    <xf numFmtId="0" fontId="2" fillId="0" borderId="1"/>
    <xf numFmtId="0" fontId="2" fillId="0" borderId="1">
      <alignment horizontal="right"/>
    </xf>
    <xf numFmtId="0" fontId="2" fillId="0" borderId="2">
      <alignment horizontal="center" vertical="center" wrapText="1"/>
    </xf>
    <xf numFmtId="0" fontId="3" fillId="0" borderId="2">
      <alignment vertical="top" wrapText="1"/>
    </xf>
    <xf numFmtId="1" fontId="2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2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2" fillId="0" borderId="1"/>
    <xf numFmtId="0" fontId="2" fillId="0" borderId="1"/>
    <xf numFmtId="0" fontId="2" fillId="4" borderId="1"/>
    <xf numFmtId="0" fontId="2" fillId="4" borderId="1">
      <alignment shrinkToFit="1"/>
    </xf>
    <xf numFmtId="1" fontId="2" fillId="0" borderId="2">
      <alignment vertical="top" wrapText="1"/>
    </xf>
    <xf numFmtId="0" fontId="2" fillId="4" borderId="1">
      <alignment horizontal="center"/>
    </xf>
    <xf numFmtId="4" fontId="3" fillId="0" borderId="2">
      <alignment horizontal="right" vertical="top" shrinkToFit="1"/>
    </xf>
    <xf numFmtId="4" fontId="2" fillId="0" borderId="2">
      <alignment horizontal="right" vertical="top" shrinkToFit="1"/>
    </xf>
    <xf numFmtId="0" fontId="2" fillId="0" borderId="1">
      <alignment vertical="top"/>
    </xf>
    <xf numFmtId="4" fontId="3" fillId="3" borderId="2">
      <alignment horizontal="right" vertical="top" shrinkToFit="1"/>
    </xf>
    <xf numFmtId="4" fontId="3" fillId="5" borderId="2">
      <alignment horizontal="right" vertical="top" shrinkToFit="1"/>
    </xf>
    <xf numFmtId="0" fontId="4" fillId="0" borderId="1"/>
    <xf numFmtId="0" fontId="4" fillId="0" borderId="1"/>
    <xf numFmtId="0" fontId="4" fillId="0" borderId="1"/>
    <xf numFmtId="10" fontId="3" fillId="3" borderId="2">
      <alignment horizontal="right" vertical="top" shrinkToFit="1"/>
    </xf>
    <xf numFmtId="0" fontId="11" fillId="0" borderId="1"/>
    <xf numFmtId="0" fontId="28" fillId="0" borderId="1"/>
    <xf numFmtId="0" fontId="12" fillId="13" borderId="1" applyNumberFormat="0" applyBorder="0" applyAlignment="0" applyProtection="0"/>
    <xf numFmtId="0" fontId="12" fillId="14" borderId="1" applyNumberFormat="0" applyBorder="0" applyAlignment="0" applyProtection="0"/>
    <xf numFmtId="0" fontId="12" fillId="15" borderId="1" applyNumberFormat="0" applyBorder="0" applyAlignment="0" applyProtection="0"/>
    <xf numFmtId="0" fontId="12" fillId="11" borderId="1" applyNumberFormat="0" applyBorder="0" applyAlignment="0" applyProtection="0"/>
    <xf numFmtId="0" fontId="12" fillId="12" borderId="1" applyNumberFormat="0" applyBorder="0" applyAlignment="0" applyProtection="0"/>
    <xf numFmtId="0" fontId="12" fillId="16" borderId="1" applyNumberFormat="0" applyBorder="0" applyAlignment="0" applyProtection="0"/>
    <xf numFmtId="0" fontId="13" fillId="10" borderId="21" applyNumberFormat="0" applyAlignment="0" applyProtection="0"/>
    <xf numFmtId="0" fontId="14" fillId="17" borderId="22" applyNumberFormat="0" applyAlignment="0" applyProtection="0"/>
    <xf numFmtId="0" fontId="15" fillId="17" borderId="21" applyNumberFormat="0" applyAlignment="0" applyProtection="0"/>
    <xf numFmtId="0" fontId="16" fillId="0" borderId="23" applyNumberFormat="0" applyFill="0" applyAlignment="0" applyProtection="0"/>
    <xf numFmtId="0" fontId="17" fillId="0" borderId="24" applyNumberFormat="0" applyFill="0" applyAlignment="0" applyProtection="0"/>
    <xf numFmtId="0" fontId="18" fillId="0" borderId="25" applyNumberFormat="0" applyFill="0" applyAlignment="0" applyProtection="0"/>
    <xf numFmtId="0" fontId="18" fillId="0" borderId="1" applyNumberFormat="0" applyFill="0" applyBorder="0" applyAlignment="0" applyProtection="0"/>
    <xf numFmtId="0" fontId="19" fillId="0" borderId="26" applyNumberFormat="0" applyFill="0" applyAlignment="0" applyProtection="0"/>
    <xf numFmtId="0" fontId="20" fillId="18" borderId="27" applyNumberFormat="0" applyAlignment="0" applyProtection="0"/>
    <xf numFmtId="0" fontId="21" fillId="0" borderId="1" applyNumberFormat="0" applyFill="0" applyBorder="0" applyAlignment="0" applyProtection="0"/>
    <xf numFmtId="0" fontId="22" fillId="19" borderId="1" applyNumberFormat="0" applyBorder="0" applyAlignment="0" applyProtection="0"/>
    <xf numFmtId="0" fontId="23" fillId="8" borderId="1" applyNumberFormat="0" applyBorder="0" applyAlignment="0" applyProtection="0"/>
    <xf numFmtId="0" fontId="24" fillId="0" borderId="1" applyNumberFormat="0" applyFill="0" applyBorder="0" applyAlignment="0" applyProtection="0"/>
    <xf numFmtId="0" fontId="11" fillId="20" borderId="28" applyNumberFormat="0" applyFont="0" applyAlignment="0" applyProtection="0"/>
    <xf numFmtId="0" fontId="11" fillId="20" borderId="28" applyNumberFormat="0" applyFont="0" applyAlignment="0" applyProtection="0"/>
    <xf numFmtId="0" fontId="25" fillId="0" borderId="29" applyNumberFormat="0" applyFill="0" applyAlignment="0" applyProtection="0"/>
    <xf numFmtId="0" fontId="26" fillId="0" borderId="1" applyNumberFormat="0" applyFill="0" applyBorder="0" applyAlignment="0" applyProtection="0"/>
    <xf numFmtId="0" fontId="27" fillId="9" borderId="1" applyNumberFormat="0" applyBorder="0" applyAlignment="0" applyProtection="0"/>
    <xf numFmtId="9" fontId="11" fillId="0" borderId="1" applyFont="0" applyFill="0" applyBorder="0" applyAlignment="0" applyProtection="0"/>
  </cellStyleXfs>
  <cellXfs count="86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4" fontId="0" fillId="0" borderId="0" xfId="0" applyNumberFormat="1" applyProtection="1">
      <protection locked="0"/>
    </xf>
    <xf numFmtId="4" fontId="3" fillId="6" borderId="1" xfId="10" applyNumberFormat="1" applyFill="1" applyBorder="1" applyProtection="1">
      <alignment horizontal="right" vertical="top" shrinkToFit="1"/>
    </xf>
    <xf numFmtId="0" fontId="5" fillId="0" borderId="1" xfId="2" applyNumberFormat="1" applyFont="1" applyProtection="1"/>
    <xf numFmtId="0" fontId="8" fillId="0" borderId="0" xfId="0" applyFont="1" applyProtection="1">
      <protection locked="0"/>
    </xf>
    <xf numFmtId="0" fontId="6" fillId="6" borderId="17" xfId="0" applyFont="1" applyFill="1" applyBorder="1" applyAlignment="1">
      <alignment horizontal="center" vertical="center" wrapText="1"/>
    </xf>
    <xf numFmtId="0" fontId="8" fillId="6" borderId="0" xfId="0" applyFont="1" applyFill="1" applyProtection="1">
      <protection locked="0"/>
    </xf>
    <xf numFmtId="164" fontId="6" fillId="6" borderId="8" xfId="0" applyNumberFormat="1" applyFont="1" applyFill="1" applyBorder="1" applyAlignment="1" applyProtection="1">
      <alignment horizontal="right" vertical="top"/>
      <protection locked="0"/>
    </xf>
    <xf numFmtId="0" fontId="6" fillId="6" borderId="8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 wrapText="1"/>
    </xf>
    <xf numFmtId="0" fontId="10" fillId="7" borderId="16" xfId="0" applyFont="1" applyFill="1" applyBorder="1" applyAlignment="1">
      <alignment horizontal="center" vertical="center" wrapText="1"/>
    </xf>
    <xf numFmtId="164" fontId="10" fillId="7" borderId="2" xfId="25" applyNumberFormat="1" applyFont="1" applyFill="1" applyProtection="1">
      <alignment horizontal="right" vertical="top" shrinkToFit="1"/>
    </xf>
    <xf numFmtId="4" fontId="10" fillId="7" borderId="8" xfId="0" applyNumberFormat="1" applyFont="1" applyFill="1" applyBorder="1" applyAlignment="1" applyProtection="1">
      <alignment vertical="top"/>
      <protection locked="0"/>
    </xf>
    <xf numFmtId="164" fontId="9" fillId="7" borderId="2" xfId="25" applyNumberFormat="1" applyFont="1" applyFill="1" applyProtection="1">
      <alignment horizontal="right" vertical="top" shrinkToFit="1"/>
    </xf>
    <xf numFmtId="4" fontId="9" fillId="7" borderId="8" xfId="0" applyNumberFormat="1" applyFont="1" applyFill="1" applyBorder="1" applyAlignment="1" applyProtection="1">
      <alignment vertical="top"/>
      <protection locked="0"/>
    </xf>
    <xf numFmtId="164" fontId="10" fillId="7" borderId="2" xfId="26" applyNumberFormat="1" applyFont="1" applyFill="1" applyProtection="1">
      <alignment horizontal="right" vertical="top" shrinkToFit="1"/>
    </xf>
    <xf numFmtId="0" fontId="10" fillId="7" borderId="8" xfId="0" applyFont="1" applyFill="1" applyBorder="1" applyAlignment="1" applyProtection="1">
      <alignment vertical="top"/>
      <protection locked="0"/>
    </xf>
    <xf numFmtId="164" fontId="9" fillId="7" borderId="20" xfId="25" applyNumberFormat="1" applyFont="1" applyFill="1" applyBorder="1" applyAlignment="1" applyProtection="1">
      <alignment horizontal="center" vertical="top" shrinkToFit="1"/>
    </xf>
    <xf numFmtId="4" fontId="9" fillId="7" borderId="17" xfId="0" applyNumberFormat="1" applyFont="1" applyFill="1" applyBorder="1" applyAlignment="1" applyProtection="1">
      <alignment horizontal="center" vertical="top"/>
      <protection locked="0"/>
    </xf>
    <xf numFmtId="0" fontId="6" fillId="0" borderId="2" xfId="5" applyNumberFormat="1" applyFont="1" applyProtection="1">
      <alignment vertical="top" wrapText="1"/>
    </xf>
    <xf numFmtId="0" fontId="8" fillId="0" borderId="2" xfId="5" applyNumberFormat="1" applyFont="1" applyProtection="1">
      <alignment vertical="top" wrapText="1"/>
    </xf>
    <xf numFmtId="0" fontId="8" fillId="0" borderId="19" xfId="5" applyNumberFormat="1" applyFont="1" applyBorder="1" applyAlignment="1" applyProtection="1">
      <alignment horizontal="center" vertical="top" wrapText="1"/>
    </xf>
    <xf numFmtId="164" fontId="10" fillId="7" borderId="2" xfId="25" applyNumberFormat="1" applyFont="1" applyFill="1" applyAlignment="1" applyProtection="1">
      <alignment horizontal="right" vertical="center" shrinkToFit="1"/>
    </xf>
    <xf numFmtId="4" fontId="6" fillId="0" borderId="8" xfId="0" applyNumberFormat="1" applyFont="1" applyBorder="1" applyAlignment="1">
      <alignment horizontal="right" vertical="top"/>
    </xf>
    <xf numFmtId="4" fontId="6" fillId="6" borderId="8" xfId="7" applyNumberFormat="1" applyFont="1" applyFill="1" applyBorder="1" applyAlignment="1" applyProtection="1">
      <alignment horizontal="right" vertical="top" shrinkToFit="1"/>
    </xf>
    <xf numFmtId="4" fontId="8" fillId="0" borderId="8" xfId="0" applyNumberFormat="1" applyFont="1" applyFill="1" applyBorder="1" applyAlignment="1">
      <alignment horizontal="right" vertical="top" wrapText="1"/>
    </xf>
    <xf numFmtId="4" fontId="8" fillId="6" borderId="2" xfId="25" applyNumberFormat="1" applyFont="1" applyFill="1" applyAlignment="1" applyProtection="1">
      <alignment horizontal="right" vertical="top" shrinkToFit="1"/>
    </xf>
    <xf numFmtId="4" fontId="6" fillId="6" borderId="2" xfId="26" applyNumberFormat="1" applyFont="1" applyFill="1" applyAlignment="1" applyProtection="1">
      <alignment horizontal="right" vertical="top" shrinkToFit="1"/>
    </xf>
    <xf numFmtId="0" fontId="0" fillId="6" borderId="0" xfId="0" applyFont="1" applyFill="1" applyProtection="1">
      <protection locked="0"/>
    </xf>
    <xf numFmtId="0" fontId="0" fillId="0" borderId="0" xfId="0" applyFont="1" applyProtection="1"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8" fillId="0" borderId="2" xfId="5" applyNumberFormat="1" applyFont="1" applyFill="1" applyProtection="1">
      <alignment vertical="top" wrapText="1"/>
    </xf>
    <xf numFmtId="4" fontId="8" fillId="0" borderId="8" xfId="7" applyNumberFormat="1" applyFont="1" applyFill="1" applyBorder="1" applyAlignment="1" applyProtection="1">
      <alignment horizontal="right" vertical="top" shrinkToFit="1"/>
    </xf>
    <xf numFmtId="4" fontId="8" fillId="0" borderId="2" xfId="25" applyNumberFormat="1" applyFont="1" applyFill="1" applyAlignment="1" applyProtection="1">
      <alignment horizontal="right" vertical="top" shrinkToFit="1"/>
    </xf>
    <xf numFmtId="164" fontId="9" fillId="0" borderId="2" xfId="25" applyNumberFormat="1" applyFont="1" applyFill="1" applyProtection="1">
      <alignment horizontal="right" vertical="top" shrinkToFit="1"/>
    </xf>
    <xf numFmtId="4" fontId="9" fillId="0" borderId="10" xfId="0" applyNumberFormat="1" applyFont="1" applyFill="1" applyBorder="1" applyAlignment="1" applyProtection="1">
      <alignment vertical="top"/>
      <protection locked="0"/>
    </xf>
    <xf numFmtId="0" fontId="0" fillId="0" borderId="0" xfId="0" applyFill="1" applyProtection="1">
      <protection locked="0"/>
    </xf>
    <xf numFmtId="165" fontId="31" fillId="0" borderId="8" xfId="0" applyNumberFormat="1" applyFont="1" applyFill="1" applyBorder="1" applyAlignment="1">
      <alignment horizontal="right" vertical="top" wrapText="1"/>
    </xf>
    <xf numFmtId="165" fontId="32" fillId="0" borderId="8" xfId="0" applyNumberFormat="1" applyFont="1" applyBorder="1" applyAlignment="1">
      <alignment horizontal="right" vertical="top"/>
    </xf>
    <xf numFmtId="164" fontId="8" fillId="6" borderId="8" xfId="0" applyNumberFormat="1" applyFont="1" applyFill="1" applyBorder="1" applyAlignment="1" applyProtection="1">
      <alignment horizontal="right" vertical="top"/>
      <protection locked="0"/>
    </xf>
    <xf numFmtId="164" fontId="8" fillId="6" borderId="17" xfId="0" applyNumberFormat="1" applyFont="1" applyFill="1" applyBorder="1" applyAlignment="1" applyProtection="1">
      <alignment horizontal="right" vertical="top"/>
      <protection locked="0"/>
    </xf>
    <xf numFmtId="164" fontId="8" fillId="0" borderId="8" xfId="0" applyNumberFormat="1" applyFont="1" applyFill="1" applyBorder="1" applyAlignment="1" applyProtection="1">
      <alignment horizontal="right" vertical="top"/>
      <protection locked="0"/>
    </xf>
    <xf numFmtId="0" fontId="8" fillId="0" borderId="4" xfId="4" applyNumberFormat="1" applyFont="1" applyBorder="1" applyAlignment="1" applyProtection="1">
      <alignment horizontal="center" vertical="center" wrapText="1"/>
    </xf>
    <xf numFmtId="0" fontId="8" fillId="0" borderId="30" xfId="4" applyNumberFormat="1" applyFont="1" applyBorder="1" applyAlignment="1" applyProtection="1">
      <alignment horizontal="center" vertical="center" wrapText="1"/>
    </xf>
    <xf numFmtId="0" fontId="1" fillId="0" borderId="1" xfId="1" applyNumberFormat="1" applyProtection="1">
      <alignment horizontal="center"/>
    </xf>
    <xf numFmtId="0" fontId="5" fillId="0" borderId="6" xfId="3" applyNumberFormat="1" applyFont="1" applyBorder="1" applyProtection="1">
      <alignment horizontal="right"/>
    </xf>
    <xf numFmtId="0" fontId="2" fillId="6" borderId="1" xfId="12" applyNumberFormat="1" applyFill="1" applyProtection="1">
      <alignment horizontal="left" wrapText="1"/>
    </xf>
    <xf numFmtId="49" fontId="6" fillId="0" borderId="4" xfId="6" applyNumberFormat="1" applyFont="1" applyBorder="1" applyProtection="1">
      <alignment horizontal="center" vertical="top" shrinkToFit="1"/>
    </xf>
    <xf numFmtId="49" fontId="6" fillId="0" borderId="5" xfId="6" applyNumberFormat="1" applyFont="1" applyBorder="1" applyProtection="1">
      <alignment horizontal="center" vertical="top" shrinkToFit="1"/>
    </xf>
    <xf numFmtId="49" fontId="8" fillId="0" borderId="4" xfId="6" applyNumberFormat="1" applyFont="1" applyBorder="1" applyProtection="1">
      <alignment horizontal="center" vertical="top" shrinkToFit="1"/>
    </xf>
    <xf numFmtId="49" fontId="8" fillId="0" borderId="5" xfId="6" applyNumberFormat="1" applyFont="1" applyBorder="1" applyProtection="1">
      <alignment horizontal="center" vertical="top" shrinkToFit="1"/>
    </xf>
    <xf numFmtId="49" fontId="8" fillId="0" borderId="4" xfId="6" applyNumberFormat="1" applyFont="1" applyBorder="1" applyAlignment="1" applyProtection="1">
      <alignment horizontal="center" vertical="top" shrinkToFit="1"/>
    </xf>
    <xf numFmtId="49" fontId="8" fillId="0" borderId="5" xfId="6" applyNumberFormat="1" applyFont="1" applyBorder="1" applyAlignment="1" applyProtection="1">
      <alignment horizontal="center" vertical="top" shrinkToFit="1"/>
    </xf>
    <xf numFmtId="49" fontId="6" fillId="0" borderId="4" xfId="6" applyNumberFormat="1" applyFont="1" applyBorder="1" applyAlignment="1" applyProtection="1">
      <alignment horizontal="center" vertical="top" shrinkToFit="1"/>
    </xf>
    <xf numFmtId="49" fontId="6" fillId="0" borderId="5" xfId="6" applyNumberFormat="1" applyFont="1" applyBorder="1" applyAlignment="1" applyProtection="1">
      <alignment horizontal="center" vertical="top" shrinkToFit="1"/>
    </xf>
    <xf numFmtId="0" fontId="7" fillId="0" borderId="1" xfId="1" applyNumberFormat="1" applyFont="1" applyAlignment="1" applyProtection="1">
      <alignment horizont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29" fillId="6" borderId="10" xfId="2" applyNumberFormat="1" applyFont="1" applyFill="1" applyBorder="1" applyAlignment="1" applyProtection="1">
      <alignment horizontal="left"/>
    </xf>
    <xf numFmtId="0" fontId="29" fillId="6" borderId="11" xfId="2" applyNumberFormat="1" applyFont="1" applyFill="1" applyBorder="1" applyAlignment="1" applyProtection="1">
      <alignment horizontal="left"/>
    </xf>
    <xf numFmtId="0" fontId="29" fillId="6" borderId="12" xfId="2" applyNumberFormat="1" applyFont="1" applyFill="1" applyBorder="1" applyAlignment="1" applyProtection="1">
      <alignment horizontal="left"/>
    </xf>
    <xf numFmtId="0" fontId="6" fillId="0" borderId="7" xfId="4" applyNumberFormat="1" applyFont="1" applyBorder="1" applyAlignment="1" applyProtection="1">
      <alignment horizontal="center" vertical="center" wrapText="1"/>
    </xf>
    <xf numFmtId="0" fontId="6" fillId="0" borderId="9" xfId="4" applyNumberFormat="1" applyFont="1" applyBorder="1" applyAlignment="1" applyProtection="1">
      <alignment horizontal="center" vertical="center" wrapText="1"/>
    </xf>
    <xf numFmtId="0" fontId="6" fillId="0" borderId="13" xfId="4" applyNumberFormat="1" applyFont="1" applyBorder="1" applyAlignment="1" applyProtection="1">
      <alignment horizontal="center" vertical="center" wrapText="1"/>
    </xf>
    <xf numFmtId="0" fontId="6" fillId="0" borderId="14" xfId="4" applyNumberFormat="1" applyFont="1" applyBorder="1" applyAlignment="1" applyProtection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49" fontId="8" fillId="0" borderId="4" xfId="6" applyNumberFormat="1" applyFont="1" applyFill="1" applyBorder="1" applyAlignment="1" applyProtection="1">
      <alignment horizontal="center" vertical="top" shrinkToFit="1"/>
    </xf>
    <xf numFmtId="49" fontId="8" fillId="0" borderId="5" xfId="6" applyNumberFormat="1" applyFont="1" applyFill="1" applyBorder="1" applyAlignment="1" applyProtection="1">
      <alignment horizontal="center" vertical="top" shrinkToFit="1"/>
    </xf>
    <xf numFmtId="49" fontId="8" fillId="0" borderId="7" xfId="6" applyNumberFormat="1" applyFont="1" applyBorder="1" applyAlignment="1" applyProtection="1">
      <alignment horizontal="center" vertical="top" shrinkToFit="1"/>
    </xf>
    <xf numFmtId="49" fontId="8" fillId="0" borderId="9" xfId="6" applyNumberFormat="1" applyFont="1" applyBorder="1" applyAlignment="1" applyProtection="1">
      <alignment horizontal="center" vertical="top" shrinkToFit="1"/>
    </xf>
    <xf numFmtId="4" fontId="32" fillId="0" borderId="8" xfId="0" applyNumberFormat="1" applyFont="1" applyBorder="1" applyAlignment="1">
      <alignment horizontal="right" vertical="top" wrapText="1"/>
    </xf>
    <xf numFmtId="165" fontId="32" fillId="0" borderId="8" xfId="0" applyNumberFormat="1" applyFont="1" applyFill="1" applyBorder="1" applyAlignment="1">
      <alignment horizontal="right" vertical="top"/>
    </xf>
    <xf numFmtId="4" fontId="5" fillId="0" borderId="8" xfId="0" applyNumberFormat="1" applyFont="1" applyBorder="1" applyAlignment="1">
      <alignment horizontal="right" vertical="top"/>
    </xf>
    <xf numFmtId="165" fontId="32" fillId="0" borderId="18" xfId="0" applyNumberFormat="1" applyFont="1" applyBorder="1" applyAlignment="1">
      <alignment horizontal="right" vertical="top"/>
    </xf>
    <xf numFmtId="4" fontId="31" fillId="0" borderId="8" xfId="0" applyNumberFormat="1" applyFont="1" applyFill="1" applyBorder="1" applyAlignment="1">
      <alignment horizontal="right" vertical="top" wrapText="1"/>
    </xf>
  </cellXfs>
  <cellStyles count="58">
    <cellStyle name="br" xfId="15"/>
    <cellStyle name="col" xfId="14"/>
    <cellStyle name="Normal" xfId="32"/>
    <cellStyle name="style0" xfId="16"/>
    <cellStyle name="td" xfId="17"/>
    <cellStyle name="tr" xfId="13"/>
    <cellStyle name="xl21" xfId="18"/>
    <cellStyle name="xl22" xfId="4"/>
    <cellStyle name="xl23" xfId="2"/>
    <cellStyle name="xl24" xfId="19"/>
    <cellStyle name="xl25" xfId="9"/>
    <cellStyle name="xl26" xfId="10"/>
    <cellStyle name="xl27" xfId="11"/>
    <cellStyle name="xl28" xfId="1"/>
    <cellStyle name="xl29" xfId="3"/>
    <cellStyle name="xl30" xfId="12"/>
    <cellStyle name="xl31" xfId="5"/>
    <cellStyle name="xl32" xfId="20"/>
    <cellStyle name="xl33" xfId="6"/>
    <cellStyle name="xl34" xfId="21"/>
    <cellStyle name="xl35" xfId="7"/>
    <cellStyle name="xl36" xfId="22"/>
    <cellStyle name="xl37" xfId="23"/>
    <cellStyle name="xl38" xfId="8"/>
    <cellStyle name="xl39" xfId="24"/>
    <cellStyle name="xl41" xfId="26"/>
    <cellStyle name="xl64" xfId="25"/>
    <cellStyle name="xl65" xfId="30"/>
    <cellStyle name="Акцент1 2" xfId="33"/>
    <cellStyle name="Акцент2 2" xfId="34"/>
    <cellStyle name="Акцент3 2" xfId="35"/>
    <cellStyle name="Акцент4 2" xfId="36"/>
    <cellStyle name="Акцент5 2" xfId="37"/>
    <cellStyle name="Акцент6 2" xfId="38"/>
    <cellStyle name="Ввод  2" xfId="39"/>
    <cellStyle name="Вывод 2" xfId="40"/>
    <cellStyle name="Вычисление 2" xfId="41"/>
    <cellStyle name="Заголовок 1 2" xfId="42"/>
    <cellStyle name="Заголовок 2 2" xfId="43"/>
    <cellStyle name="Заголовок 3 2" xfId="44"/>
    <cellStyle name="Заголовок 4 2" xfId="45"/>
    <cellStyle name="Итог 2" xfId="46"/>
    <cellStyle name="Контрольная ячейка 2" xfId="47"/>
    <cellStyle name="Название 2" xfId="48"/>
    <cellStyle name="Нейтральный 2" xfId="49"/>
    <cellStyle name="Обычный" xfId="0" builtinId="0"/>
    <cellStyle name="Обычный 2" xfId="27"/>
    <cellStyle name="Обычный 3" xfId="28"/>
    <cellStyle name="Обычный 4" xfId="29"/>
    <cellStyle name="Обычный 5" xfId="31"/>
    <cellStyle name="Плохой 2" xfId="50"/>
    <cellStyle name="Пояснение 2" xfId="51"/>
    <cellStyle name="Примечание 2" xfId="53"/>
    <cellStyle name="Примечание 3" xfId="52"/>
    <cellStyle name="Процентный 2" xfId="57"/>
    <cellStyle name="Связанная ячейка 2" xfId="54"/>
    <cellStyle name="Текст предупреждения 2" xfId="55"/>
    <cellStyle name="Хороший 2" xfId="56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showGridLines="0" tabSelected="1" zoomScaleSheetLayoutView="100" workbookViewId="0">
      <pane ySplit="1" topLeftCell="A20" activePane="bottomLeft" state="frozen"/>
      <selection pane="bottomLeft" activeCell="M58" sqref="M58"/>
    </sheetView>
  </sheetViews>
  <sheetFormatPr defaultRowHeight="15" outlineLevelRow="1" x14ac:dyDescent="0.25"/>
  <cols>
    <col min="1" max="1" width="39" style="1" customWidth="1"/>
    <col min="2" max="2" width="4.28515625" style="1" customWidth="1"/>
    <col min="3" max="3" width="3.28515625" style="1" customWidth="1"/>
    <col min="4" max="4" width="16.85546875" style="1" customWidth="1"/>
    <col min="5" max="5" width="16.7109375" style="1" customWidth="1"/>
    <col min="6" max="6" width="18.42578125" style="1" customWidth="1"/>
    <col min="7" max="7" width="15.140625" style="1" hidden="1" customWidth="1"/>
    <col min="8" max="8" width="10.42578125" style="30" customWidth="1"/>
    <col min="9" max="9" width="15.5703125" style="1" hidden="1" customWidth="1"/>
    <col min="10" max="10" width="10.5703125" style="31" customWidth="1"/>
    <col min="11" max="16384" width="9.140625" style="1"/>
  </cols>
  <sheetData>
    <row r="1" spans="1:10" ht="15.75" customHeight="1" x14ac:dyDescent="0.25">
      <c r="A1" s="52"/>
      <c r="B1" s="52"/>
      <c r="C1" s="52"/>
      <c r="D1" s="52"/>
      <c r="E1" s="2"/>
    </row>
    <row r="2" spans="1:10" ht="37.5" customHeight="1" x14ac:dyDescent="0.25">
      <c r="A2" s="63" t="s">
        <v>89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12" customHeight="1" x14ac:dyDescent="0.25">
      <c r="A3" s="53"/>
      <c r="B3" s="53"/>
      <c r="C3" s="53"/>
      <c r="D3" s="53"/>
      <c r="E3" s="5"/>
      <c r="F3" s="6"/>
      <c r="G3" s="6"/>
      <c r="H3" s="8"/>
      <c r="I3" s="6"/>
      <c r="J3" s="6"/>
    </row>
    <row r="4" spans="1:10" ht="24" customHeight="1" x14ac:dyDescent="0.25">
      <c r="A4" s="64" t="s">
        <v>80</v>
      </c>
      <c r="B4" s="72" t="s">
        <v>38</v>
      </c>
      <c r="C4" s="73"/>
      <c r="D4" s="76" t="s">
        <v>82</v>
      </c>
      <c r="E4" s="76"/>
      <c r="F4" s="65" t="s">
        <v>92</v>
      </c>
      <c r="G4" s="11"/>
      <c r="H4" s="67" t="s">
        <v>87</v>
      </c>
      <c r="I4" s="66" t="s">
        <v>84</v>
      </c>
      <c r="J4" s="67" t="s">
        <v>86</v>
      </c>
    </row>
    <row r="5" spans="1:10" ht="76.5" customHeight="1" x14ac:dyDescent="0.25">
      <c r="A5" s="64"/>
      <c r="B5" s="74"/>
      <c r="C5" s="75"/>
      <c r="D5" s="7" t="s">
        <v>90</v>
      </c>
      <c r="E5" s="10" t="s">
        <v>91</v>
      </c>
      <c r="F5" s="65"/>
      <c r="G5" s="12" t="s">
        <v>83</v>
      </c>
      <c r="H5" s="68"/>
      <c r="I5" s="66"/>
      <c r="J5" s="68"/>
    </row>
    <row r="6" spans="1:10" ht="15" customHeight="1" x14ac:dyDescent="0.25">
      <c r="A6" s="32">
        <v>1</v>
      </c>
      <c r="B6" s="50">
        <v>2</v>
      </c>
      <c r="C6" s="51"/>
      <c r="D6" s="33">
        <v>3</v>
      </c>
      <c r="E6" s="34">
        <v>4</v>
      </c>
      <c r="F6" s="35">
        <v>5</v>
      </c>
      <c r="G6" s="37"/>
      <c r="H6" s="36">
        <v>6</v>
      </c>
      <c r="I6" s="38"/>
      <c r="J6" s="36">
        <v>7</v>
      </c>
    </row>
    <row r="7" spans="1:10" x14ac:dyDescent="0.25">
      <c r="A7" s="21" t="s">
        <v>0</v>
      </c>
      <c r="B7" s="55" t="s">
        <v>39</v>
      </c>
      <c r="C7" s="56"/>
      <c r="D7" s="25">
        <f>D8+D9+D10+D11+D12+D13</f>
        <v>77202503.900000006</v>
      </c>
      <c r="E7" s="25">
        <f>E8+E9+E10+E11+E12+E13</f>
        <v>87252153.780000001</v>
      </c>
      <c r="F7" s="25">
        <f>F8+F9+F10+F11+F12+F13</f>
        <v>80763736.859999999</v>
      </c>
      <c r="G7" s="13">
        <f>E7/D7</f>
        <v>1.1301725899074109</v>
      </c>
      <c r="H7" s="9">
        <f>F7/D7</f>
        <v>1.0461284644940123</v>
      </c>
      <c r="I7" s="14">
        <f t="shared" ref="I7:I20" si="0">F7-E7</f>
        <v>-6488416.9200000018</v>
      </c>
      <c r="J7" s="9">
        <f>F7/E7</f>
        <v>0.92563602571507775</v>
      </c>
    </row>
    <row r="8" spans="1:10" ht="38.25" outlineLevel="1" x14ac:dyDescent="0.25">
      <c r="A8" s="22" t="s">
        <v>1</v>
      </c>
      <c r="B8" s="57" t="s">
        <v>40</v>
      </c>
      <c r="C8" s="58"/>
      <c r="D8" s="45">
        <v>2364265</v>
      </c>
      <c r="E8" s="45">
        <v>3293146.47</v>
      </c>
      <c r="F8" s="81">
        <v>3293146.47</v>
      </c>
      <c r="G8" s="15">
        <f>E8/D8</f>
        <v>1.3928838222449684</v>
      </c>
      <c r="H8" s="47">
        <f>F8/D8</f>
        <v>1.3928838222449684</v>
      </c>
      <c r="I8" s="16">
        <f t="shared" si="0"/>
        <v>0</v>
      </c>
      <c r="J8" s="47">
        <f t="shared" ref="J8:J45" si="1">F8/E8</f>
        <v>1</v>
      </c>
    </row>
    <row r="9" spans="1:10" ht="63.75" outlineLevel="1" x14ac:dyDescent="0.25">
      <c r="A9" s="22" t="s">
        <v>2</v>
      </c>
      <c r="B9" s="57" t="s">
        <v>41</v>
      </c>
      <c r="C9" s="58"/>
      <c r="D9" s="46">
        <v>38672640.590000004</v>
      </c>
      <c r="E9" s="46">
        <v>41738271.25</v>
      </c>
      <c r="F9" s="81">
        <v>41326528.920000002</v>
      </c>
      <c r="G9" s="15">
        <f t="shared" ref="G9:G45" si="2">E9/D9</f>
        <v>1.0792713042923867</v>
      </c>
      <c r="H9" s="47">
        <f t="shared" ref="H8:H46" si="3">F9/D9</f>
        <v>1.0686244406772223</v>
      </c>
      <c r="I9" s="16">
        <f t="shared" si="0"/>
        <v>-411742.32999999821</v>
      </c>
      <c r="J9" s="47">
        <f t="shared" si="1"/>
        <v>0.99013513694580735</v>
      </c>
    </row>
    <row r="10" spans="1:10" outlineLevel="1" x14ac:dyDescent="0.25">
      <c r="A10" s="22" t="s">
        <v>3</v>
      </c>
      <c r="B10" s="59" t="s">
        <v>42</v>
      </c>
      <c r="C10" s="60"/>
      <c r="D10" s="82">
        <v>5240.71</v>
      </c>
      <c r="E10" s="82">
        <v>0</v>
      </c>
      <c r="F10" s="28">
        <v>0</v>
      </c>
      <c r="G10" s="15">
        <f t="shared" si="2"/>
        <v>0</v>
      </c>
      <c r="H10" s="47">
        <f t="shared" si="3"/>
        <v>0</v>
      </c>
      <c r="I10" s="16">
        <f t="shared" si="0"/>
        <v>0</v>
      </c>
      <c r="J10" s="47" t="e">
        <f t="shared" si="1"/>
        <v>#DIV/0!</v>
      </c>
    </row>
    <row r="11" spans="1:10" ht="51" outlineLevel="1" x14ac:dyDescent="0.25">
      <c r="A11" s="22" t="s">
        <v>4</v>
      </c>
      <c r="B11" s="57" t="s">
        <v>43</v>
      </c>
      <c r="C11" s="58"/>
      <c r="D11" s="46">
        <v>10688999.9</v>
      </c>
      <c r="E11" s="46">
        <v>8659082.1999999993</v>
      </c>
      <c r="F11" s="81">
        <v>7989014.4800000004</v>
      </c>
      <c r="G11" s="15">
        <f t="shared" si="2"/>
        <v>0.81009283197766702</v>
      </c>
      <c r="H11" s="47">
        <f t="shared" si="3"/>
        <v>0.74740523479656873</v>
      </c>
      <c r="I11" s="16">
        <f t="shared" si="0"/>
        <v>-670067.71999999881</v>
      </c>
      <c r="J11" s="47">
        <f t="shared" si="1"/>
        <v>0.92261677340353709</v>
      </c>
    </row>
    <row r="12" spans="1:10" outlineLevel="1" x14ac:dyDescent="0.25">
      <c r="A12" s="22" t="s">
        <v>5</v>
      </c>
      <c r="B12" s="59" t="s">
        <v>44</v>
      </c>
      <c r="C12" s="60"/>
      <c r="D12" s="46">
        <v>300000</v>
      </c>
      <c r="E12" s="46">
        <v>300000</v>
      </c>
      <c r="F12" s="83">
        <v>0</v>
      </c>
      <c r="G12" s="15">
        <f t="shared" si="2"/>
        <v>1</v>
      </c>
      <c r="H12" s="47">
        <f t="shared" si="3"/>
        <v>0</v>
      </c>
      <c r="I12" s="16">
        <f t="shared" si="0"/>
        <v>-300000</v>
      </c>
      <c r="J12" s="47">
        <f t="shared" si="1"/>
        <v>0</v>
      </c>
    </row>
    <row r="13" spans="1:10" outlineLevel="1" x14ac:dyDescent="0.25">
      <c r="A13" s="22" t="s">
        <v>6</v>
      </c>
      <c r="B13" s="59" t="s">
        <v>45</v>
      </c>
      <c r="C13" s="60"/>
      <c r="D13" s="46">
        <v>25171357.699999999</v>
      </c>
      <c r="E13" s="46">
        <v>33261653.859999999</v>
      </c>
      <c r="F13" s="84">
        <v>28155046.989999998</v>
      </c>
      <c r="G13" s="15">
        <f t="shared" si="2"/>
        <v>1.3214088114126636</v>
      </c>
      <c r="H13" s="47">
        <f t="shared" si="3"/>
        <v>1.118535095546316</v>
      </c>
      <c r="I13" s="16">
        <f t="shared" si="0"/>
        <v>-5106606.870000001</v>
      </c>
      <c r="J13" s="47">
        <f t="shared" si="1"/>
        <v>0.84647164895967075</v>
      </c>
    </row>
    <row r="14" spans="1:10" ht="38.25" x14ac:dyDescent="0.25">
      <c r="A14" s="21" t="s">
        <v>7</v>
      </c>
      <c r="B14" s="61" t="s">
        <v>46</v>
      </c>
      <c r="C14" s="62"/>
      <c r="D14" s="26">
        <f>D15+D16</f>
        <v>1239756</v>
      </c>
      <c r="E14" s="26">
        <f t="shared" ref="E14:F14" si="4">E15+E16</f>
        <v>2228428</v>
      </c>
      <c r="F14" s="26">
        <f t="shared" si="4"/>
        <v>1976972.55</v>
      </c>
      <c r="G14" s="24">
        <v>453026834.29000002</v>
      </c>
      <c r="H14" s="9">
        <f t="shared" si="3"/>
        <v>1.5946464868893557</v>
      </c>
      <c r="I14" s="14">
        <f t="shared" si="0"/>
        <v>-251455.44999999995</v>
      </c>
      <c r="J14" s="9">
        <f t="shared" si="1"/>
        <v>0.88716016402594122</v>
      </c>
    </row>
    <row r="15" spans="1:10" ht="51" outlineLevel="1" x14ac:dyDescent="0.25">
      <c r="A15" s="22" t="s">
        <v>85</v>
      </c>
      <c r="B15" s="59" t="s">
        <v>47</v>
      </c>
      <c r="C15" s="60"/>
      <c r="D15" s="46">
        <v>1118428</v>
      </c>
      <c r="E15" s="46">
        <v>1858428</v>
      </c>
      <c r="F15" s="84">
        <v>1621699</v>
      </c>
      <c r="G15" s="15">
        <f t="shared" si="2"/>
        <v>1.6616429488532118</v>
      </c>
      <c r="H15" s="47">
        <f t="shared" si="3"/>
        <v>1.4499806871787901</v>
      </c>
      <c r="I15" s="16">
        <f t="shared" si="0"/>
        <v>-236729</v>
      </c>
      <c r="J15" s="47">
        <f t="shared" si="1"/>
        <v>0.87261868633059769</v>
      </c>
    </row>
    <row r="16" spans="1:10" ht="51" outlineLevel="1" x14ac:dyDescent="0.25">
      <c r="A16" s="22" t="s">
        <v>85</v>
      </c>
      <c r="B16" s="59" t="s">
        <v>88</v>
      </c>
      <c r="C16" s="60"/>
      <c r="D16" s="46">
        <v>121328</v>
      </c>
      <c r="E16" s="46">
        <v>370000</v>
      </c>
      <c r="F16" s="84">
        <v>355273.55</v>
      </c>
      <c r="G16" s="15">
        <f t="shared" si="2"/>
        <v>3.0495845971251483</v>
      </c>
      <c r="H16" s="47">
        <f t="shared" si="3"/>
        <v>2.9282074212053275</v>
      </c>
      <c r="I16" s="16">
        <f t="shared" si="0"/>
        <v>-14726.450000000012</v>
      </c>
      <c r="J16" s="47">
        <f t="shared" si="1"/>
        <v>0.96019878378378376</v>
      </c>
    </row>
    <row r="17" spans="1:10" x14ac:dyDescent="0.25">
      <c r="A17" s="21" t="s">
        <v>8</v>
      </c>
      <c r="B17" s="61" t="s">
        <v>48</v>
      </c>
      <c r="C17" s="62"/>
      <c r="D17" s="26">
        <f>D18+D19+D20</f>
        <v>33573532.770000003</v>
      </c>
      <c r="E17" s="26">
        <f t="shared" ref="E17:F17" si="5">E18+E19+E20</f>
        <v>47186737.950000003</v>
      </c>
      <c r="F17" s="26">
        <f t="shared" si="5"/>
        <v>40172021.939999998</v>
      </c>
      <c r="G17" s="13">
        <f t="shared" si="2"/>
        <v>1.4054743143433577</v>
      </c>
      <c r="H17" s="9">
        <f t="shared" si="3"/>
        <v>1.1965384225486138</v>
      </c>
      <c r="I17" s="14">
        <f t="shared" si="0"/>
        <v>-7014716.0100000054</v>
      </c>
      <c r="J17" s="9">
        <f t="shared" si="1"/>
        <v>0.85134136592716081</v>
      </c>
    </row>
    <row r="18" spans="1:10" outlineLevel="1" x14ac:dyDescent="0.25">
      <c r="A18" s="22" t="s">
        <v>9</v>
      </c>
      <c r="B18" s="59" t="s">
        <v>49</v>
      </c>
      <c r="C18" s="60"/>
      <c r="D18" s="46">
        <v>1294529.45</v>
      </c>
      <c r="E18" s="46">
        <v>813637.2</v>
      </c>
      <c r="F18" s="46">
        <v>533488</v>
      </c>
      <c r="G18" s="15">
        <f t="shared" si="2"/>
        <v>0.62851965244977626</v>
      </c>
      <c r="H18" s="47">
        <f t="shared" si="3"/>
        <v>0.41210958931834268</v>
      </c>
      <c r="I18" s="16">
        <f t="shared" si="0"/>
        <v>-280149.19999999995</v>
      </c>
      <c r="J18" s="47">
        <f t="shared" si="1"/>
        <v>0.65568290142092822</v>
      </c>
    </row>
    <row r="19" spans="1:10" outlineLevel="1" x14ac:dyDescent="0.25">
      <c r="A19" s="22" t="s">
        <v>10</v>
      </c>
      <c r="B19" s="59" t="s">
        <v>50</v>
      </c>
      <c r="C19" s="60"/>
      <c r="D19" s="46">
        <v>170000</v>
      </c>
      <c r="E19" s="46">
        <v>350000</v>
      </c>
      <c r="F19" s="46">
        <v>350000</v>
      </c>
      <c r="G19" s="15">
        <f t="shared" si="2"/>
        <v>2.0588235294117645</v>
      </c>
      <c r="H19" s="47">
        <f t="shared" si="3"/>
        <v>2.0588235294117645</v>
      </c>
      <c r="I19" s="16">
        <f t="shared" si="0"/>
        <v>0</v>
      </c>
      <c r="J19" s="47">
        <f t="shared" si="1"/>
        <v>1</v>
      </c>
    </row>
    <row r="20" spans="1:10" outlineLevel="1" x14ac:dyDescent="0.25">
      <c r="A20" s="23" t="s">
        <v>11</v>
      </c>
      <c r="B20" s="79" t="s">
        <v>51</v>
      </c>
      <c r="C20" s="80"/>
      <c r="D20" s="46">
        <v>32109003.32</v>
      </c>
      <c r="E20" s="46">
        <v>46023100.75</v>
      </c>
      <c r="F20" s="46">
        <v>39288533.939999998</v>
      </c>
      <c r="G20" s="19">
        <f t="shared" si="2"/>
        <v>1.4333394372703312</v>
      </c>
      <c r="H20" s="48">
        <f t="shared" si="3"/>
        <v>1.2235986756875765</v>
      </c>
      <c r="I20" s="20">
        <f t="shared" si="0"/>
        <v>-6734566.8100000024</v>
      </c>
      <c r="J20" s="48">
        <f t="shared" si="1"/>
        <v>0.85366985926084082</v>
      </c>
    </row>
    <row r="21" spans="1:10" ht="25.5" x14ac:dyDescent="0.25">
      <c r="A21" s="21" t="s">
        <v>12</v>
      </c>
      <c r="B21" s="61" t="s">
        <v>52</v>
      </c>
      <c r="C21" s="62"/>
      <c r="D21" s="26">
        <f>D22+D23+D24+D25</f>
        <v>45597381.380000003</v>
      </c>
      <c r="E21" s="26">
        <f t="shared" ref="E21:F21" si="6">E22+E23+E24+E25</f>
        <v>82595218.439999998</v>
      </c>
      <c r="F21" s="26">
        <f t="shared" si="6"/>
        <v>65607472.18</v>
      </c>
      <c r="G21" s="13">
        <f t="shared" si="2"/>
        <v>1.8114026713873539</v>
      </c>
      <c r="H21" s="9">
        <f t="shared" si="3"/>
        <v>1.4388429816449253</v>
      </c>
      <c r="I21" s="14">
        <f t="shared" ref="I21:I40" si="7">F21-E21</f>
        <v>-16987746.259999998</v>
      </c>
      <c r="J21" s="9">
        <f t="shared" si="1"/>
        <v>0.79432530622410691</v>
      </c>
    </row>
    <row r="22" spans="1:10" x14ac:dyDescent="0.25">
      <c r="A22" s="22" t="s">
        <v>78</v>
      </c>
      <c r="B22" s="59" t="s">
        <v>79</v>
      </c>
      <c r="C22" s="60"/>
      <c r="D22" s="46">
        <v>8047988.9100000001</v>
      </c>
      <c r="E22" s="46">
        <v>11883407.050000001</v>
      </c>
      <c r="F22" s="46">
        <v>11504500.560000001</v>
      </c>
      <c r="G22" s="15">
        <f t="shared" si="2"/>
        <v>1.4765685170408616</v>
      </c>
      <c r="H22" s="47">
        <f t="shared" si="3"/>
        <v>1.4294876258719895</v>
      </c>
      <c r="I22" s="16">
        <f t="shared" si="7"/>
        <v>-378906.49000000022</v>
      </c>
      <c r="J22" s="47">
        <f t="shared" si="1"/>
        <v>0.96811465866600943</v>
      </c>
    </row>
    <row r="23" spans="1:10" outlineLevel="1" x14ac:dyDescent="0.25">
      <c r="A23" s="22" t="s">
        <v>13</v>
      </c>
      <c r="B23" s="57" t="s">
        <v>53</v>
      </c>
      <c r="C23" s="58"/>
      <c r="D23" s="46">
        <v>17228950.100000001</v>
      </c>
      <c r="E23" s="46">
        <v>44904168.469999999</v>
      </c>
      <c r="F23" s="46">
        <v>31341000</v>
      </c>
      <c r="G23" s="15">
        <f t="shared" si="2"/>
        <v>2.6063206527018727</v>
      </c>
      <c r="H23" s="47">
        <f t="shared" si="3"/>
        <v>1.8190893709768188</v>
      </c>
      <c r="I23" s="16">
        <f t="shared" si="7"/>
        <v>-13563168.469999999</v>
      </c>
      <c r="J23" s="47">
        <f t="shared" si="1"/>
        <v>0.69795302012860105</v>
      </c>
    </row>
    <row r="24" spans="1:10" outlineLevel="1" x14ac:dyDescent="0.25">
      <c r="A24" s="22" t="s">
        <v>14</v>
      </c>
      <c r="B24" s="59" t="s">
        <v>54</v>
      </c>
      <c r="C24" s="60"/>
      <c r="D24" s="46">
        <v>12839242.369999999</v>
      </c>
      <c r="E24" s="46">
        <v>23503397.57</v>
      </c>
      <c r="F24" s="46">
        <v>20461230.800000001</v>
      </c>
      <c r="G24" s="15">
        <f t="shared" si="2"/>
        <v>1.830590691621939</v>
      </c>
      <c r="H24" s="47">
        <f t="shared" si="3"/>
        <v>1.5936478345334018</v>
      </c>
      <c r="I24" s="16">
        <f t="shared" si="7"/>
        <v>-3042166.7699999996</v>
      </c>
      <c r="J24" s="47">
        <f t="shared" si="1"/>
        <v>0.87056480830315974</v>
      </c>
    </row>
    <row r="25" spans="1:10" ht="25.5" outlineLevel="1" x14ac:dyDescent="0.25">
      <c r="A25" s="22" t="s">
        <v>15</v>
      </c>
      <c r="B25" s="59" t="s">
        <v>55</v>
      </c>
      <c r="C25" s="60"/>
      <c r="D25" s="46">
        <v>7481200</v>
      </c>
      <c r="E25" s="46">
        <v>2304245.35</v>
      </c>
      <c r="F25" s="46">
        <v>2300740.8199999998</v>
      </c>
      <c r="G25" s="15">
        <f t="shared" si="2"/>
        <v>0.30800477864513714</v>
      </c>
      <c r="H25" s="47">
        <f t="shared" si="3"/>
        <v>0.30753633374324973</v>
      </c>
      <c r="I25" s="16">
        <f t="shared" si="7"/>
        <v>-3504.5300000002608</v>
      </c>
      <c r="J25" s="47">
        <f t="shared" si="1"/>
        <v>0.99847909859078143</v>
      </c>
    </row>
    <row r="26" spans="1:10" x14ac:dyDescent="0.25">
      <c r="A26" s="21" t="s">
        <v>16</v>
      </c>
      <c r="B26" s="61" t="s">
        <v>56</v>
      </c>
      <c r="C26" s="62"/>
      <c r="D26" s="26">
        <f>D27+D28</f>
        <v>664901143.43999994</v>
      </c>
      <c r="E26" s="26">
        <f t="shared" ref="E26:F26" si="8">E27+E28</f>
        <v>665436239.00999999</v>
      </c>
      <c r="F26" s="26">
        <f t="shared" si="8"/>
        <v>617734222.48000002</v>
      </c>
      <c r="G26" s="13">
        <f t="shared" si="2"/>
        <v>1.0008047746274455</v>
      </c>
      <c r="H26" s="9">
        <f t="shared" si="3"/>
        <v>0.92906175387821965</v>
      </c>
      <c r="I26" s="14">
        <f t="shared" si="7"/>
        <v>-47702016.529999971</v>
      </c>
      <c r="J26" s="9">
        <f t="shared" si="1"/>
        <v>0.92831466978569055</v>
      </c>
    </row>
    <row r="27" spans="1:10" ht="25.5" outlineLevel="1" x14ac:dyDescent="0.25">
      <c r="A27" s="22" t="s">
        <v>17</v>
      </c>
      <c r="B27" s="59" t="s">
        <v>57</v>
      </c>
      <c r="C27" s="60"/>
      <c r="D27" s="85">
        <v>126021.42</v>
      </c>
      <c r="E27" s="85">
        <v>565917</v>
      </c>
      <c r="F27" s="46">
        <v>565917</v>
      </c>
      <c r="G27" s="15">
        <f t="shared" si="2"/>
        <v>4.4906413528747731</v>
      </c>
      <c r="H27" s="47">
        <f t="shared" ref="H27" si="9">F27/D27</f>
        <v>4.4906413528747731</v>
      </c>
      <c r="I27" s="16">
        <f t="shared" si="7"/>
        <v>0</v>
      </c>
      <c r="J27" s="47">
        <f t="shared" si="1"/>
        <v>1</v>
      </c>
    </row>
    <row r="28" spans="1:10" ht="25.5" outlineLevel="1" x14ac:dyDescent="0.25">
      <c r="A28" s="22" t="s">
        <v>18</v>
      </c>
      <c r="B28" s="59" t="s">
        <v>58</v>
      </c>
      <c r="C28" s="60"/>
      <c r="D28" s="82">
        <v>664775122.01999998</v>
      </c>
      <c r="E28" s="82">
        <v>664870322.00999999</v>
      </c>
      <c r="F28" s="46">
        <v>617168305.48000002</v>
      </c>
      <c r="G28" s="15">
        <f t="shared" si="2"/>
        <v>1.0001432063066842</v>
      </c>
      <c r="H28" s="47">
        <f t="shared" si="3"/>
        <v>0.92838658523300199</v>
      </c>
      <c r="I28" s="16">
        <f t="shared" si="7"/>
        <v>-47702016.529999971</v>
      </c>
      <c r="J28" s="47">
        <f t="shared" si="1"/>
        <v>0.92825365345562449</v>
      </c>
    </row>
    <row r="29" spans="1:10" x14ac:dyDescent="0.25">
      <c r="A29" s="21" t="s">
        <v>19</v>
      </c>
      <c r="B29" s="61" t="s">
        <v>59</v>
      </c>
      <c r="C29" s="62"/>
      <c r="D29" s="26">
        <f>D30+D31+D32+D33+D34+D35</f>
        <v>283012823.09000003</v>
      </c>
      <c r="E29" s="26">
        <f t="shared" ref="E29:F29" si="10">E30+E31+E32+E33+E34+E35</f>
        <v>330696894.21999997</v>
      </c>
      <c r="F29" s="26">
        <f t="shared" si="10"/>
        <v>296657182.36000001</v>
      </c>
      <c r="G29" s="13">
        <f t="shared" si="2"/>
        <v>1.1684873166147531</v>
      </c>
      <c r="H29" s="9">
        <f t="shared" si="3"/>
        <v>1.0482110991333455</v>
      </c>
      <c r="I29" s="14">
        <f t="shared" si="7"/>
        <v>-34039711.859999955</v>
      </c>
      <c r="J29" s="9">
        <f t="shared" si="1"/>
        <v>0.89706673254283831</v>
      </c>
    </row>
    <row r="30" spans="1:10" outlineLevel="1" x14ac:dyDescent="0.25">
      <c r="A30" s="22" t="s">
        <v>20</v>
      </c>
      <c r="B30" s="59" t="s">
        <v>60</v>
      </c>
      <c r="C30" s="60"/>
      <c r="D30" s="46">
        <v>92237378.780000001</v>
      </c>
      <c r="E30" s="46">
        <v>111224790.59</v>
      </c>
      <c r="F30" s="46">
        <v>100278698.54000001</v>
      </c>
      <c r="G30" s="15">
        <f t="shared" si="2"/>
        <v>1.2058537662403419</v>
      </c>
      <c r="H30" s="47">
        <f t="shared" si="3"/>
        <v>1.0871807055486666</v>
      </c>
      <c r="I30" s="16">
        <f t="shared" si="7"/>
        <v>-10946092.049999997</v>
      </c>
      <c r="J30" s="47">
        <f t="shared" si="1"/>
        <v>0.90158586056277867</v>
      </c>
    </row>
    <row r="31" spans="1:10" outlineLevel="1" x14ac:dyDescent="0.25">
      <c r="A31" s="22" t="s">
        <v>21</v>
      </c>
      <c r="B31" s="59" t="s">
        <v>61</v>
      </c>
      <c r="C31" s="60"/>
      <c r="D31" s="46">
        <v>150927376.86000001</v>
      </c>
      <c r="E31" s="46">
        <v>176785353.66999999</v>
      </c>
      <c r="F31" s="46">
        <v>155370898.31999999</v>
      </c>
      <c r="G31" s="15">
        <f t="shared" si="2"/>
        <v>1.1713272790395461</v>
      </c>
      <c r="H31" s="47">
        <f t="shared" si="3"/>
        <v>1.029441454244062</v>
      </c>
      <c r="I31" s="16">
        <f t="shared" si="7"/>
        <v>-21414455.349999994</v>
      </c>
      <c r="J31" s="47">
        <f t="shared" si="1"/>
        <v>0.87886748022138916</v>
      </c>
    </row>
    <row r="32" spans="1:10" outlineLevel="1" x14ac:dyDescent="0.25">
      <c r="A32" s="22" t="s">
        <v>22</v>
      </c>
      <c r="B32" s="59" t="s">
        <v>62</v>
      </c>
      <c r="C32" s="60"/>
      <c r="D32" s="46">
        <v>22706494.079999998</v>
      </c>
      <c r="E32" s="46">
        <v>24552800.329999998</v>
      </c>
      <c r="F32" s="46">
        <v>24083698.559999999</v>
      </c>
      <c r="G32" s="15">
        <f t="shared" si="2"/>
        <v>1.0813118151791754</v>
      </c>
      <c r="H32" s="47">
        <f>F32/D32</f>
        <v>1.0606524492573712</v>
      </c>
      <c r="I32" s="16">
        <f t="shared" si="7"/>
        <v>-469101.76999999955</v>
      </c>
      <c r="J32" s="47">
        <f>F32/E32</f>
        <v>0.98089416426252507</v>
      </c>
    </row>
    <row r="33" spans="1:10" ht="25.5" outlineLevel="1" x14ac:dyDescent="0.25">
      <c r="A33" s="22" t="s">
        <v>23</v>
      </c>
      <c r="B33" s="59" t="s">
        <v>63</v>
      </c>
      <c r="C33" s="60"/>
      <c r="D33" s="46">
        <v>85000</v>
      </c>
      <c r="E33" s="46">
        <v>62000</v>
      </c>
      <c r="F33" s="46">
        <v>18000</v>
      </c>
      <c r="G33" s="15">
        <f t="shared" si="2"/>
        <v>0.72941176470588232</v>
      </c>
      <c r="H33" s="47">
        <f t="shared" si="3"/>
        <v>0.21176470588235294</v>
      </c>
      <c r="I33" s="16">
        <f t="shared" si="7"/>
        <v>-44000</v>
      </c>
      <c r="J33" s="47">
        <f t="shared" si="1"/>
        <v>0.29032258064516131</v>
      </c>
    </row>
    <row r="34" spans="1:10" outlineLevel="1" x14ac:dyDescent="0.25">
      <c r="A34" s="22" t="s">
        <v>24</v>
      </c>
      <c r="B34" s="59" t="s">
        <v>64</v>
      </c>
      <c r="C34" s="60"/>
      <c r="D34" s="46">
        <v>15000</v>
      </c>
      <c r="E34" s="46">
        <v>145200</v>
      </c>
      <c r="F34" s="46">
        <v>111500</v>
      </c>
      <c r="G34" s="15">
        <f t="shared" si="2"/>
        <v>9.68</v>
      </c>
      <c r="H34" s="47">
        <f t="shared" si="3"/>
        <v>7.4333333333333336</v>
      </c>
      <c r="I34" s="16">
        <f t="shared" si="7"/>
        <v>-33700</v>
      </c>
      <c r="J34" s="47">
        <f t="shared" si="1"/>
        <v>0.76790633608815428</v>
      </c>
    </row>
    <row r="35" spans="1:10" outlineLevel="1" x14ac:dyDescent="0.25">
      <c r="A35" s="22" t="s">
        <v>25</v>
      </c>
      <c r="B35" s="59" t="s">
        <v>65</v>
      </c>
      <c r="C35" s="60"/>
      <c r="D35" s="46">
        <v>17041573.370000001</v>
      </c>
      <c r="E35" s="46">
        <v>17926749.629999999</v>
      </c>
      <c r="F35" s="46">
        <v>16794386.940000001</v>
      </c>
      <c r="G35" s="15">
        <f t="shared" si="2"/>
        <v>1.0519421675910665</v>
      </c>
      <c r="H35" s="47">
        <f t="shared" si="3"/>
        <v>0.98549509340286934</v>
      </c>
      <c r="I35" s="16">
        <f t="shared" si="7"/>
        <v>-1132362.6899999976</v>
      </c>
      <c r="J35" s="47">
        <f t="shared" si="1"/>
        <v>0.93683390947207656</v>
      </c>
    </row>
    <row r="36" spans="1:10" x14ac:dyDescent="0.25">
      <c r="A36" s="21" t="s">
        <v>26</v>
      </c>
      <c r="B36" s="61" t="s">
        <v>66</v>
      </c>
      <c r="C36" s="62"/>
      <c r="D36" s="26">
        <f>D37</f>
        <v>4176322.11</v>
      </c>
      <c r="E36" s="26">
        <f t="shared" ref="E36:F36" si="11">E37</f>
        <v>5157755.66</v>
      </c>
      <c r="F36" s="26">
        <f t="shared" si="11"/>
        <v>5157755.66</v>
      </c>
      <c r="G36" s="13">
        <f t="shared" si="2"/>
        <v>1.2349994861866631</v>
      </c>
      <c r="H36" s="9">
        <f t="shared" si="3"/>
        <v>1.2349994861866631</v>
      </c>
      <c r="I36" s="14">
        <f t="shared" si="7"/>
        <v>0</v>
      </c>
      <c r="J36" s="9">
        <f t="shared" si="1"/>
        <v>1</v>
      </c>
    </row>
    <row r="37" spans="1:10" outlineLevel="1" x14ac:dyDescent="0.25">
      <c r="A37" s="22" t="s">
        <v>27</v>
      </c>
      <c r="B37" s="59" t="s">
        <v>67</v>
      </c>
      <c r="C37" s="60"/>
      <c r="D37" s="46">
        <v>4176322.11</v>
      </c>
      <c r="E37" s="46">
        <v>5157755.66</v>
      </c>
      <c r="F37" s="46">
        <v>5157755.66</v>
      </c>
      <c r="G37" s="15">
        <f t="shared" si="2"/>
        <v>1.2349994861866631</v>
      </c>
      <c r="H37" s="47">
        <f t="shared" si="3"/>
        <v>1.2349994861866631</v>
      </c>
      <c r="I37" s="16">
        <f t="shared" si="7"/>
        <v>0</v>
      </c>
      <c r="J37" s="47">
        <f t="shared" si="1"/>
        <v>1</v>
      </c>
    </row>
    <row r="38" spans="1:10" x14ac:dyDescent="0.25">
      <c r="A38" s="21" t="s">
        <v>28</v>
      </c>
      <c r="B38" s="61" t="s">
        <v>68</v>
      </c>
      <c r="C38" s="62"/>
      <c r="D38" s="26">
        <f>D39+D40+D41+D42</f>
        <v>7738062.6500000004</v>
      </c>
      <c r="E38" s="26">
        <f t="shared" ref="E38:F38" si="12">E39+E40+E41+E42</f>
        <v>9488390.8999999985</v>
      </c>
      <c r="F38" s="26">
        <f t="shared" si="12"/>
        <v>8904991.0899999999</v>
      </c>
      <c r="G38" s="13">
        <f t="shared" si="2"/>
        <v>1.2261972187573331</v>
      </c>
      <c r="H38" s="9">
        <f t="shared" si="3"/>
        <v>1.1508036950308227</v>
      </c>
      <c r="I38" s="14">
        <f t="shared" si="7"/>
        <v>-583399.80999999866</v>
      </c>
      <c r="J38" s="9">
        <f t="shared" si="1"/>
        <v>0.93851435758195856</v>
      </c>
    </row>
    <row r="39" spans="1:10" outlineLevel="1" x14ac:dyDescent="0.25">
      <c r="A39" s="22" t="s">
        <v>29</v>
      </c>
      <c r="B39" s="59" t="s">
        <v>69</v>
      </c>
      <c r="C39" s="60"/>
      <c r="D39" s="46">
        <v>3219654</v>
      </c>
      <c r="E39" s="46">
        <v>3692125.53</v>
      </c>
      <c r="F39" s="46">
        <v>3593647.8</v>
      </c>
      <c r="G39" s="15">
        <f t="shared" si="2"/>
        <v>1.1467460571850268</v>
      </c>
      <c r="H39" s="47">
        <f t="shared" si="3"/>
        <v>1.1161596246056253</v>
      </c>
      <c r="I39" s="16">
        <f t="shared" si="7"/>
        <v>-98477.729999999981</v>
      </c>
      <c r="J39" s="47">
        <f t="shared" si="1"/>
        <v>0.97332763222706564</v>
      </c>
    </row>
    <row r="40" spans="1:10" outlineLevel="1" x14ac:dyDescent="0.25">
      <c r="A40" s="22" t="s">
        <v>30</v>
      </c>
      <c r="B40" s="59" t="s">
        <v>70</v>
      </c>
      <c r="C40" s="60"/>
      <c r="D40" s="46">
        <v>360000</v>
      </c>
      <c r="E40" s="46">
        <v>595482.5</v>
      </c>
      <c r="F40" s="46">
        <v>595482.5</v>
      </c>
      <c r="G40" s="15">
        <f t="shared" si="2"/>
        <v>1.6541180555555555</v>
      </c>
      <c r="H40" s="47">
        <f t="shared" si="3"/>
        <v>1.6541180555555555</v>
      </c>
      <c r="I40" s="16">
        <f t="shared" si="7"/>
        <v>0</v>
      </c>
      <c r="J40" s="47">
        <f t="shared" si="1"/>
        <v>1</v>
      </c>
    </row>
    <row r="41" spans="1:10" outlineLevel="1" x14ac:dyDescent="0.25">
      <c r="A41" s="22" t="s">
        <v>31</v>
      </c>
      <c r="B41" s="59" t="s">
        <v>71</v>
      </c>
      <c r="C41" s="60"/>
      <c r="D41" s="46">
        <v>3958408.65</v>
      </c>
      <c r="E41" s="46">
        <v>3100782.87</v>
      </c>
      <c r="F41" s="46">
        <v>2615860.79</v>
      </c>
      <c r="G41" s="15">
        <f t="shared" si="2"/>
        <v>0.78334076750767012</v>
      </c>
      <c r="H41" s="47">
        <f t="shared" si="3"/>
        <v>0.66083646770527349</v>
      </c>
      <c r="I41" s="16">
        <f t="shared" ref="I41:I48" si="13">F41-E41</f>
        <v>-484922.08000000007</v>
      </c>
      <c r="J41" s="47">
        <f t="shared" si="1"/>
        <v>0.84361301634770702</v>
      </c>
    </row>
    <row r="42" spans="1:10" ht="25.5" outlineLevel="1" x14ac:dyDescent="0.25">
      <c r="A42" s="22" t="s">
        <v>32</v>
      </c>
      <c r="B42" s="59" t="s">
        <v>72</v>
      </c>
      <c r="C42" s="60"/>
      <c r="D42" s="46">
        <v>200000</v>
      </c>
      <c r="E42" s="46">
        <v>2100000</v>
      </c>
      <c r="F42" s="46">
        <v>2100000</v>
      </c>
      <c r="G42" s="15">
        <f t="shared" si="2"/>
        <v>10.5</v>
      </c>
      <c r="H42" s="47">
        <f t="shared" si="3"/>
        <v>10.5</v>
      </c>
      <c r="I42" s="16">
        <f t="shared" si="13"/>
        <v>0</v>
      </c>
      <c r="J42" s="47">
        <f t="shared" si="1"/>
        <v>1</v>
      </c>
    </row>
    <row r="43" spans="1:10" x14ac:dyDescent="0.25">
      <c r="A43" s="21" t="s">
        <v>33</v>
      </c>
      <c r="B43" s="61" t="s">
        <v>73</v>
      </c>
      <c r="C43" s="62"/>
      <c r="D43" s="26">
        <f>D44+D45</f>
        <v>16925045.75</v>
      </c>
      <c r="E43" s="26">
        <f t="shared" ref="E43:F43" si="14">E44+E45</f>
        <v>15459694.720000001</v>
      </c>
      <c r="F43" s="26">
        <f t="shared" si="14"/>
        <v>12687319.470000001</v>
      </c>
      <c r="G43" s="13">
        <f t="shared" si="2"/>
        <v>0.91342114806395724</v>
      </c>
      <c r="H43" s="9">
        <f t="shared" si="3"/>
        <v>0.74961803101773006</v>
      </c>
      <c r="I43" s="14">
        <f t="shared" si="13"/>
        <v>-2772375.25</v>
      </c>
      <c r="J43" s="9">
        <f t="shared" si="1"/>
        <v>0.82067076354273572</v>
      </c>
    </row>
    <row r="44" spans="1:10" outlineLevel="1" x14ac:dyDescent="0.25">
      <c r="A44" s="22" t="s">
        <v>34</v>
      </c>
      <c r="B44" s="59" t="s">
        <v>74</v>
      </c>
      <c r="C44" s="60"/>
      <c r="D44" s="46">
        <v>885313.26</v>
      </c>
      <c r="E44" s="46">
        <v>990000</v>
      </c>
      <c r="F44" s="46">
        <v>968050.23</v>
      </c>
      <c r="G44" s="15">
        <f t="shared" si="2"/>
        <v>1.1182482458243086</v>
      </c>
      <c r="H44" s="47">
        <f t="shared" si="3"/>
        <v>1.0934550217851702</v>
      </c>
      <c r="I44" s="16">
        <f t="shared" si="13"/>
        <v>-21949.770000000019</v>
      </c>
      <c r="J44" s="47">
        <f t="shared" si="1"/>
        <v>0.97782851515151514</v>
      </c>
    </row>
    <row r="45" spans="1:10" outlineLevel="1" x14ac:dyDescent="0.25">
      <c r="A45" s="22" t="s">
        <v>35</v>
      </c>
      <c r="B45" s="59" t="s">
        <v>75</v>
      </c>
      <c r="C45" s="60"/>
      <c r="D45" s="46">
        <v>16039732.49</v>
      </c>
      <c r="E45" s="46">
        <v>14469694.720000001</v>
      </c>
      <c r="F45" s="46">
        <v>11719269.24</v>
      </c>
      <c r="G45" s="15">
        <f t="shared" si="2"/>
        <v>0.90211571352709019</v>
      </c>
      <c r="H45" s="47">
        <f t="shared" si="3"/>
        <v>0.7306399434844939</v>
      </c>
      <c r="I45" s="16">
        <f t="shared" si="13"/>
        <v>-2750425.4800000004</v>
      </c>
      <c r="J45" s="47">
        <f t="shared" si="1"/>
        <v>0.80991820952529392</v>
      </c>
    </row>
    <row r="46" spans="1:10" ht="38.25" x14ac:dyDescent="0.25">
      <c r="A46" s="21" t="s">
        <v>36</v>
      </c>
      <c r="B46" s="61" t="s">
        <v>76</v>
      </c>
      <c r="C46" s="62"/>
      <c r="D46" s="26">
        <f>D47</f>
        <v>50000</v>
      </c>
      <c r="E46" s="26">
        <f t="shared" ref="E46:F46" si="15">E47</f>
        <v>0</v>
      </c>
      <c r="F46" s="26">
        <f t="shared" si="15"/>
        <v>0</v>
      </c>
      <c r="G46" s="13">
        <f t="shared" ref="G46:G48" si="16">E46/D46</f>
        <v>0</v>
      </c>
      <c r="H46" s="9">
        <f t="shared" si="3"/>
        <v>0</v>
      </c>
      <c r="I46" s="14">
        <f t="shared" si="13"/>
        <v>0</v>
      </c>
      <c r="J46" s="9" t="e">
        <f t="shared" ref="J46:J48" si="17">F46/E46</f>
        <v>#DIV/0!</v>
      </c>
    </row>
    <row r="47" spans="1:10" s="44" customFormat="1" ht="25.5" outlineLevel="1" x14ac:dyDescent="0.25">
      <c r="A47" s="39" t="s">
        <v>37</v>
      </c>
      <c r="B47" s="77" t="s">
        <v>77</v>
      </c>
      <c r="C47" s="78"/>
      <c r="D47" s="40">
        <v>50000</v>
      </c>
      <c r="E47" s="27">
        <v>0</v>
      </c>
      <c r="F47" s="41">
        <v>0</v>
      </c>
      <c r="G47" s="42">
        <f t="shared" si="16"/>
        <v>0</v>
      </c>
      <c r="H47" s="49">
        <f t="shared" ref="H47:H48" si="18">F47/D47</f>
        <v>0</v>
      </c>
      <c r="I47" s="43">
        <f t="shared" si="13"/>
        <v>0</v>
      </c>
      <c r="J47" s="49" t="e">
        <f>F47/E47</f>
        <v>#DIV/0!</v>
      </c>
    </row>
    <row r="48" spans="1:10" ht="12.75" customHeight="1" x14ac:dyDescent="0.25">
      <c r="A48" s="69" t="s">
        <v>81</v>
      </c>
      <c r="B48" s="70"/>
      <c r="C48" s="71"/>
      <c r="D48" s="29">
        <f>D7+D14+D17+D21+D26+D29+D36+D38+D43+D46</f>
        <v>1134416571.0899999</v>
      </c>
      <c r="E48" s="29">
        <f>E7+E14+E17+E21+E26+E29+E36+E38+E43+E46</f>
        <v>1245501512.6800003</v>
      </c>
      <c r="F48" s="29">
        <f>F7+F14+F17+F21+F26+F29+F36+F38+F43+F46</f>
        <v>1129661674.5899999</v>
      </c>
      <c r="G48" s="17">
        <f t="shared" si="16"/>
        <v>1.0979225307712712</v>
      </c>
      <c r="H48" s="9">
        <f t="shared" si="18"/>
        <v>0.99580850930674325</v>
      </c>
      <c r="I48" s="18">
        <f t="shared" si="13"/>
        <v>-115839838.09000039</v>
      </c>
      <c r="J48" s="9">
        <f t="shared" si="17"/>
        <v>0.90699341838554437</v>
      </c>
    </row>
    <row r="49" spans="1:6" x14ac:dyDescent="0.25">
      <c r="A49" s="54"/>
      <c r="B49" s="54"/>
      <c r="C49" s="54"/>
      <c r="D49" s="54"/>
      <c r="E49" s="4"/>
    </row>
    <row r="50" spans="1:6" x14ac:dyDescent="0.25">
      <c r="D50" s="3"/>
      <c r="E50" s="3"/>
      <c r="F50" s="3"/>
    </row>
  </sheetData>
  <mergeCells count="54">
    <mergeCell ref="A48:C48"/>
    <mergeCell ref="B4:C5"/>
    <mergeCell ref="D4:E4"/>
    <mergeCell ref="B22:C22"/>
    <mergeCell ref="B46:C46"/>
    <mergeCell ref="B47:C47"/>
    <mergeCell ref="B20:C20"/>
    <mergeCell ref="B38:C38"/>
    <mergeCell ref="B35:C35"/>
    <mergeCell ref="B36:C36"/>
    <mergeCell ref="B37:C37"/>
    <mergeCell ref="B32:C32"/>
    <mergeCell ref="B33:C33"/>
    <mergeCell ref="B34:C34"/>
    <mergeCell ref="B45:C45"/>
    <mergeCell ref="A2:J2"/>
    <mergeCell ref="A4:A5"/>
    <mergeCell ref="F4:F5"/>
    <mergeCell ref="I4:I5"/>
    <mergeCell ref="J4:J5"/>
    <mergeCell ref="H4:H5"/>
    <mergeCell ref="B44:C44"/>
    <mergeCell ref="B26:C26"/>
    <mergeCell ref="B27:C27"/>
    <mergeCell ref="B28:C28"/>
    <mergeCell ref="B29:C29"/>
    <mergeCell ref="B30:C30"/>
    <mergeCell ref="B39:C39"/>
    <mergeCell ref="B40:C40"/>
    <mergeCell ref="B41:C41"/>
    <mergeCell ref="B42:C42"/>
    <mergeCell ref="B43:C43"/>
    <mergeCell ref="B31:C31"/>
    <mergeCell ref="B19:C19"/>
    <mergeCell ref="B21:C21"/>
    <mergeCell ref="B23:C23"/>
    <mergeCell ref="B24:C24"/>
    <mergeCell ref="B25:C25"/>
    <mergeCell ref="B6:C6"/>
    <mergeCell ref="A1:D1"/>
    <mergeCell ref="A3:D3"/>
    <mergeCell ref="A49:D49"/>
    <mergeCell ref="B7:C7"/>
    <mergeCell ref="B8:C8"/>
    <mergeCell ref="B9:C9"/>
    <mergeCell ref="B10:C10"/>
    <mergeCell ref="B11:C11"/>
    <mergeCell ref="B12:C12"/>
    <mergeCell ref="B13:C13"/>
    <mergeCell ref="B15:C15"/>
    <mergeCell ref="B14:C14"/>
    <mergeCell ref="B16:C16"/>
    <mergeCell ref="B17:C17"/>
    <mergeCell ref="B18:C18"/>
  </mergeCells>
  <pageMargins left="0.78740157480314965" right="0.59055118110236227" top="0.59055118110236227" bottom="0.59055118110236227" header="0.39370078740157483" footer="0.51181102362204722"/>
  <pageSetup paperSize="9" scale="59" fitToHeight="0" orientation="landscape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E0496433-EF21-49FF-8BA2-FE5445C6026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Сергей-ПК\Сергей</dc:creator>
  <cp:lastModifiedBy>Владелец</cp:lastModifiedBy>
  <cp:lastPrinted>2023-05-11T07:17:29Z</cp:lastPrinted>
  <dcterms:created xsi:type="dcterms:W3CDTF">2020-05-11T10:54:46Z</dcterms:created>
  <dcterms:modified xsi:type="dcterms:W3CDTF">2025-03-11T12:28:52Z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06.04.2020 17_19_16)(4).xlsx</vt:lpwstr>
  </property>
  <property fmtid="{D5CDD505-2E9C-101B-9397-08002B2CF9AE}" pid="3" name="Название отчета">
    <vt:lpwstr>Вариант (новый от 06.04.2020 17_19_16)(4).xlsx</vt:lpwstr>
  </property>
  <property fmtid="{D5CDD505-2E9C-101B-9397-08002B2CF9AE}" pid="4" name="Версия клиента">
    <vt:lpwstr>20.1.4.3302 (.NET 4.0)</vt:lpwstr>
  </property>
  <property fmtid="{D5CDD505-2E9C-101B-9397-08002B2CF9AE}" pid="5" name="Версия базы">
    <vt:lpwstr>19.2.2804.502709516</vt:lpwstr>
  </property>
  <property fmtid="{D5CDD505-2E9C-101B-9397-08002B2CF9AE}" pid="6" name="Тип сервера">
    <vt:lpwstr>MSSQL</vt:lpwstr>
  </property>
  <property fmtid="{D5CDD505-2E9C-101B-9397-08002B2CF9AE}" pid="7" name="Сервер">
    <vt:lpwstr>db01</vt:lpwstr>
  </property>
  <property fmtid="{D5CDD505-2E9C-101B-9397-08002B2CF9AE}" pid="8" name="База">
    <vt:lpwstr>iv2019</vt:lpwstr>
  </property>
  <property fmtid="{D5CDD505-2E9C-101B-9397-08002B2CF9AE}" pid="9" name="Пользователь">
    <vt:lpwstr>3731021516_skalova.ea</vt:lpwstr>
  </property>
  <property fmtid="{D5CDD505-2E9C-101B-9397-08002B2CF9AE}" pid="10" name="Шаблон">
    <vt:lpwstr>sqr_rosp_svod2016.xlt</vt:lpwstr>
  </property>
  <property fmtid="{D5CDD505-2E9C-101B-9397-08002B2CF9AE}" pid="11" name="Локальная база">
    <vt:lpwstr>используется</vt:lpwstr>
  </property>
</Properties>
</file>