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на 01.02.2025" sheetId="59" r:id="rId1"/>
    <sheet name="на 01.03.2025" sheetId="60" r:id="rId2"/>
    <sheet name="на 01.04.2025" sheetId="61" r:id="rId3"/>
  </sheets>
  <calcPr calcId="145621"/>
</workbook>
</file>

<file path=xl/calcChain.xml><?xml version="1.0" encoding="utf-8"?>
<calcChain xmlns="http://schemas.openxmlformats.org/spreadsheetml/2006/main">
  <c r="E50" i="61" l="1"/>
  <c r="H11" i="61" l="1"/>
  <c r="H17" i="61"/>
  <c r="H20" i="61"/>
  <c r="H21" i="61"/>
  <c r="H22" i="61"/>
  <c r="H23" i="61"/>
  <c r="H24" i="61"/>
  <c r="H25" i="61"/>
  <c r="H26" i="61"/>
  <c r="H29" i="61"/>
  <c r="H30" i="61"/>
  <c r="H31" i="61"/>
  <c r="H35" i="61"/>
  <c r="H39" i="61"/>
  <c r="H43" i="61"/>
  <c r="H46" i="61"/>
  <c r="H52" i="61"/>
  <c r="H51" i="61"/>
  <c r="G49" i="61"/>
  <c r="H49" i="61" s="1"/>
  <c r="G48" i="61"/>
  <c r="H48" i="61" s="1"/>
  <c r="G47" i="61"/>
  <c r="H47" i="61" s="1"/>
  <c r="G46" i="61"/>
  <c r="F45" i="61"/>
  <c r="G45" i="61" s="1"/>
  <c r="H45" i="61" s="1"/>
  <c r="E45" i="61"/>
  <c r="D45" i="61"/>
  <c r="G44" i="61"/>
  <c r="H44" i="61" s="1"/>
  <c r="G43" i="61"/>
  <c r="G42" i="61"/>
  <c r="H42" i="61" s="1"/>
  <c r="G41" i="61"/>
  <c r="H41" i="61" s="1"/>
  <c r="F40" i="61"/>
  <c r="E40" i="61"/>
  <c r="D40" i="61"/>
  <c r="G39" i="61"/>
  <c r="G38" i="61"/>
  <c r="H38" i="61" s="1"/>
  <c r="F37" i="61"/>
  <c r="G37" i="61" s="1"/>
  <c r="H37" i="61" s="1"/>
  <c r="E37" i="61"/>
  <c r="D37" i="61"/>
  <c r="G36" i="61"/>
  <c r="H36" i="61" s="1"/>
  <c r="G35" i="61"/>
  <c r="G34" i="61"/>
  <c r="H34" i="61" s="1"/>
  <c r="F33" i="61"/>
  <c r="E33" i="61"/>
  <c r="D33" i="61"/>
  <c r="G32" i="61"/>
  <c r="H32" i="61" s="1"/>
  <c r="G31" i="61"/>
  <c r="G30" i="61"/>
  <c r="G29" i="61"/>
  <c r="F29" i="61"/>
  <c r="E29" i="61"/>
  <c r="D29" i="61"/>
  <c r="G28" i="61"/>
  <c r="H28" i="61" s="1"/>
  <c r="F27" i="61"/>
  <c r="E27" i="61"/>
  <c r="D27" i="61"/>
  <c r="G26" i="61"/>
  <c r="G25" i="61"/>
  <c r="G24" i="61"/>
  <c r="F24" i="61"/>
  <c r="E24" i="61"/>
  <c r="D24" i="61"/>
  <c r="G23" i="61"/>
  <c r="G22" i="61"/>
  <c r="F21" i="61"/>
  <c r="G21" i="61" s="1"/>
  <c r="E21" i="61"/>
  <c r="D21" i="61"/>
  <c r="G20" i="61"/>
  <c r="G19" i="61"/>
  <c r="H19" i="61" s="1"/>
  <c r="F18" i="61"/>
  <c r="G18" i="61" s="1"/>
  <c r="H18" i="61" s="1"/>
  <c r="E18" i="61"/>
  <c r="D18" i="61"/>
  <c r="G17" i="61"/>
  <c r="G16" i="61"/>
  <c r="H16" i="61" s="1"/>
  <c r="G15" i="61"/>
  <c r="H15" i="61" s="1"/>
  <c r="F14" i="61"/>
  <c r="E14" i="61"/>
  <c r="D14" i="61"/>
  <c r="G13" i="61"/>
  <c r="H13" i="61" s="1"/>
  <c r="G12" i="61"/>
  <c r="H12" i="61" s="1"/>
  <c r="G11" i="61"/>
  <c r="G10" i="61"/>
  <c r="H10" i="61" s="1"/>
  <c r="G9" i="61"/>
  <c r="H9" i="61" s="1"/>
  <c r="G8" i="61"/>
  <c r="H8" i="61" s="1"/>
  <c r="F7" i="61"/>
  <c r="E7" i="61"/>
  <c r="D7" i="61"/>
  <c r="F50" i="61" l="1"/>
  <c r="G7" i="61"/>
  <c r="H7" i="61" s="1"/>
  <c r="G40" i="61"/>
  <c r="H40" i="61" s="1"/>
  <c r="G33" i="61"/>
  <c r="H33" i="61" s="1"/>
  <c r="G27" i="61"/>
  <c r="H27" i="61" s="1"/>
  <c r="D50" i="61"/>
  <c r="G14" i="61"/>
  <c r="H14" i="61" s="1"/>
  <c r="H11" i="60"/>
  <c r="H12" i="60"/>
  <c r="H15" i="60"/>
  <c r="H16" i="60"/>
  <c r="H20" i="60"/>
  <c r="H21" i="60"/>
  <c r="H22" i="60"/>
  <c r="H23" i="60"/>
  <c r="H26" i="60"/>
  <c r="H27" i="60"/>
  <c r="H28" i="60"/>
  <c r="H29" i="60"/>
  <c r="H30" i="60"/>
  <c r="H31" i="60"/>
  <c r="H35" i="60"/>
  <c r="H36" i="60"/>
  <c r="H38" i="60"/>
  <c r="H39" i="60"/>
  <c r="H42" i="60"/>
  <c r="H45" i="60"/>
  <c r="H46" i="60"/>
  <c r="H47" i="60"/>
  <c r="H48" i="60"/>
  <c r="H49" i="60"/>
  <c r="H52" i="60"/>
  <c r="H51" i="60"/>
  <c r="G49" i="60"/>
  <c r="G48" i="60"/>
  <c r="G47" i="60"/>
  <c r="G46" i="60"/>
  <c r="F45" i="60"/>
  <c r="G45" i="60" s="1"/>
  <c r="E45" i="60"/>
  <c r="D45" i="60"/>
  <c r="G44" i="60"/>
  <c r="H44" i="60" s="1"/>
  <c r="G43" i="60"/>
  <c r="H43" i="60" s="1"/>
  <c r="G42" i="60"/>
  <c r="G41" i="60"/>
  <c r="H41" i="60" s="1"/>
  <c r="F40" i="60"/>
  <c r="G40" i="60" s="1"/>
  <c r="H40" i="60" s="1"/>
  <c r="E40" i="60"/>
  <c r="D40" i="60"/>
  <c r="G39" i="60"/>
  <c r="G38" i="60"/>
  <c r="G37" i="60"/>
  <c r="H37" i="60" s="1"/>
  <c r="F37" i="60"/>
  <c r="E37" i="60"/>
  <c r="D37" i="60"/>
  <c r="G36" i="60"/>
  <c r="G35" i="60"/>
  <c r="G34" i="60"/>
  <c r="H34" i="60" s="1"/>
  <c r="F33" i="60"/>
  <c r="G33" i="60" s="1"/>
  <c r="H33" i="60" s="1"/>
  <c r="E33" i="60"/>
  <c r="D33" i="60"/>
  <c r="G32" i="60"/>
  <c r="H32" i="60" s="1"/>
  <c r="G31" i="60"/>
  <c r="G30" i="60"/>
  <c r="F29" i="60"/>
  <c r="G29" i="60" s="1"/>
  <c r="E29" i="60"/>
  <c r="D29" i="60"/>
  <c r="G28" i="60"/>
  <c r="F27" i="60"/>
  <c r="G27" i="60" s="1"/>
  <c r="E27" i="60"/>
  <c r="D27" i="60"/>
  <c r="G26" i="60"/>
  <c r="G25" i="60"/>
  <c r="H25" i="60" s="1"/>
  <c r="G24" i="60"/>
  <c r="H24" i="60" s="1"/>
  <c r="F24" i="60"/>
  <c r="E24" i="60"/>
  <c r="D24" i="60"/>
  <c r="G23" i="60"/>
  <c r="G22" i="60"/>
  <c r="F21" i="60"/>
  <c r="G21" i="60" s="1"/>
  <c r="E21" i="60"/>
  <c r="D21" i="60"/>
  <c r="G20" i="60"/>
  <c r="G19" i="60"/>
  <c r="H19" i="60" s="1"/>
  <c r="F18" i="60"/>
  <c r="G18" i="60" s="1"/>
  <c r="H18" i="60" s="1"/>
  <c r="E18" i="60"/>
  <c r="D18" i="60"/>
  <c r="G17" i="60"/>
  <c r="H17" i="60" s="1"/>
  <c r="G16" i="60"/>
  <c r="G15" i="60"/>
  <c r="F14" i="60"/>
  <c r="G14" i="60" s="1"/>
  <c r="H14" i="60" s="1"/>
  <c r="E14" i="60"/>
  <c r="D14" i="60"/>
  <c r="G13" i="60"/>
  <c r="H13" i="60" s="1"/>
  <c r="G12" i="60"/>
  <c r="G11" i="60"/>
  <c r="G10" i="60"/>
  <c r="H10" i="60" s="1"/>
  <c r="G9" i="60"/>
  <c r="H9" i="60" s="1"/>
  <c r="G8" i="60"/>
  <c r="H8" i="60" s="1"/>
  <c r="F7" i="60"/>
  <c r="G7" i="60" s="1"/>
  <c r="H7" i="60" s="1"/>
  <c r="E7" i="60"/>
  <c r="D7" i="60"/>
  <c r="G50" i="61" l="1"/>
  <c r="H50" i="61" s="1"/>
  <c r="E50" i="60"/>
  <c r="D50" i="60"/>
  <c r="F50" i="60"/>
  <c r="H8" i="59"/>
  <c r="H9" i="59"/>
  <c r="H10" i="59"/>
  <c r="H11" i="59"/>
  <c r="H12" i="59"/>
  <c r="H13" i="59"/>
  <c r="H14" i="59"/>
  <c r="H15" i="59"/>
  <c r="H16" i="59"/>
  <c r="H17" i="59"/>
  <c r="H18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7" i="59"/>
  <c r="G50" i="60" l="1"/>
  <c r="H50" i="60" s="1"/>
  <c r="E33" i="59"/>
  <c r="G49" i="59"/>
  <c r="G48" i="59"/>
  <c r="G47" i="59"/>
  <c r="G46" i="59"/>
  <c r="F45" i="59"/>
  <c r="E45" i="59"/>
  <c r="D45" i="59"/>
  <c r="G44" i="59"/>
  <c r="G43" i="59"/>
  <c r="G42" i="59"/>
  <c r="G41" i="59"/>
  <c r="F40" i="59"/>
  <c r="E40" i="59"/>
  <c r="D40" i="59"/>
  <c r="G39" i="59"/>
  <c r="G38" i="59"/>
  <c r="F37" i="59"/>
  <c r="E37" i="59"/>
  <c r="D37" i="59"/>
  <c r="G36" i="59"/>
  <c r="G35" i="59"/>
  <c r="G34" i="59"/>
  <c r="F33" i="59"/>
  <c r="D33" i="59"/>
  <c r="G32" i="59"/>
  <c r="G31" i="59"/>
  <c r="G30" i="59"/>
  <c r="F29" i="59"/>
  <c r="E29" i="59"/>
  <c r="D29" i="59"/>
  <c r="G28" i="59"/>
  <c r="F27" i="59"/>
  <c r="E27" i="59"/>
  <c r="D27" i="59"/>
  <c r="G26" i="59"/>
  <c r="G25" i="59"/>
  <c r="F24" i="59"/>
  <c r="E24" i="59"/>
  <c r="D24" i="59"/>
  <c r="G23" i="59"/>
  <c r="G22" i="59"/>
  <c r="F21" i="59"/>
  <c r="E21" i="59"/>
  <c r="D21" i="59"/>
  <c r="G20" i="59"/>
  <c r="G19" i="59"/>
  <c r="F18" i="59"/>
  <c r="E18" i="59"/>
  <c r="D18" i="59"/>
  <c r="G17" i="59"/>
  <c r="G16" i="59"/>
  <c r="G15" i="59"/>
  <c r="F14" i="59"/>
  <c r="E14" i="59"/>
  <c r="D14" i="59"/>
  <c r="G13" i="59"/>
  <c r="G12" i="59"/>
  <c r="G11" i="59"/>
  <c r="G10" i="59"/>
  <c r="G9" i="59"/>
  <c r="G8" i="59"/>
  <c r="F7" i="59"/>
  <c r="E7" i="59"/>
  <c r="D7" i="59"/>
  <c r="G45" i="59" l="1"/>
  <c r="G29" i="59"/>
  <c r="G27" i="59"/>
  <c r="G18" i="59"/>
  <c r="G21" i="59"/>
  <c r="G37" i="59"/>
  <c r="G7" i="59"/>
  <c r="F50" i="59"/>
  <c r="E50" i="59"/>
  <c r="G40" i="59"/>
  <c r="G33" i="59"/>
  <c r="G24" i="59"/>
  <c r="D50" i="59"/>
  <c r="G14" i="59"/>
  <c r="G50" i="59" l="1"/>
</calcChain>
</file>

<file path=xl/sharedStrings.xml><?xml version="1.0" encoding="utf-8"?>
<sst xmlns="http://schemas.openxmlformats.org/spreadsheetml/2006/main" count="339" uniqueCount="117">
  <si>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</si>
  <si>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</si>
  <si>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</si>
  <si>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</si>
  <si>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</si>
  <si>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</si>
  <si>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</si>
  <si>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</si>
  <si>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</si>
  <si>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</si>
  <si>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</si>
  <si>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</si>
  <si>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</si>
  <si>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</si>
  <si>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</si>
  <si>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</si>
  <si>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</si>
  <si>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</si>
  <si>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</si>
  <si>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</si>
  <si>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</si>
  <si>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</si>
  <si>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</si>
  <si>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</si>
  <si>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</si>
  <si>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</si>
  <si>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</si>
  <si>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</si>
  <si>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</si>
  <si>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</si>
  <si>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</si>
  <si>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</si>
  <si>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</si>
  <si>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</si>
  <si>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</si>
  <si>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</si>
  <si>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</si>
  <si>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</si>
  <si>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</si>
  <si>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</si>
  <si>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</si>
  <si>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</si>
  <si>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</si>
  <si>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</si>
  <si>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</si>
  <si>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</si>
  <si>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</si>
  <si>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</si>
  <si>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</si>
  <si>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</si>
  <si>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</si>
  <si>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</si>
  <si>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</si>
  <si>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</si>
  <si>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</si>
  <si>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</si>
  <si>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</si>
  <si>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</si>
  <si>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</si>
  <si>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</si>
  <si>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</si>
  <si>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</si>
  <si>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</si>
  <si>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</si>
  <si>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</si>
  <si>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</si>
  <si>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</si>
  <si>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</si>
  <si>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</si>
  <si>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</si>
  <si>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</si>
  <si>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</si>
  <si>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</si>
  <si>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</si>
  <si>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</si>
  <si>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</si>
  <si>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</si>
  <si>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</si>
  <si>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</si>
  <si>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</si>
  <si>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</si>
  <si>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</si>
  <si>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</si>
  <si>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</si>
  <si>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</si>
  <si>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</si>
  <si>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</si>
  <si>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</si>
  <si>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</si>
  <si>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</si>
  <si>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</si>
  <si>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</si>
  <si>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</si>
  <si>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</si>
  <si>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</si>
  <si>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</si>
  <si>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</si>
  <si>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</si>
  <si>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</si>
  <si>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</si>
  <si>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</si>
  <si>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</si>
  <si>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</si>
  <si>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</si>
  <si>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</si>
  <si>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Исполнение по муниципальным программам Заволжского муниципального района на 01.02.2025</t>
  </si>
  <si>
    <t>утверждено по состоянию на 01.02.2025</t>
  </si>
  <si>
    <t>профинансировано на 01.02.2025</t>
  </si>
  <si>
    <t>кассовые расходы на 01.02.2025</t>
  </si>
  <si>
    <t>Исполнение по муниципальным программам Заволжского муниципального района на 01.03.2025</t>
  </si>
  <si>
    <t>утверждено по состоянию на 01.03.2025</t>
  </si>
  <si>
    <t>профинансировано на 01.03.2025</t>
  </si>
  <si>
    <t>кассовые расходы на 01.03.2025</t>
  </si>
  <si>
    <t>утверждено по состоянию на 01.04.2025</t>
  </si>
  <si>
    <t>профинансировано на 01.04.2025</t>
  </si>
  <si>
    <t>кассовые расходы на 01.04.2025</t>
  </si>
  <si>
    <t>Сведения об исполнении бюджета в разрезе муниципальным программам на 01.04.2025 в сравнении с запланированными значениями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</si>
</sst>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opLeftCell="A2" workbookViewId="0">
      <selection activeCell="J12" sqref="J12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1" spans="1:13" hidden="1" x14ac:dyDescent="0.25"/>
    <row r="2" spans="1:13" ht="21.75" customHeight="1" x14ac:dyDescent="0.3">
      <c r="A2" s="34" t="s">
        <v>105</v>
      </c>
      <c r="B2" s="34"/>
      <c r="C2" s="34"/>
      <c r="D2" s="34"/>
      <c r="E2" s="34"/>
      <c r="F2" s="34"/>
      <c r="G2" s="34"/>
      <c r="M2" t="s">
        <v>50</v>
      </c>
    </row>
    <row r="3" spans="1:13" hidden="1" x14ac:dyDescent="0.25"/>
    <row r="4" spans="1:13" x14ac:dyDescent="0.25">
      <c r="G4" s="19" t="s">
        <v>47</v>
      </c>
      <c r="H4" s="18">
        <v>8.3299999999999999E-2</v>
      </c>
    </row>
    <row r="5" spans="1:13" ht="48.75" customHeight="1" x14ac:dyDescent="0.25">
      <c r="A5" s="35" t="s">
        <v>56</v>
      </c>
      <c r="B5" s="33" t="s">
        <v>21</v>
      </c>
      <c r="C5" s="35" t="s">
        <v>0</v>
      </c>
      <c r="D5" s="35" t="s">
        <v>106</v>
      </c>
      <c r="E5" s="35" t="s">
        <v>107</v>
      </c>
      <c r="F5" s="35" t="s">
        <v>108</v>
      </c>
      <c r="G5" s="35" t="s">
        <v>23</v>
      </c>
      <c r="H5" s="33" t="s">
        <v>45</v>
      </c>
    </row>
    <row r="6" spans="1:13" ht="41.25" customHeight="1" x14ac:dyDescent="0.25">
      <c r="A6" s="35"/>
      <c r="B6" s="33"/>
      <c r="C6" s="35"/>
      <c r="D6" s="35"/>
      <c r="E6" s="35"/>
      <c r="F6" s="35"/>
      <c r="G6" s="35"/>
      <c r="H6" s="33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345355121.25999999</v>
      </c>
      <c r="E7" s="20">
        <f>E8+E9+E10+E11+E12</f>
        <v>16606971.719999999</v>
      </c>
      <c r="F7" s="20">
        <f t="shared" ref="F7" si="0">F8+F9+F10+F11+F12</f>
        <v>6276933.3300000001</v>
      </c>
      <c r="G7" s="20">
        <f>F7/D7*100</f>
        <v>1.8175301142485223</v>
      </c>
      <c r="H7" s="21">
        <f>G7-1*100/12</f>
        <v>-6.5158032190848116</v>
      </c>
      <c r="L7" s="9" t="s">
        <v>50</v>
      </c>
    </row>
    <row r="8" spans="1:13" ht="30" x14ac:dyDescent="0.25">
      <c r="A8" s="3" t="s">
        <v>24</v>
      </c>
      <c r="B8" s="27" t="s">
        <v>62</v>
      </c>
      <c r="C8" s="27"/>
      <c r="D8" s="2">
        <v>127500007.90000001</v>
      </c>
      <c r="E8" s="2">
        <v>5953472.5499999998</v>
      </c>
      <c r="F8" s="2">
        <v>2859064.11</v>
      </c>
      <c r="G8" s="20">
        <f t="shared" ref="G8:G49" si="1">F8/D8*100</f>
        <v>2.2424030845883576</v>
      </c>
      <c r="H8" s="21">
        <f t="shared" ref="H8:H52" si="2">G8-1*100/12</f>
        <v>-6.0909302487449768</v>
      </c>
      <c r="K8" t="s">
        <v>50</v>
      </c>
    </row>
    <row r="9" spans="1:13" ht="75" x14ac:dyDescent="0.25">
      <c r="A9" s="28" t="s">
        <v>25</v>
      </c>
      <c r="B9" s="4" t="s">
        <v>63</v>
      </c>
      <c r="C9" s="27"/>
      <c r="D9" s="2">
        <v>185277153.03</v>
      </c>
      <c r="E9" s="2">
        <v>8084019.1500000004</v>
      </c>
      <c r="F9" s="2">
        <v>2125804.7200000002</v>
      </c>
      <c r="G9" s="20">
        <f t="shared" si="1"/>
        <v>1.1473647372246651</v>
      </c>
      <c r="H9" s="21">
        <f t="shared" si="2"/>
        <v>-7.185968596108669</v>
      </c>
    </row>
    <row r="10" spans="1:13" ht="30" x14ac:dyDescent="0.25">
      <c r="A10" s="28" t="s">
        <v>26</v>
      </c>
      <c r="B10" s="4" t="s">
        <v>64</v>
      </c>
      <c r="C10" s="27"/>
      <c r="D10" s="2">
        <v>11324388.880000001</v>
      </c>
      <c r="E10" s="2">
        <v>904100</v>
      </c>
      <c r="F10" s="2">
        <v>904100</v>
      </c>
      <c r="G10" s="20">
        <f t="shared" si="1"/>
        <v>7.9836537722289869</v>
      </c>
      <c r="H10" s="21">
        <f t="shared" si="2"/>
        <v>-0.34967956110434706</v>
      </c>
    </row>
    <row r="11" spans="1:13" ht="30" x14ac:dyDescent="0.25">
      <c r="A11" s="28" t="s">
        <v>27</v>
      </c>
      <c r="B11" s="27" t="s">
        <v>65</v>
      </c>
      <c r="C11" s="27"/>
      <c r="D11" s="2">
        <v>725146</v>
      </c>
      <c r="E11" s="2">
        <v>0</v>
      </c>
      <c r="F11" s="2">
        <v>0</v>
      </c>
      <c r="G11" s="20">
        <f t="shared" si="1"/>
        <v>0</v>
      </c>
      <c r="H11" s="21">
        <f t="shared" si="2"/>
        <v>-8.3333333333333339</v>
      </c>
    </row>
    <row r="12" spans="1:13" ht="45" x14ac:dyDescent="0.25">
      <c r="A12" s="28" t="s">
        <v>28</v>
      </c>
      <c r="B12" s="4" t="s">
        <v>66</v>
      </c>
      <c r="C12" s="27"/>
      <c r="D12" s="2">
        <v>20528425.449999999</v>
      </c>
      <c r="E12" s="2">
        <v>1665380.02</v>
      </c>
      <c r="F12" s="2">
        <v>387964.5</v>
      </c>
      <c r="G12" s="20">
        <f t="shared" si="1"/>
        <v>1.8898892218740526</v>
      </c>
      <c r="H12" s="21">
        <f t="shared" si="2"/>
        <v>-6.4434441114592813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20541717.850000001</v>
      </c>
      <c r="E13" s="1">
        <v>2047067.78</v>
      </c>
      <c r="F13" s="1">
        <v>397740.26</v>
      </c>
      <c r="G13" s="20">
        <f t="shared" si="1"/>
        <v>1.9362560760710672</v>
      </c>
      <c r="H13" s="21">
        <f t="shared" si="2"/>
        <v>-6.3970772572622669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23710137.030000001</v>
      </c>
      <c r="E14" s="1">
        <f>E15+E16+E17</f>
        <v>2490242.2000000002</v>
      </c>
      <c r="F14" s="1">
        <f>F15+F16+F17</f>
        <v>2490242.2000000002</v>
      </c>
      <c r="G14" s="20">
        <f t="shared" si="1"/>
        <v>10.502858742862356</v>
      </c>
      <c r="H14" s="21">
        <f t="shared" si="2"/>
        <v>2.1695254095290224</v>
      </c>
    </row>
    <row r="15" spans="1:13" ht="62.25" customHeight="1" x14ac:dyDescent="0.25">
      <c r="A15" s="28" t="s">
        <v>33</v>
      </c>
      <c r="B15" s="26" t="s">
        <v>69</v>
      </c>
      <c r="C15" s="4"/>
      <c r="D15" s="22">
        <v>18602429.920000002</v>
      </c>
      <c r="E15" s="22">
        <v>1534370</v>
      </c>
      <c r="F15" s="22">
        <v>1534370</v>
      </c>
      <c r="G15" s="20">
        <f t="shared" si="1"/>
        <v>8.2482235202528837</v>
      </c>
      <c r="H15" s="21">
        <f t="shared" si="2"/>
        <v>-8.5109813080450181E-2</v>
      </c>
    </row>
    <row r="16" spans="1:13" ht="30" x14ac:dyDescent="0.25">
      <c r="A16" s="28" t="s">
        <v>55</v>
      </c>
      <c r="B16" s="4" t="s">
        <v>53</v>
      </c>
      <c r="C16" s="4"/>
      <c r="D16" s="22">
        <v>4957707.1100000003</v>
      </c>
      <c r="E16" s="22">
        <v>955872.2</v>
      </c>
      <c r="F16" s="22">
        <v>955872.2</v>
      </c>
      <c r="G16" s="20">
        <f t="shared" si="1"/>
        <v>19.280529865750783</v>
      </c>
      <c r="H16" s="21">
        <f t="shared" si="2"/>
        <v>10.947196532417449</v>
      </c>
    </row>
    <row r="17" spans="1:8" ht="30" x14ac:dyDescent="0.25">
      <c r="A17" s="28" t="s">
        <v>52</v>
      </c>
      <c r="B17" s="4" t="s">
        <v>70</v>
      </c>
      <c r="C17" s="4"/>
      <c r="D17" s="22">
        <v>150000</v>
      </c>
      <c r="E17" s="2">
        <v>0</v>
      </c>
      <c r="F17" s="2">
        <v>0</v>
      </c>
      <c r="G17" s="20">
        <f t="shared" si="1"/>
        <v>0</v>
      </c>
      <c r="H17" s="21">
        <f t="shared" si="2"/>
        <v>-8.3333333333333339</v>
      </c>
    </row>
    <row r="18" spans="1:8" s="9" customFormat="1" ht="32.25" customHeight="1" x14ac:dyDescent="0.25">
      <c r="A18" s="5" t="s">
        <v>8</v>
      </c>
      <c r="B18" s="6" t="s">
        <v>9</v>
      </c>
      <c r="C18" s="6" t="s">
        <v>10</v>
      </c>
      <c r="D18" s="1">
        <f>D19+D20</f>
        <v>2652245</v>
      </c>
      <c r="E18" s="1">
        <f t="shared" ref="E18:F18" si="3">E19+E20</f>
        <v>29000</v>
      </c>
      <c r="F18" s="1">
        <f t="shared" si="3"/>
        <v>29000</v>
      </c>
      <c r="G18" s="20">
        <f t="shared" si="1"/>
        <v>1.093413315888992</v>
      </c>
      <c r="H18" s="21">
        <f t="shared" si="2"/>
        <v>-7.2399200174443417</v>
      </c>
    </row>
    <row r="19" spans="1:8" ht="30" x14ac:dyDescent="0.25">
      <c r="A19" s="28" t="s">
        <v>34</v>
      </c>
      <c r="B19" s="4" t="s">
        <v>29</v>
      </c>
      <c r="C19" s="4"/>
      <c r="D19" s="22">
        <v>350000</v>
      </c>
      <c r="E19" s="22">
        <v>29000</v>
      </c>
      <c r="F19" s="22">
        <v>29000</v>
      </c>
      <c r="G19" s="20">
        <f t="shared" si="1"/>
        <v>8.2857142857142847</v>
      </c>
      <c r="H19" s="21">
        <f t="shared" si="2"/>
        <v>-4.7619047619049226E-2</v>
      </c>
    </row>
    <row r="20" spans="1:8" ht="45" x14ac:dyDescent="0.25">
      <c r="A20" s="28" t="s">
        <v>35</v>
      </c>
      <c r="B20" s="23" t="s">
        <v>30</v>
      </c>
      <c r="C20" s="4"/>
      <c r="D20" s="22">
        <v>2302245</v>
      </c>
      <c r="E20" s="22">
        <v>0</v>
      </c>
      <c r="F20" s="22">
        <v>0</v>
      </c>
      <c r="G20" s="20">
        <f t="shared" si="1"/>
        <v>0</v>
      </c>
      <c r="H20" s="21">
        <f t="shared" si="2"/>
        <v>-8.3333333333333339</v>
      </c>
    </row>
    <row r="21" spans="1:8" s="9" customFormat="1" ht="28.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1005000</v>
      </c>
      <c r="E21" s="20">
        <f t="shared" ref="E21:F21" si="4">E22+E23</f>
        <v>0</v>
      </c>
      <c r="F21" s="20">
        <f t="shared" si="4"/>
        <v>0</v>
      </c>
      <c r="G21" s="20">
        <f t="shared" si="1"/>
        <v>0</v>
      </c>
      <c r="H21" s="21">
        <f t="shared" si="2"/>
        <v>-8.3333333333333339</v>
      </c>
    </row>
    <row r="22" spans="1:8" ht="45" x14ac:dyDescent="0.25">
      <c r="A22" s="28" t="s">
        <v>36</v>
      </c>
      <c r="B22" s="4" t="s">
        <v>71</v>
      </c>
      <c r="C22" s="4"/>
      <c r="D22" s="2">
        <v>605000</v>
      </c>
      <c r="E22" s="2">
        <v>0</v>
      </c>
      <c r="F22" s="2">
        <v>0</v>
      </c>
      <c r="G22" s="20">
        <f t="shared" si="1"/>
        <v>0</v>
      </c>
      <c r="H22" s="21">
        <f t="shared" si="2"/>
        <v>-8.3333333333333339</v>
      </c>
    </row>
    <row r="23" spans="1:8" ht="30" x14ac:dyDescent="0.25">
      <c r="A23" s="3" t="s">
        <v>37</v>
      </c>
      <c r="B23" s="4" t="s">
        <v>72</v>
      </c>
      <c r="C23" s="4"/>
      <c r="D23" s="2">
        <v>400000</v>
      </c>
      <c r="E23" s="2">
        <v>0</v>
      </c>
      <c r="F23" s="2">
        <v>0</v>
      </c>
      <c r="G23" s="20">
        <f t="shared" si="1"/>
        <v>0</v>
      </c>
      <c r="H23" s="21">
        <f t="shared" si="2"/>
        <v>-8.3333333333333339</v>
      </c>
    </row>
    <row r="24" spans="1:8" s="9" customFormat="1" ht="30" customHeight="1" x14ac:dyDescent="0.25">
      <c r="A24" s="5" t="s">
        <v>14</v>
      </c>
      <c r="B24" s="8" t="s">
        <v>73</v>
      </c>
      <c r="C24" s="8" t="s">
        <v>15</v>
      </c>
      <c r="D24" s="20">
        <f>D25+D26</f>
        <v>58848581.560000002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-8.3333333333333339</v>
      </c>
    </row>
    <row r="25" spans="1:8" ht="30" x14ac:dyDescent="0.25">
      <c r="A25" s="28" t="s">
        <v>38</v>
      </c>
      <c r="B25" s="4" t="s">
        <v>74</v>
      </c>
      <c r="C25" s="27"/>
      <c r="D25" s="2">
        <v>58848581.560000002</v>
      </c>
      <c r="E25" s="22">
        <v>0</v>
      </c>
      <c r="F25" s="22">
        <v>0</v>
      </c>
      <c r="G25" s="20">
        <f t="shared" si="1"/>
        <v>0</v>
      </c>
      <c r="H25" s="21">
        <f t="shared" si="2"/>
        <v>-8.3333333333333339</v>
      </c>
    </row>
    <row r="26" spans="1:8" x14ac:dyDescent="0.25">
      <c r="A26" s="28" t="s">
        <v>51</v>
      </c>
      <c r="B26" s="27" t="s">
        <v>75</v>
      </c>
      <c r="C26" s="27"/>
      <c r="D26" s="2">
        <v>0</v>
      </c>
      <c r="E26" s="22">
        <v>0</v>
      </c>
      <c r="F26" s="22">
        <v>0</v>
      </c>
      <c r="G26" s="20" t="e">
        <f t="shared" si="1"/>
        <v>#DIV/0!</v>
      </c>
      <c r="H26" s="21" t="e">
        <f t="shared" si="2"/>
        <v>#DIV/0!</v>
      </c>
    </row>
    <row r="27" spans="1:8" ht="42.75" x14ac:dyDescent="0.25">
      <c r="A27" s="5" t="s">
        <v>16</v>
      </c>
      <c r="B27" s="8" t="s">
        <v>76</v>
      </c>
      <c r="C27" s="27"/>
      <c r="D27" s="20">
        <f>D28</f>
        <v>1189079.5900000001</v>
      </c>
      <c r="E27" s="20">
        <f t="shared" ref="E27:F27" si="6">E28</f>
        <v>0</v>
      </c>
      <c r="F27" s="20">
        <f t="shared" si="6"/>
        <v>0</v>
      </c>
      <c r="G27" s="20">
        <f t="shared" si="1"/>
        <v>0</v>
      </c>
      <c r="H27" s="21">
        <f t="shared" si="2"/>
        <v>-8.3333333333333339</v>
      </c>
    </row>
    <row r="28" spans="1:8" ht="60" x14ac:dyDescent="0.25">
      <c r="A28" s="28" t="s">
        <v>39</v>
      </c>
      <c r="B28" s="27" t="s">
        <v>61</v>
      </c>
      <c r="C28" s="27"/>
      <c r="D28" s="2">
        <v>1189079.5900000001</v>
      </c>
      <c r="E28" s="22">
        <v>0</v>
      </c>
      <c r="F28" s="22">
        <v>0</v>
      </c>
      <c r="G28" s="20">
        <f t="shared" si="1"/>
        <v>0</v>
      </c>
      <c r="H28" s="21">
        <f t="shared" si="2"/>
        <v>-8.3333333333333339</v>
      </c>
    </row>
    <row r="29" spans="1:8" ht="42.75" x14ac:dyDescent="0.25">
      <c r="A29" s="5" t="s">
        <v>77</v>
      </c>
      <c r="B29" s="8" t="s">
        <v>60</v>
      </c>
      <c r="C29" s="27"/>
      <c r="D29" s="20">
        <f>D30+D31</f>
        <v>97900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-8.3333333333333339</v>
      </c>
    </row>
    <row r="30" spans="1:8" ht="30" x14ac:dyDescent="0.25">
      <c r="A30" s="28" t="s">
        <v>78</v>
      </c>
      <c r="B30" s="27" t="s">
        <v>80</v>
      </c>
      <c r="C30" s="27"/>
      <c r="D30" s="2">
        <v>38900</v>
      </c>
      <c r="E30" s="22">
        <v>0</v>
      </c>
      <c r="F30" s="22">
        <v>0</v>
      </c>
      <c r="G30" s="20">
        <f t="shared" si="1"/>
        <v>0</v>
      </c>
      <c r="H30" s="21">
        <f t="shared" si="2"/>
        <v>-8.3333333333333339</v>
      </c>
    </row>
    <row r="31" spans="1:8" ht="30" x14ac:dyDescent="0.25">
      <c r="A31" s="28" t="s">
        <v>79</v>
      </c>
      <c r="B31" s="27" t="s">
        <v>81</v>
      </c>
      <c r="C31" s="27"/>
      <c r="D31" s="2">
        <v>59000</v>
      </c>
      <c r="E31" s="22">
        <v>0</v>
      </c>
      <c r="F31" s="22">
        <v>0</v>
      </c>
      <c r="G31" s="20">
        <f t="shared" si="1"/>
        <v>0</v>
      </c>
      <c r="H31" s="21">
        <f t="shared" si="2"/>
        <v>-8.3333333333333339</v>
      </c>
    </row>
    <row r="32" spans="1:8" s="9" customFormat="1" ht="33" customHeight="1" x14ac:dyDescent="0.25">
      <c r="A32" s="5" t="s">
        <v>82</v>
      </c>
      <c r="B32" s="6" t="s">
        <v>17</v>
      </c>
      <c r="C32" s="6" t="s">
        <v>18</v>
      </c>
      <c r="D32" s="20">
        <v>133074237.04000001</v>
      </c>
      <c r="E32" s="20">
        <v>10290000</v>
      </c>
      <c r="F32" s="20">
        <v>4790000</v>
      </c>
      <c r="G32" s="20">
        <f t="shared" si="1"/>
        <v>3.5994946178501865</v>
      </c>
      <c r="H32" s="21">
        <f t="shared" si="2"/>
        <v>-4.7338387154831469</v>
      </c>
    </row>
    <row r="33" spans="1:10" s="9" customFormat="1" ht="31.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3456162.16</v>
      </c>
      <c r="E33" s="1">
        <f>E34+E35+E36</f>
        <v>291090</v>
      </c>
      <c r="F33" s="1">
        <f t="shared" ref="F33" si="8">F34+F35+F36</f>
        <v>47482.64</v>
      </c>
      <c r="G33" s="20">
        <f t="shared" si="1"/>
        <v>1.3738545184465534</v>
      </c>
      <c r="H33" s="21">
        <f t="shared" si="2"/>
        <v>-6.959478814886781</v>
      </c>
    </row>
    <row r="34" spans="1:10" ht="30" x14ac:dyDescent="0.25">
      <c r="A34" s="3" t="s">
        <v>31</v>
      </c>
      <c r="B34" s="4" t="s">
        <v>84</v>
      </c>
      <c r="C34" s="4"/>
      <c r="D34" s="22">
        <v>1399914.16</v>
      </c>
      <c r="E34" s="22">
        <v>91090</v>
      </c>
      <c r="F34" s="22">
        <v>47482.64</v>
      </c>
      <c r="G34" s="20">
        <f t="shared" si="1"/>
        <v>3.3918251101910419</v>
      </c>
      <c r="H34" s="21">
        <f t="shared" si="2"/>
        <v>-4.941508223142292</v>
      </c>
    </row>
    <row r="35" spans="1:10" x14ac:dyDescent="0.25">
      <c r="A35" s="28" t="s">
        <v>32</v>
      </c>
      <c r="B35" s="4" t="s">
        <v>85</v>
      </c>
      <c r="C35" s="4"/>
      <c r="D35" s="22">
        <v>5000</v>
      </c>
      <c r="E35" s="22">
        <v>0</v>
      </c>
      <c r="F35" s="22">
        <v>0</v>
      </c>
      <c r="G35" s="20">
        <f t="shared" si="1"/>
        <v>0</v>
      </c>
      <c r="H35" s="21">
        <f t="shared" si="2"/>
        <v>-8.3333333333333339</v>
      </c>
    </row>
    <row r="36" spans="1:10" x14ac:dyDescent="0.25">
      <c r="A36" s="28" t="s">
        <v>104</v>
      </c>
      <c r="B36" s="4" t="s">
        <v>86</v>
      </c>
      <c r="C36" s="4"/>
      <c r="D36" s="22">
        <v>2051248</v>
      </c>
      <c r="E36" s="22">
        <v>200000</v>
      </c>
      <c r="F36" s="22">
        <v>0</v>
      </c>
      <c r="G36" s="20">
        <f t="shared" si="1"/>
        <v>0</v>
      </c>
      <c r="H36" s="21">
        <f t="shared" si="2"/>
        <v>-8.3333333333333339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9215175</v>
      </c>
      <c r="E37" s="1">
        <f t="shared" ref="E37:F37" si="9">E38+E39</f>
        <v>1003765</v>
      </c>
      <c r="F37" s="1">
        <f t="shared" si="9"/>
        <v>702107.25</v>
      </c>
      <c r="G37" s="20">
        <f t="shared" si="1"/>
        <v>7.6190332793462963</v>
      </c>
      <c r="H37" s="21">
        <f t="shared" si="2"/>
        <v>-0.71430005398703766</v>
      </c>
    </row>
    <row r="38" spans="1:10" ht="30" x14ac:dyDescent="0.25">
      <c r="A38" s="28" t="s">
        <v>87</v>
      </c>
      <c r="B38" s="4" t="s">
        <v>90</v>
      </c>
      <c r="C38" s="4"/>
      <c r="D38" s="22">
        <v>9215175</v>
      </c>
      <c r="E38" s="22">
        <v>1003765</v>
      </c>
      <c r="F38" s="22">
        <v>702107.25</v>
      </c>
      <c r="G38" s="20">
        <f t="shared" si="1"/>
        <v>7.6190332793462963</v>
      </c>
      <c r="H38" s="21">
        <f t="shared" si="2"/>
        <v>-0.71430005398703766</v>
      </c>
    </row>
    <row r="39" spans="1:10" ht="30" x14ac:dyDescent="0.25">
      <c r="A39" s="28" t="s">
        <v>88</v>
      </c>
      <c r="B39" s="4" t="s">
        <v>91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27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85006568.420000002</v>
      </c>
      <c r="E40" s="1">
        <f>E41+E42+E43</f>
        <v>8555046.5500000007</v>
      </c>
      <c r="F40" s="1">
        <f t="shared" ref="F40" si="10">F41+F42+F43</f>
        <v>5594419.9700000007</v>
      </c>
      <c r="G40" s="20">
        <f t="shared" si="1"/>
        <v>6.5811619901642429</v>
      </c>
      <c r="H40" s="21">
        <f t="shared" si="2"/>
        <v>-1.7521713431690911</v>
      </c>
    </row>
    <row r="41" spans="1:10" ht="30" x14ac:dyDescent="0.25">
      <c r="A41" s="11" t="s">
        <v>92</v>
      </c>
      <c r="B41" s="4" t="s">
        <v>93</v>
      </c>
      <c r="C41" s="6"/>
      <c r="D41" s="22">
        <v>53537346.420000002</v>
      </c>
      <c r="E41" s="22">
        <v>6396712.5499999998</v>
      </c>
      <c r="F41" s="22">
        <v>4185158.24</v>
      </c>
      <c r="G41" s="20">
        <f t="shared" si="1"/>
        <v>7.817268728949454</v>
      </c>
      <c r="H41" s="21">
        <f t="shared" si="2"/>
        <v>-0.51606460438387991</v>
      </c>
    </row>
    <row r="42" spans="1:10" ht="75" x14ac:dyDescent="0.25">
      <c r="A42" s="13" t="s">
        <v>95</v>
      </c>
      <c r="B42" s="14" t="s">
        <v>94</v>
      </c>
      <c r="C42" s="6"/>
      <c r="D42" s="22">
        <v>24714447</v>
      </c>
      <c r="E42" s="22">
        <v>1700000</v>
      </c>
      <c r="F42" s="22">
        <v>950927.73</v>
      </c>
      <c r="G42" s="20">
        <f t="shared" si="1"/>
        <v>3.8476593467780198</v>
      </c>
      <c r="H42" s="21">
        <f t="shared" si="2"/>
        <v>-4.4856739865553141</v>
      </c>
    </row>
    <row r="43" spans="1:10" ht="75" x14ac:dyDescent="0.25">
      <c r="A43" s="13" t="s">
        <v>97</v>
      </c>
      <c r="B43" s="14" t="s">
        <v>96</v>
      </c>
      <c r="C43" s="12"/>
      <c r="D43" s="22">
        <v>6754775</v>
      </c>
      <c r="E43" s="22">
        <v>458334</v>
      </c>
      <c r="F43" s="22">
        <v>458334</v>
      </c>
      <c r="G43" s="20">
        <f t="shared" si="1"/>
        <v>6.7853333382681136</v>
      </c>
      <c r="H43" s="21">
        <f t="shared" si="2"/>
        <v>-1.5479999950652203</v>
      </c>
      <c r="J43" t="s">
        <v>50</v>
      </c>
    </row>
    <row r="44" spans="1:10" s="9" customFormat="1" ht="46.5" customHeight="1" x14ac:dyDescent="0.25">
      <c r="A44" s="5" t="s">
        <v>48</v>
      </c>
      <c r="B44" s="15" t="s">
        <v>42</v>
      </c>
      <c r="C44" s="12" t="s">
        <v>44</v>
      </c>
      <c r="D44" s="1">
        <v>2974638.64</v>
      </c>
      <c r="E44" s="1">
        <v>0</v>
      </c>
      <c r="F44" s="1">
        <v>0</v>
      </c>
      <c r="G44" s="20">
        <f t="shared" si="1"/>
        <v>0</v>
      </c>
      <c r="H44" s="21">
        <f t="shared" si="2"/>
        <v>-8.3333333333333339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165750</v>
      </c>
      <c r="E45" s="1">
        <f t="shared" ref="E45:F45" si="11">E46+E47</f>
        <v>0</v>
      </c>
      <c r="F45" s="1">
        <f t="shared" si="11"/>
        <v>0</v>
      </c>
      <c r="G45" s="20">
        <f t="shared" si="1"/>
        <v>0</v>
      </c>
      <c r="H45" s="21">
        <f t="shared" si="2"/>
        <v>-8.3333333333333339</v>
      </c>
    </row>
    <row r="46" spans="1:10" s="9" customFormat="1" ht="47.25" x14ac:dyDescent="0.25">
      <c r="A46" s="28" t="s">
        <v>100</v>
      </c>
      <c r="B46" s="25" t="s">
        <v>102</v>
      </c>
      <c r="C46" s="12"/>
      <c r="D46" s="22">
        <v>64750</v>
      </c>
      <c r="E46" s="22">
        <v>0</v>
      </c>
      <c r="F46" s="22">
        <v>0</v>
      </c>
      <c r="G46" s="20">
        <f t="shared" si="1"/>
        <v>0</v>
      </c>
      <c r="H46" s="21">
        <f t="shared" si="2"/>
        <v>-8.3333333333333339</v>
      </c>
    </row>
    <row r="47" spans="1:10" s="9" customFormat="1" ht="47.25" x14ac:dyDescent="0.25">
      <c r="A47" s="28" t="s">
        <v>101</v>
      </c>
      <c r="B47" s="25" t="s">
        <v>103</v>
      </c>
      <c r="C47" s="12"/>
      <c r="D47" s="22">
        <v>101000</v>
      </c>
      <c r="E47" s="22">
        <v>0</v>
      </c>
      <c r="F47" s="22">
        <v>0</v>
      </c>
      <c r="G47" s="20">
        <f t="shared" si="1"/>
        <v>0</v>
      </c>
      <c r="H47" s="21">
        <f t="shared" si="2"/>
        <v>-8.3333333333333339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1089784</v>
      </c>
      <c r="E48" s="1">
        <v>16300</v>
      </c>
      <c r="F48" s="1">
        <v>14540</v>
      </c>
      <c r="G48" s="20">
        <f t="shared" si="1"/>
        <v>1.3342093479074753</v>
      </c>
      <c r="H48" s="21">
        <f t="shared" si="2"/>
        <v>-6.9991239854258591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5475879.1200000001</v>
      </c>
      <c r="E49" s="1">
        <v>0</v>
      </c>
      <c r="F49" s="1">
        <v>0</v>
      </c>
      <c r="G49" s="20">
        <f t="shared" si="1"/>
        <v>0</v>
      </c>
      <c r="H49" s="21">
        <f t="shared" si="2"/>
        <v>-8.3333333333333339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693857976.66999984</v>
      </c>
      <c r="E50" s="1">
        <f>E7+E13+E14+E18+E21+E24+E27+E29+E32+E33+E37+E40+E44+E45+E48+E49</f>
        <v>41329483.25</v>
      </c>
      <c r="F50" s="1">
        <f>F7+F13+F14+F18+F21+F24+F27+F29+F32+F33+F37+F40+F44+F45+F48+F49</f>
        <v>20342465.649999999</v>
      </c>
      <c r="G50" s="20">
        <f>F50/D50*100</f>
        <v>2.9317909909501427</v>
      </c>
      <c r="H50" s="21">
        <f t="shared" si="2"/>
        <v>-5.4015423423831912</v>
      </c>
    </row>
    <row r="51" spans="1:8" hidden="1" x14ac:dyDescent="0.25">
      <c r="H51" s="21">
        <f t="shared" si="2"/>
        <v>-8.3333333333333339</v>
      </c>
    </row>
    <row r="52" spans="1:8" hidden="1" x14ac:dyDescent="0.25">
      <c r="H52" s="21">
        <f t="shared" si="2"/>
        <v>-8.3333333333333339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opLeftCell="A2" workbookViewId="0">
      <selection activeCell="M11" sqref="M11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1" spans="1:13" hidden="1" x14ac:dyDescent="0.25"/>
    <row r="2" spans="1:13" ht="21.75" customHeight="1" x14ac:dyDescent="0.3">
      <c r="A2" s="34" t="s">
        <v>109</v>
      </c>
      <c r="B2" s="34"/>
      <c r="C2" s="34"/>
      <c r="D2" s="34"/>
      <c r="E2" s="34"/>
      <c r="F2" s="34"/>
      <c r="G2" s="34"/>
      <c r="M2" t="s">
        <v>50</v>
      </c>
    </row>
    <row r="3" spans="1:13" hidden="1" x14ac:dyDescent="0.25"/>
    <row r="4" spans="1:13" x14ac:dyDescent="0.25">
      <c r="G4" s="19" t="s">
        <v>47</v>
      </c>
      <c r="H4" s="18">
        <v>0.16669999999999999</v>
      </c>
    </row>
    <row r="5" spans="1:13" ht="48.75" customHeight="1" x14ac:dyDescent="0.25">
      <c r="A5" s="35" t="s">
        <v>56</v>
      </c>
      <c r="B5" s="33" t="s">
        <v>21</v>
      </c>
      <c r="C5" s="35" t="s">
        <v>0</v>
      </c>
      <c r="D5" s="35" t="s">
        <v>110</v>
      </c>
      <c r="E5" s="35" t="s">
        <v>111</v>
      </c>
      <c r="F5" s="35" t="s">
        <v>112</v>
      </c>
      <c r="G5" s="35" t="s">
        <v>23</v>
      </c>
      <c r="H5" s="33" t="s">
        <v>45</v>
      </c>
    </row>
    <row r="6" spans="1:13" ht="41.25" customHeight="1" x14ac:dyDescent="0.25">
      <c r="A6" s="35"/>
      <c r="B6" s="33"/>
      <c r="C6" s="35"/>
      <c r="D6" s="35"/>
      <c r="E6" s="35"/>
      <c r="F6" s="35"/>
      <c r="G6" s="35"/>
      <c r="H6" s="33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345355121.25999999</v>
      </c>
      <c r="E7" s="20">
        <f>E8+E9+E10+E11+E12</f>
        <v>46657543.920000002</v>
      </c>
      <c r="F7" s="20">
        <f t="shared" ref="F7" si="0">F8+F9+F10+F11+F12</f>
        <v>38293919.210000001</v>
      </c>
      <c r="G7" s="20">
        <f>F7/D7*100</f>
        <v>11.08827315786943</v>
      </c>
      <c r="H7" s="21">
        <f>G7-2*100/12</f>
        <v>-5.5783935087972374</v>
      </c>
      <c r="L7" s="9" t="s">
        <v>50</v>
      </c>
    </row>
    <row r="8" spans="1:13" ht="30" x14ac:dyDescent="0.25">
      <c r="A8" s="3" t="s">
        <v>24</v>
      </c>
      <c r="B8" s="29" t="s">
        <v>62</v>
      </c>
      <c r="C8" s="29"/>
      <c r="D8" s="2">
        <v>127500007.90000001</v>
      </c>
      <c r="E8" s="2">
        <v>15972431.27</v>
      </c>
      <c r="F8" s="2">
        <v>12738388.310000001</v>
      </c>
      <c r="G8" s="20">
        <f t="shared" ref="G8:G49" si="1">F8/D8*100</f>
        <v>9.9908921731133464</v>
      </c>
      <c r="H8" s="21">
        <f t="shared" ref="H8:H50" si="2">G8-2*100/12</f>
        <v>-6.6757744935533214</v>
      </c>
      <c r="K8" t="s">
        <v>50</v>
      </c>
    </row>
    <row r="9" spans="1:13" ht="75" x14ac:dyDescent="0.25">
      <c r="A9" s="30" t="s">
        <v>25</v>
      </c>
      <c r="B9" s="4" t="s">
        <v>63</v>
      </c>
      <c r="C9" s="29"/>
      <c r="D9" s="2">
        <v>185277153.03</v>
      </c>
      <c r="E9" s="2">
        <v>25995878.629999999</v>
      </c>
      <c r="F9" s="2">
        <v>21948969.07</v>
      </c>
      <c r="G9" s="20">
        <f t="shared" si="1"/>
        <v>11.846559983813023</v>
      </c>
      <c r="H9" s="21">
        <f t="shared" si="2"/>
        <v>-4.8201066828536447</v>
      </c>
    </row>
    <row r="10" spans="1:13" ht="30" x14ac:dyDescent="0.25">
      <c r="A10" s="30" t="s">
        <v>26</v>
      </c>
      <c r="B10" s="4" t="s">
        <v>64</v>
      </c>
      <c r="C10" s="29"/>
      <c r="D10" s="2">
        <v>11324388.880000001</v>
      </c>
      <c r="E10" s="2">
        <v>1808200</v>
      </c>
      <c r="F10" s="2">
        <v>1808200</v>
      </c>
      <c r="G10" s="20">
        <f t="shared" si="1"/>
        <v>15.967307544457974</v>
      </c>
      <c r="H10" s="21">
        <f t="shared" si="2"/>
        <v>-0.69935912220869412</v>
      </c>
    </row>
    <row r="11" spans="1:13" ht="30" x14ac:dyDescent="0.25">
      <c r="A11" s="30" t="s">
        <v>27</v>
      </c>
      <c r="B11" s="29" t="s">
        <v>65</v>
      </c>
      <c r="C11" s="29"/>
      <c r="D11" s="2">
        <v>725146</v>
      </c>
      <c r="E11" s="2">
        <v>0</v>
      </c>
      <c r="F11" s="2">
        <v>0</v>
      </c>
      <c r="G11" s="20">
        <f t="shared" si="1"/>
        <v>0</v>
      </c>
      <c r="H11" s="21">
        <f t="shared" si="2"/>
        <v>-16.666666666666668</v>
      </c>
    </row>
    <row r="12" spans="1:13" ht="45" x14ac:dyDescent="0.25">
      <c r="A12" s="30" t="s">
        <v>28</v>
      </c>
      <c r="B12" s="4" t="s">
        <v>66</v>
      </c>
      <c r="C12" s="29"/>
      <c r="D12" s="2">
        <v>20528425.449999999</v>
      </c>
      <c r="E12" s="2">
        <v>2881034.02</v>
      </c>
      <c r="F12" s="2">
        <v>1798361.83</v>
      </c>
      <c r="G12" s="20">
        <f t="shared" si="1"/>
        <v>8.7603495668977391</v>
      </c>
      <c r="H12" s="21">
        <f t="shared" si="2"/>
        <v>-7.9063170997689287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20541717.850000001</v>
      </c>
      <c r="E13" s="1">
        <v>2790478.51</v>
      </c>
      <c r="F13" s="1">
        <v>1821604.63</v>
      </c>
      <c r="G13" s="20">
        <f t="shared" si="1"/>
        <v>8.8678300583317569</v>
      </c>
      <c r="H13" s="21">
        <f t="shared" si="2"/>
        <v>-7.798836608334911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23710137.030000001</v>
      </c>
      <c r="E14" s="1">
        <f>E15+E16+E17</f>
        <v>6113326.8600000003</v>
      </c>
      <c r="F14" s="1">
        <f>F15+F16+F17</f>
        <v>4578956.8600000003</v>
      </c>
      <c r="G14" s="20">
        <f t="shared" si="1"/>
        <v>19.31223279817544</v>
      </c>
      <c r="H14" s="21">
        <f t="shared" si="2"/>
        <v>2.6455661315087724</v>
      </c>
    </row>
    <row r="15" spans="1:13" ht="62.25" customHeight="1" x14ac:dyDescent="0.25">
      <c r="A15" s="30" t="s">
        <v>33</v>
      </c>
      <c r="B15" s="26" t="s">
        <v>69</v>
      </c>
      <c r="C15" s="4"/>
      <c r="D15" s="22">
        <v>18602429.920000002</v>
      </c>
      <c r="E15" s="22">
        <v>4603110</v>
      </c>
      <c r="F15" s="22">
        <v>3068740</v>
      </c>
      <c r="G15" s="20">
        <f t="shared" si="1"/>
        <v>16.496447040505767</v>
      </c>
      <c r="H15" s="21">
        <f t="shared" si="2"/>
        <v>-0.17021962616090036</v>
      </c>
    </row>
    <row r="16" spans="1:13" ht="30" x14ac:dyDescent="0.25">
      <c r="A16" s="30" t="s">
        <v>55</v>
      </c>
      <c r="B16" s="4" t="s">
        <v>53</v>
      </c>
      <c r="C16" s="4"/>
      <c r="D16" s="22">
        <v>4957707.1100000003</v>
      </c>
      <c r="E16" s="22">
        <v>1490216.86</v>
      </c>
      <c r="F16" s="22">
        <v>1490216.86</v>
      </c>
      <c r="G16" s="20">
        <f t="shared" si="1"/>
        <v>30.058590129177681</v>
      </c>
      <c r="H16" s="21">
        <f t="shared" si="2"/>
        <v>13.391923462511013</v>
      </c>
    </row>
    <row r="17" spans="1:8" ht="30" x14ac:dyDescent="0.25">
      <c r="A17" s="30" t="s">
        <v>52</v>
      </c>
      <c r="B17" s="4" t="s">
        <v>70</v>
      </c>
      <c r="C17" s="4"/>
      <c r="D17" s="22">
        <v>150000</v>
      </c>
      <c r="E17" s="2">
        <v>20000</v>
      </c>
      <c r="F17" s="2">
        <v>20000</v>
      </c>
      <c r="G17" s="20">
        <f t="shared" si="1"/>
        <v>13.333333333333334</v>
      </c>
      <c r="H17" s="21">
        <f t="shared" si="2"/>
        <v>-3.3333333333333339</v>
      </c>
    </row>
    <row r="18" spans="1:8" s="9" customFormat="1" ht="32.25" customHeight="1" x14ac:dyDescent="0.25">
      <c r="A18" s="5" t="s">
        <v>8</v>
      </c>
      <c r="B18" s="6" t="s">
        <v>9</v>
      </c>
      <c r="C18" s="6" t="s">
        <v>10</v>
      </c>
      <c r="D18" s="1">
        <f>D19+D20</f>
        <v>2652245</v>
      </c>
      <c r="E18" s="1">
        <f t="shared" ref="E18:F18" si="3">E19+E20</f>
        <v>87000</v>
      </c>
      <c r="F18" s="1">
        <f t="shared" si="3"/>
        <v>58000</v>
      </c>
      <c r="G18" s="20">
        <f t="shared" si="1"/>
        <v>2.1868266317779841</v>
      </c>
      <c r="H18" s="21">
        <f t="shared" si="2"/>
        <v>-14.479840034888683</v>
      </c>
    </row>
    <row r="19" spans="1:8" ht="30" x14ac:dyDescent="0.25">
      <c r="A19" s="30" t="s">
        <v>34</v>
      </c>
      <c r="B19" s="4" t="s">
        <v>29</v>
      </c>
      <c r="C19" s="4"/>
      <c r="D19" s="22">
        <v>350000</v>
      </c>
      <c r="E19" s="22">
        <v>87000</v>
      </c>
      <c r="F19" s="22">
        <v>58000</v>
      </c>
      <c r="G19" s="20">
        <f t="shared" si="1"/>
        <v>16.571428571428569</v>
      </c>
      <c r="H19" s="21">
        <f t="shared" si="2"/>
        <v>-9.5238095238098452E-2</v>
      </c>
    </row>
    <row r="20" spans="1:8" ht="45" x14ac:dyDescent="0.25">
      <c r="A20" s="30" t="s">
        <v>35</v>
      </c>
      <c r="B20" s="23" t="s">
        <v>30</v>
      </c>
      <c r="C20" s="4"/>
      <c r="D20" s="22">
        <v>2302245</v>
      </c>
      <c r="E20" s="22">
        <v>0</v>
      </c>
      <c r="F20" s="22">
        <v>0</v>
      </c>
      <c r="G20" s="20">
        <f t="shared" si="1"/>
        <v>0</v>
      </c>
      <c r="H20" s="21">
        <f t="shared" si="2"/>
        <v>-16.666666666666668</v>
      </c>
    </row>
    <row r="21" spans="1:8" s="9" customFormat="1" ht="28.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1005000</v>
      </c>
      <c r="E21" s="20">
        <f t="shared" ref="E21:F21" si="4">E22+E23</f>
        <v>200000</v>
      </c>
      <c r="F21" s="20">
        <f t="shared" si="4"/>
        <v>0</v>
      </c>
      <c r="G21" s="20">
        <f t="shared" si="1"/>
        <v>0</v>
      </c>
      <c r="H21" s="21">
        <f t="shared" si="2"/>
        <v>-16.666666666666668</v>
      </c>
    </row>
    <row r="22" spans="1:8" ht="45" x14ac:dyDescent="0.25">
      <c r="A22" s="30" t="s">
        <v>36</v>
      </c>
      <c r="B22" s="4" t="s">
        <v>71</v>
      </c>
      <c r="C22" s="4"/>
      <c r="D22" s="2">
        <v>605000</v>
      </c>
      <c r="E22" s="2">
        <v>200000</v>
      </c>
      <c r="F22" s="2">
        <v>0</v>
      </c>
      <c r="G22" s="20">
        <f t="shared" si="1"/>
        <v>0</v>
      </c>
      <c r="H22" s="21">
        <f t="shared" si="2"/>
        <v>-16.666666666666668</v>
      </c>
    </row>
    <row r="23" spans="1:8" ht="30" x14ac:dyDescent="0.25">
      <c r="A23" s="3" t="s">
        <v>37</v>
      </c>
      <c r="B23" s="4" t="s">
        <v>72</v>
      </c>
      <c r="C23" s="4"/>
      <c r="D23" s="2">
        <v>400000</v>
      </c>
      <c r="E23" s="2">
        <v>0</v>
      </c>
      <c r="F23" s="2">
        <v>0</v>
      </c>
      <c r="G23" s="20">
        <f t="shared" si="1"/>
        <v>0</v>
      </c>
      <c r="H23" s="21">
        <f t="shared" si="2"/>
        <v>-16.666666666666668</v>
      </c>
    </row>
    <row r="24" spans="1:8" s="9" customFormat="1" ht="30" customHeight="1" x14ac:dyDescent="0.25">
      <c r="A24" s="5" t="s">
        <v>14</v>
      </c>
      <c r="B24" s="8" t="s">
        <v>73</v>
      </c>
      <c r="C24" s="8" t="s">
        <v>15</v>
      </c>
      <c r="D24" s="20">
        <f>D25+D26</f>
        <v>60095981.560000002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-16.666666666666668</v>
      </c>
    </row>
    <row r="25" spans="1:8" ht="30" x14ac:dyDescent="0.25">
      <c r="A25" s="30" t="s">
        <v>38</v>
      </c>
      <c r="B25" s="4" t="s">
        <v>74</v>
      </c>
      <c r="C25" s="29"/>
      <c r="D25" s="2">
        <v>60095981.560000002</v>
      </c>
      <c r="E25" s="22">
        <v>0</v>
      </c>
      <c r="F25" s="22">
        <v>0</v>
      </c>
      <c r="G25" s="20">
        <f t="shared" si="1"/>
        <v>0</v>
      </c>
      <c r="H25" s="21">
        <f t="shared" si="2"/>
        <v>-16.666666666666668</v>
      </c>
    </row>
    <row r="26" spans="1:8" x14ac:dyDescent="0.25">
      <c r="A26" s="30" t="s">
        <v>51</v>
      </c>
      <c r="B26" s="29" t="s">
        <v>75</v>
      </c>
      <c r="C26" s="29"/>
      <c r="D26" s="2">
        <v>0</v>
      </c>
      <c r="E26" s="22">
        <v>0</v>
      </c>
      <c r="F26" s="22">
        <v>0</v>
      </c>
      <c r="G26" s="20" t="e">
        <f t="shared" si="1"/>
        <v>#DIV/0!</v>
      </c>
      <c r="H26" s="21" t="e">
        <f t="shared" si="2"/>
        <v>#DIV/0!</v>
      </c>
    </row>
    <row r="27" spans="1:8" ht="42.75" x14ac:dyDescent="0.25">
      <c r="A27" s="5" t="s">
        <v>16</v>
      </c>
      <c r="B27" s="8" t="s">
        <v>76</v>
      </c>
      <c r="C27" s="29"/>
      <c r="D27" s="20">
        <f>D28</f>
        <v>1189079.5900000001</v>
      </c>
      <c r="E27" s="20">
        <f t="shared" ref="E27:F27" si="6">E28</f>
        <v>0</v>
      </c>
      <c r="F27" s="20">
        <f t="shared" si="6"/>
        <v>0</v>
      </c>
      <c r="G27" s="20">
        <f t="shared" si="1"/>
        <v>0</v>
      </c>
      <c r="H27" s="21">
        <f t="shared" si="2"/>
        <v>-16.666666666666668</v>
      </c>
    </row>
    <row r="28" spans="1:8" ht="60" x14ac:dyDescent="0.25">
      <c r="A28" s="30" t="s">
        <v>39</v>
      </c>
      <c r="B28" s="29" t="s">
        <v>61</v>
      </c>
      <c r="C28" s="29"/>
      <c r="D28" s="2">
        <v>1189079.5900000001</v>
      </c>
      <c r="E28" s="22">
        <v>0</v>
      </c>
      <c r="F28" s="22">
        <v>0</v>
      </c>
      <c r="G28" s="20">
        <f t="shared" si="1"/>
        <v>0</v>
      </c>
      <c r="H28" s="21">
        <f t="shared" si="2"/>
        <v>-16.666666666666668</v>
      </c>
    </row>
    <row r="29" spans="1:8" ht="42.75" x14ac:dyDescent="0.25">
      <c r="A29" s="5" t="s">
        <v>77</v>
      </c>
      <c r="B29" s="8" t="s">
        <v>60</v>
      </c>
      <c r="C29" s="29"/>
      <c r="D29" s="20">
        <f>D30+D31</f>
        <v>97900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-16.666666666666668</v>
      </c>
    </row>
    <row r="30" spans="1:8" ht="30" x14ac:dyDescent="0.25">
      <c r="A30" s="30" t="s">
        <v>78</v>
      </c>
      <c r="B30" s="29" t="s">
        <v>80</v>
      </c>
      <c r="C30" s="29"/>
      <c r="D30" s="2">
        <v>38900</v>
      </c>
      <c r="E30" s="22">
        <v>0</v>
      </c>
      <c r="F30" s="22">
        <v>0</v>
      </c>
      <c r="G30" s="20">
        <f t="shared" si="1"/>
        <v>0</v>
      </c>
      <c r="H30" s="21">
        <f t="shared" si="2"/>
        <v>-16.666666666666668</v>
      </c>
    </row>
    <row r="31" spans="1:8" ht="30" x14ac:dyDescent="0.25">
      <c r="A31" s="30" t="s">
        <v>79</v>
      </c>
      <c r="B31" s="29" t="s">
        <v>81</v>
      </c>
      <c r="C31" s="29"/>
      <c r="D31" s="2">
        <v>59000</v>
      </c>
      <c r="E31" s="22">
        <v>0</v>
      </c>
      <c r="F31" s="22">
        <v>0</v>
      </c>
      <c r="G31" s="20">
        <f t="shared" si="1"/>
        <v>0</v>
      </c>
      <c r="H31" s="21">
        <f t="shared" si="2"/>
        <v>-16.666666666666668</v>
      </c>
    </row>
    <row r="32" spans="1:8" s="9" customFormat="1" ht="33" customHeight="1" x14ac:dyDescent="0.25">
      <c r="A32" s="5" t="s">
        <v>82</v>
      </c>
      <c r="B32" s="6" t="s">
        <v>17</v>
      </c>
      <c r="C32" s="6" t="s">
        <v>18</v>
      </c>
      <c r="D32" s="20">
        <v>133074237.04000001</v>
      </c>
      <c r="E32" s="20">
        <v>17819190.850000001</v>
      </c>
      <c r="F32" s="20">
        <v>11477607.57</v>
      </c>
      <c r="G32" s="20">
        <f t="shared" si="1"/>
        <v>8.6249659027164007</v>
      </c>
      <c r="H32" s="21">
        <f t="shared" si="2"/>
        <v>-8.0417007639502671</v>
      </c>
    </row>
    <row r="33" spans="1:10" s="9" customFormat="1" ht="31.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3456162.16</v>
      </c>
      <c r="E33" s="1">
        <f>E34+E35+E36</f>
        <v>389686.20999999996</v>
      </c>
      <c r="F33" s="1">
        <f t="shared" ref="F33" si="8">F34+F35+F36</f>
        <v>121421.12</v>
      </c>
      <c r="G33" s="20">
        <f t="shared" si="1"/>
        <v>3.5131777497384551</v>
      </c>
      <c r="H33" s="21">
        <f t="shared" si="2"/>
        <v>-13.153488916928213</v>
      </c>
    </row>
    <row r="34" spans="1:10" ht="30" x14ac:dyDescent="0.25">
      <c r="A34" s="3" t="s">
        <v>31</v>
      </c>
      <c r="B34" s="4" t="s">
        <v>84</v>
      </c>
      <c r="C34" s="4"/>
      <c r="D34" s="22">
        <v>1399914.16</v>
      </c>
      <c r="E34" s="22">
        <v>189686.21</v>
      </c>
      <c r="F34" s="22">
        <v>121421.12</v>
      </c>
      <c r="G34" s="20">
        <f t="shared" si="1"/>
        <v>8.673468950410502</v>
      </c>
      <c r="H34" s="21">
        <f t="shared" si="2"/>
        <v>-7.9931977162561658</v>
      </c>
    </row>
    <row r="35" spans="1:10" x14ac:dyDescent="0.25">
      <c r="A35" s="30" t="s">
        <v>32</v>
      </c>
      <c r="B35" s="4" t="s">
        <v>85</v>
      </c>
      <c r="C35" s="4"/>
      <c r="D35" s="22">
        <v>5000</v>
      </c>
      <c r="E35" s="22">
        <v>0</v>
      </c>
      <c r="F35" s="22">
        <v>0</v>
      </c>
      <c r="G35" s="20">
        <f t="shared" si="1"/>
        <v>0</v>
      </c>
      <c r="H35" s="21">
        <f t="shared" si="2"/>
        <v>-16.666666666666668</v>
      </c>
    </row>
    <row r="36" spans="1:10" x14ac:dyDescent="0.25">
      <c r="A36" s="30" t="s">
        <v>104</v>
      </c>
      <c r="B36" s="4" t="s">
        <v>86</v>
      </c>
      <c r="C36" s="4"/>
      <c r="D36" s="22">
        <v>2051248</v>
      </c>
      <c r="E36" s="22">
        <v>200000</v>
      </c>
      <c r="F36" s="22">
        <v>0</v>
      </c>
      <c r="G36" s="20">
        <f t="shared" si="1"/>
        <v>0</v>
      </c>
      <c r="H36" s="21">
        <f t="shared" si="2"/>
        <v>-16.666666666666668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9215175</v>
      </c>
      <c r="E37" s="1">
        <f t="shared" ref="E37:F37" si="9">E38+E39</f>
        <v>1440265</v>
      </c>
      <c r="F37" s="1">
        <f t="shared" si="9"/>
        <v>1302047.1599999999</v>
      </c>
      <c r="G37" s="20">
        <f t="shared" si="1"/>
        <v>14.129380722558171</v>
      </c>
      <c r="H37" s="21">
        <f t="shared" si="2"/>
        <v>-2.5372859441084969</v>
      </c>
    </row>
    <row r="38" spans="1:10" ht="30" x14ac:dyDescent="0.25">
      <c r="A38" s="30" t="s">
        <v>87</v>
      </c>
      <c r="B38" s="4" t="s">
        <v>90</v>
      </c>
      <c r="C38" s="4"/>
      <c r="D38" s="22">
        <v>9215175</v>
      </c>
      <c r="E38" s="22">
        <v>1440265</v>
      </c>
      <c r="F38" s="22">
        <v>1302047.1599999999</v>
      </c>
      <c r="G38" s="20">
        <f t="shared" si="1"/>
        <v>14.129380722558171</v>
      </c>
      <c r="H38" s="21">
        <f t="shared" si="2"/>
        <v>-2.5372859441084969</v>
      </c>
    </row>
    <row r="39" spans="1:10" ht="30" x14ac:dyDescent="0.25">
      <c r="A39" s="30" t="s">
        <v>88</v>
      </c>
      <c r="B39" s="4" t="s">
        <v>91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27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85006568.420000002</v>
      </c>
      <c r="E40" s="1">
        <f>E41+E42+E43</f>
        <v>15739477.689999999</v>
      </c>
      <c r="F40" s="1">
        <f t="shared" ref="F40" si="10">F41+F42+F43</f>
        <v>11231525.91</v>
      </c>
      <c r="G40" s="20">
        <f t="shared" si="1"/>
        <v>13.212538888180189</v>
      </c>
      <c r="H40" s="21">
        <f t="shared" si="2"/>
        <v>-3.4541277784864786</v>
      </c>
    </row>
    <row r="41" spans="1:10" ht="30" x14ac:dyDescent="0.25">
      <c r="A41" s="11" t="s">
        <v>92</v>
      </c>
      <c r="B41" s="4" t="s">
        <v>93</v>
      </c>
      <c r="C41" s="6"/>
      <c r="D41" s="22">
        <v>53537346.420000002</v>
      </c>
      <c r="E41" s="22">
        <v>10602249.689999999</v>
      </c>
      <c r="F41" s="22">
        <v>7870747.1200000001</v>
      </c>
      <c r="G41" s="20">
        <f t="shared" si="1"/>
        <v>14.70141433281743</v>
      </c>
      <c r="H41" s="21">
        <f t="shared" si="2"/>
        <v>-1.9652523338492376</v>
      </c>
    </row>
    <row r="42" spans="1:10" ht="75" x14ac:dyDescent="0.25">
      <c r="A42" s="13" t="s">
        <v>95</v>
      </c>
      <c r="B42" s="14" t="s">
        <v>94</v>
      </c>
      <c r="C42" s="6"/>
      <c r="D42" s="22">
        <v>24714447</v>
      </c>
      <c r="E42" s="22">
        <v>3762228</v>
      </c>
      <c r="F42" s="22">
        <v>2444111.79</v>
      </c>
      <c r="G42" s="20">
        <f t="shared" si="1"/>
        <v>9.8894051321480099</v>
      </c>
      <c r="H42" s="21">
        <f t="shared" si="2"/>
        <v>-6.777261534518658</v>
      </c>
    </row>
    <row r="43" spans="1:10" ht="75" x14ac:dyDescent="0.25">
      <c r="A43" s="13" t="s">
        <v>97</v>
      </c>
      <c r="B43" s="14" t="s">
        <v>96</v>
      </c>
      <c r="C43" s="12"/>
      <c r="D43" s="22">
        <v>6754775</v>
      </c>
      <c r="E43" s="22">
        <v>1375000</v>
      </c>
      <c r="F43" s="22">
        <v>916667</v>
      </c>
      <c r="G43" s="20">
        <f t="shared" si="1"/>
        <v>13.570651872194114</v>
      </c>
      <c r="H43" s="21">
        <f t="shared" si="2"/>
        <v>-3.0960147944725538</v>
      </c>
      <c r="J43" t="s">
        <v>50</v>
      </c>
    </row>
    <row r="44" spans="1:10" s="9" customFormat="1" ht="46.5" customHeight="1" x14ac:dyDescent="0.25">
      <c r="A44" s="5" t="s">
        <v>48</v>
      </c>
      <c r="B44" s="15" t="s">
        <v>42</v>
      </c>
      <c r="C44" s="12" t="s">
        <v>44</v>
      </c>
      <c r="D44" s="1">
        <v>2974638.64</v>
      </c>
      <c r="E44" s="1">
        <v>130000</v>
      </c>
      <c r="F44" s="1">
        <v>87593.65</v>
      </c>
      <c r="G44" s="20">
        <f t="shared" si="1"/>
        <v>2.944682047161197</v>
      </c>
      <c r="H44" s="21">
        <f t="shared" si="2"/>
        <v>-13.72198461950547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165750</v>
      </c>
      <c r="E45" s="1">
        <f t="shared" ref="E45:F45" si="11">E46+E47</f>
        <v>0</v>
      </c>
      <c r="F45" s="1">
        <f t="shared" si="11"/>
        <v>0</v>
      </c>
      <c r="G45" s="20">
        <f t="shared" si="1"/>
        <v>0</v>
      </c>
      <c r="H45" s="21">
        <f t="shared" si="2"/>
        <v>-16.666666666666668</v>
      </c>
    </row>
    <row r="46" spans="1:10" s="9" customFormat="1" ht="47.25" x14ac:dyDescent="0.25">
      <c r="A46" s="30" t="s">
        <v>100</v>
      </c>
      <c r="B46" s="25" t="s">
        <v>102</v>
      </c>
      <c r="C46" s="12"/>
      <c r="D46" s="22">
        <v>64750</v>
      </c>
      <c r="E46" s="22">
        <v>0</v>
      </c>
      <c r="F46" s="22">
        <v>0</v>
      </c>
      <c r="G46" s="20">
        <f t="shared" si="1"/>
        <v>0</v>
      </c>
      <c r="H46" s="21">
        <f t="shared" si="2"/>
        <v>-16.666666666666668</v>
      </c>
    </row>
    <row r="47" spans="1:10" s="9" customFormat="1" ht="47.25" x14ac:dyDescent="0.25">
      <c r="A47" s="30" t="s">
        <v>101</v>
      </c>
      <c r="B47" s="25" t="s">
        <v>103</v>
      </c>
      <c r="C47" s="12"/>
      <c r="D47" s="22">
        <v>101000</v>
      </c>
      <c r="E47" s="22">
        <v>0</v>
      </c>
      <c r="F47" s="22">
        <v>0</v>
      </c>
      <c r="G47" s="20">
        <f t="shared" si="1"/>
        <v>0</v>
      </c>
      <c r="H47" s="21">
        <f t="shared" si="2"/>
        <v>-16.666666666666668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1089784</v>
      </c>
      <c r="E48" s="1">
        <v>147980</v>
      </c>
      <c r="F48" s="1">
        <v>100471</v>
      </c>
      <c r="G48" s="20">
        <f t="shared" si="1"/>
        <v>9.2193498895193908</v>
      </c>
      <c r="H48" s="21">
        <f t="shared" si="2"/>
        <v>-7.447316777147277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5475879.1200000001</v>
      </c>
      <c r="E49" s="1">
        <v>0</v>
      </c>
      <c r="F49" s="1">
        <v>0</v>
      </c>
      <c r="G49" s="20">
        <f t="shared" si="1"/>
        <v>0</v>
      </c>
      <c r="H49" s="21">
        <f t="shared" si="2"/>
        <v>-16.666666666666668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695105376.66999984</v>
      </c>
      <c r="E50" s="1">
        <f>E7+E13+E14+E18+E21+E24+E27+E29+E32+E33+E37+E40+E44+E45+E48+E49</f>
        <v>91514949.039999992</v>
      </c>
      <c r="F50" s="1">
        <f>F7+F13+F14+F18+F21+F24+F27+F29+F32+F33+F37+F40+F44+F45+F48+F49</f>
        <v>69073147.109999999</v>
      </c>
      <c r="G50" s="20">
        <f>F50/D50*100</f>
        <v>9.937075647566509</v>
      </c>
      <c r="H50" s="21">
        <f t="shared" si="2"/>
        <v>-6.7295910191001589</v>
      </c>
    </row>
    <row r="51" spans="1:8" hidden="1" x14ac:dyDescent="0.25">
      <c r="H51" s="21">
        <f t="shared" ref="H51:H52" si="12">G51-1*100/12</f>
        <v>-8.3333333333333339</v>
      </c>
    </row>
    <row r="52" spans="1:8" hidden="1" x14ac:dyDescent="0.25">
      <c r="H52" s="21">
        <f t="shared" si="12"/>
        <v>-8.3333333333333339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4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2" workbookViewId="0">
      <selection activeCell="M10" sqref="M10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1" spans="1:13" hidden="1" x14ac:dyDescent="0.25"/>
    <row r="2" spans="1:13" ht="66" customHeight="1" x14ac:dyDescent="0.3">
      <c r="A2" s="34" t="s">
        <v>116</v>
      </c>
      <c r="B2" s="34"/>
      <c r="C2" s="34"/>
      <c r="D2" s="34"/>
      <c r="E2" s="34"/>
      <c r="F2" s="34"/>
      <c r="G2" s="34"/>
      <c r="M2" t="s">
        <v>50</v>
      </c>
    </row>
    <row r="3" spans="1:13" hidden="1" x14ac:dyDescent="0.25"/>
    <row r="4" spans="1:13" x14ac:dyDescent="0.25">
      <c r="G4" s="19" t="s">
        <v>47</v>
      </c>
      <c r="H4" s="18">
        <v>0.25</v>
      </c>
    </row>
    <row r="5" spans="1:13" ht="48.75" customHeight="1" x14ac:dyDescent="0.25">
      <c r="A5" s="35" t="s">
        <v>56</v>
      </c>
      <c r="B5" s="33" t="s">
        <v>21</v>
      </c>
      <c r="C5" s="35" t="s">
        <v>0</v>
      </c>
      <c r="D5" s="35" t="s">
        <v>113</v>
      </c>
      <c r="E5" s="35" t="s">
        <v>114</v>
      </c>
      <c r="F5" s="35" t="s">
        <v>115</v>
      </c>
      <c r="G5" s="35" t="s">
        <v>23</v>
      </c>
      <c r="H5" s="33" t="s">
        <v>45</v>
      </c>
    </row>
    <row r="6" spans="1:13" ht="41.25" customHeight="1" x14ac:dyDescent="0.25">
      <c r="A6" s="35"/>
      <c r="B6" s="33"/>
      <c r="C6" s="35"/>
      <c r="D6" s="35"/>
      <c r="E6" s="35"/>
      <c r="F6" s="35"/>
      <c r="G6" s="35"/>
      <c r="H6" s="33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345355121.25999999</v>
      </c>
      <c r="E7" s="20">
        <f>E8+E9+E10+E11+E12</f>
        <v>73888432.580000013</v>
      </c>
      <c r="F7" s="20">
        <f t="shared" ref="F7" si="0">F8+F9+F10+F11+F12</f>
        <v>64302827.079999998</v>
      </c>
      <c r="G7" s="20">
        <f>F7/D7*100</f>
        <v>18.619335032703837</v>
      </c>
      <c r="H7" s="21">
        <f>G7-3*100/12</f>
        <v>-6.3806649672961626</v>
      </c>
      <c r="L7" s="9" t="s">
        <v>50</v>
      </c>
    </row>
    <row r="8" spans="1:13" ht="30" x14ac:dyDescent="0.25">
      <c r="A8" s="3" t="s">
        <v>24</v>
      </c>
      <c r="B8" s="31" t="s">
        <v>62</v>
      </c>
      <c r="C8" s="31"/>
      <c r="D8" s="2">
        <v>127500007.90000001</v>
      </c>
      <c r="E8" s="2">
        <v>25839098.649999999</v>
      </c>
      <c r="F8" s="2">
        <v>21827192.079999998</v>
      </c>
      <c r="G8" s="20">
        <f t="shared" ref="G8:G49" si="1">F8/D8*100</f>
        <v>17.119365276525599</v>
      </c>
      <c r="H8" s="21">
        <f t="shared" ref="H8:H50" si="2">G8-3*100/12</f>
        <v>-7.880634723474401</v>
      </c>
      <c r="K8" t="s">
        <v>50</v>
      </c>
    </row>
    <row r="9" spans="1:13" ht="75" x14ac:dyDescent="0.25">
      <c r="A9" s="32" t="s">
        <v>25</v>
      </c>
      <c r="B9" s="4" t="s">
        <v>63</v>
      </c>
      <c r="C9" s="31"/>
      <c r="D9" s="2">
        <v>185277153.03</v>
      </c>
      <c r="E9" s="2">
        <v>41231177.560000002</v>
      </c>
      <c r="F9" s="2">
        <v>36721209.280000001</v>
      </c>
      <c r="G9" s="20">
        <f t="shared" si="1"/>
        <v>19.8196100703545</v>
      </c>
      <c r="H9" s="21">
        <f t="shared" si="2"/>
        <v>-5.1803899296455</v>
      </c>
    </row>
    <row r="10" spans="1:13" ht="30" x14ac:dyDescent="0.25">
      <c r="A10" s="32" t="s">
        <v>26</v>
      </c>
      <c r="B10" s="4" t="s">
        <v>64</v>
      </c>
      <c r="C10" s="31"/>
      <c r="D10" s="2">
        <v>11324388.880000001</v>
      </c>
      <c r="E10" s="2">
        <v>2712300</v>
      </c>
      <c r="F10" s="2">
        <v>2712300</v>
      </c>
      <c r="G10" s="20">
        <f t="shared" si="1"/>
        <v>23.950961316686961</v>
      </c>
      <c r="H10" s="21">
        <f t="shared" si="2"/>
        <v>-1.0490386833130394</v>
      </c>
    </row>
    <row r="11" spans="1:13" ht="30" x14ac:dyDescent="0.25">
      <c r="A11" s="32" t="s">
        <v>27</v>
      </c>
      <c r="B11" s="31" t="s">
        <v>65</v>
      </c>
      <c r="C11" s="31"/>
      <c r="D11" s="2">
        <v>725146</v>
      </c>
      <c r="E11" s="2">
        <v>0</v>
      </c>
      <c r="F11" s="2">
        <v>0</v>
      </c>
      <c r="G11" s="20">
        <f t="shared" si="1"/>
        <v>0</v>
      </c>
      <c r="H11" s="21">
        <f t="shared" si="2"/>
        <v>-25</v>
      </c>
    </row>
    <row r="12" spans="1:13" ht="45" x14ac:dyDescent="0.25">
      <c r="A12" s="32" t="s">
        <v>28</v>
      </c>
      <c r="B12" s="4" t="s">
        <v>66</v>
      </c>
      <c r="C12" s="31"/>
      <c r="D12" s="2">
        <v>20528425.449999999</v>
      </c>
      <c r="E12" s="2">
        <v>4105856.37</v>
      </c>
      <c r="F12" s="2">
        <v>3042125.72</v>
      </c>
      <c r="G12" s="20">
        <f t="shared" si="1"/>
        <v>14.819089400741159</v>
      </c>
      <c r="H12" s="21">
        <f t="shared" si="2"/>
        <v>-10.180910599258841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20541717.850000001</v>
      </c>
      <c r="E13" s="1">
        <v>3891409.22</v>
      </c>
      <c r="F13" s="1">
        <v>2907184.5</v>
      </c>
      <c r="G13" s="20">
        <f t="shared" si="1"/>
        <v>14.152587048604603</v>
      </c>
      <c r="H13" s="21">
        <f t="shared" si="2"/>
        <v>-10.847412951395397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24264841.260000002</v>
      </c>
      <c r="E14" s="1">
        <f>E15+E16+E17</f>
        <v>15138136.050000001</v>
      </c>
      <c r="F14" s="1">
        <f>F15+F16+F17</f>
        <v>6492671.5199999996</v>
      </c>
      <c r="G14" s="20">
        <f t="shared" si="1"/>
        <v>26.757527281676513</v>
      </c>
      <c r="H14" s="21">
        <f t="shared" si="2"/>
        <v>1.7575272816765128</v>
      </c>
    </row>
    <row r="15" spans="1:13" ht="62.25" customHeight="1" x14ac:dyDescent="0.25">
      <c r="A15" s="32" t="s">
        <v>33</v>
      </c>
      <c r="B15" s="26" t="s">
        <v>69</v>
      </c>
      <c r="C15" s="4"/>
      <c r="D15" s="22">
        <v>19038479.920000002</v>
      </c>
      <c r="E15" s="22">
        <v>10039160</v>
      </c>
      <c r="F15" s="22">
        <v>4603110</v>
      </c>
      <c r="G15" s="20">
        <f t="shared" si="1"/>
        <v>24.177928171483973</v>
      </c>
      <c r="H15" s="21">
        <f t="shared" si="2"/>
        <v>-0.82207182851602667</v>
      </c>
    </row>
    <row r="16" spans="1:13" ht="30" x14ac:dyDescent="0.25">
      <c r="A16" s="32" t="s">
        <v>55</v>
      </c>
      <c r="B16" s="4" t="s">
        <v>53</v>
      </c>
      <c r="C16" s="4"/>
      <c r="D16" s="22">
        <v>5076361.34</v>
      </c>
      <c r="E16" s="22">
        <v>5063976.05</v>
      </c>
      <c r="F16" s="22">
        <v>1854561.52</v>
      </c>
      <c r="G16" s="20">
        <f t="shared" si="1"/>
        <v>36.533284291381833</v>
      </c>
      <c r="H16" s="21">
        <f t="shared" si="2"/>
        <v>11.533284291381833</v>
      </c>
    </row>
    <row r="17" spans="1:8" ht="30" x14ac:dyDescent="0.25">
      <c r="A17" s="32" t="s">
        <v>52</v>
      </c>
      <c r="B17" s="4" t="s">
        <v>70</v>
      </c>
      <c r="C17" s="4"/>
      <c r="D17" s="22">
        <v>150000</v>
      </c>
      <c r="E17" s="2">
        <v>35000</v>
      </c>
      <c r="F17" s="2">
        <v>35000</v>
      </c>
      <c r="G17" s="20">
        <f t="shared" si="1"/>
        <v>23.333333333333332</v>
      </c>
      <c r="H17" s="21">
        <f t="shared" si="2"/>
        <v>-1.6666666666666679</v>
      </c>
    </row>
    <row r="18" spans="1:8" s="9" customFormat="1" ht="32.25" customHeight="1" x14ac:dyDescent="0.25">
      <c r="A18" s="5" t="s">
        <v>8</v>
      </c>
      <c r="B18" s="6" t="s">
        <v>9</v>
      </c>
      <c r="C18" s="6" t="s">
        <v>10</v>
      </c>
      <c r="D18" s="1">
        <f>D19+D20</f>
        <v>2652245</v>
      </c>
      <c r="E18" s="1">
        <f t="shared" ref="E18:F18" si="3">E19+E20</f>
        <v>883666.67</v>
      </c>
      <c r="F18" s="1">
        <f t="shared" si="3"/>
        <v>87000</v>
      </c>
      <c r="G18" s="20">
        <f t="shared" si="1"/>
        <v>3.2802399476669764</v>
      </c>
      <c r="H18" s="21">
        <f t="shared" si="2"/>
        <v>-21.719760052333022</v>
      </c>
    </row>
    <row r="19" spans="1:8" ht="30" x14ac:dyDescent="0.25">
      <c r="A19" s="32" t="s">
        <v>34</v>
      </c>
      <c r="B19" s="4" t="s">
        <v>29</v>
      </c>
      <c r="C19" s="4"/>
      <c r="D19" s="22">
        <v>350000</v>
      </c>
      <c r="E19" s="22">
        <v>87000</v>
      </c>
      <c r="F19" s="22">
        <v>87000</v>
      </c>
      <c r="G19" s="20">
        <f t="shared" si="1"/>
        <v>24.857142857142858</v>
      </c>
      <c r="H19" s="21">
        <f t="shared" si="2"/>
        <v>-0.14285714285714235</v>
      </c>
    </row>
    <row r="20" spans="1:8" ht="45" x14ac:dyDescent="0.25">
      <c r="A20" s="32" t="s">
        <v>35</v>
      </c>
      <c r="B20" s="23" t="s">
        <v>30</v>
      </c>
      <c r="C20" s="4"/>
      <c r="D20" s="22">
        <v>2302245</v>
      </c>
      <c r="E20" s="22">
        <v>796666.67</v>
      </c>
      <c r="F20" s="22">
        <v>0</v>
      </c>
      <c r="G20" s="20">
        <f t="shared" si="1"/>
        <v>0</v>
      </c>
      <c r="H20" s="21">
        <f t="shared" si="2"/>
        <v>-25</v>
      </c>
    </row>
    <row r="21" spans="1:8" s="9" customFormat="1" ht="28.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1005000</v>
      </c>
      <c r="E21" s="20">
        <f t="shared" ref="E21:F21" si="4">E22+E23</f>
        <v>950000</v>
      </c>
      <c r="F21" s="20">
        <f t="shared" si="4"/>
        <v>0</v>
      </c>
      <c r="G21" s="20">
        <f t="shared" si="1"/>
        <v>0</v>
      </c>
      <c r="H21" s="21">
        <f t="shared" si="2"/>
        <v>-25</v>
      </c>
    </row>
    <row r="22" spans="1:8" ht="45" x14ac:dyDescent="0.25">
      <c r="A22" s="32" t="s">
        <v>36</v>
      </c>
      <c r="B22" s="4" t="s">
        <v>71</v>
      </c>
      <c r="C22" s="4"/>
      <c r="D22" s="2">
        <v>605000</v>
      </c>
      <c r="E22" s="2">
        <v>550000</v>
      </c>
      <c r="F22" s="2">
        <v>0</v>
      </c>
      <c r="G22" s="20">
        <f t="shared" si="1"/>
        <v>0</v>
      </c>
      <c r="H22" s="21">
        <f t="shared" si="2"/>
        <v>-25</v>
      </c>
    </row>
    <row r="23" spans="1:8" ht="30" x14ac:dyDescent="0.25">
      <c r="A23" s="3" t="s">
        <v>37</v>
      </c>
      <c r="B23" s="4" t="s">
        <v>72</v>
      </c>
      <c r="C23" s="4"/>
      <c r="D23" s="2">
        <v>400000</v>
      </c>
      <c r="E23" s="2">
        <v>400000</v>
      </c>
      <c r="F23" s="2">
        <v>0</v>
      </c>
      <c r="G23" s="20">
        <f t="shared" si="1"/>
        <v>0</v>
      </c>
      <c r="H23" s="21">
        <f t="shared" si="2"/>
        <v>-25</v>
      </c>
    </row>
    <row r="24" spans="1:8" s="9" customFormat="1" ht="30" customHeight="1" x14ac:dyDescent="0.25">
      <c r="A24" s="5" t="s">
        <v>14</v>
      </c>
      <c r="B24" s="8" t="s">
        <v>73</v>
      </c>
      <c r="C24" s="8" t="s">
        <v>15</v>
      </c>
      <c r="D24" s="20">
        <f>D25+D26</f>
        <v>60095981.560000002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-25</v>
      </c>
    </row>
    <row r="25" spans="1:8" ht="30" x14ac:dyDescent="0.25">
      <c r="A25" s="32" t="s">
        <v>38</v>
      </c>
      <c r="B25" s="4" t="s">
        <v>74</v>
      </c>
      <c r="C25" s="31"/>
      <c r="D25" s="2">
        <v>60095981.560000002</v>
      </c>
      <c r="E25" s="22">
        <v>0</v>
      </c>
      <c r="F25" s="22">
        <v>0</v>
      </c>
      <c r="G25" s="20">
        <f t="shared" si="1"/>
        <v>0</v>
      </c>
      <c r="H25" s="21">
        <f t="shared" si="2"/>
        <v>-25</v>
      </c>
    </row>
    <row r="26" spans="1:8" x14ac:dyDescent="0.25">
      <c r="A26" s="32" t="s">
        <v>51</v>
      </c>
      <c r="B26" s="31" t="s">
        <v>75</v>
      </c>
      <c r="C26" s="31"/>
      <c r="D26" s="2">
        <v>0</v>
      </c>
      <c r="E26" s="22">
        <v>0</v>
      </c>
      <c r="F26" s="22">
        <v>0</v>
      </c>
      <c r="G26" s="20" t="e">
        <f t="shared" si="1"/>
        <v>#DIV/0!</v>
      </c>
      <c r="H26" s="21" t="e">
        <f t="shared" si="2"/>
        <v>#DIV/0!</v>
      </c>
    </row>
    <row r="27" spans="1:8" ht="42.75" x14ac:dyDescent="0.25">
      <c r="A27" s="5" t="s">
        <v>16</v>
      </c>
      <c r="B27" s="8" t="s">
        <v>76</v>
      </c>
      <c r="C27" s="31"/>
      <c r="D27" s="20">
        <f>D28</f>
        <v>7189079.5899999999</v>
      </c>
      <c r="E27" s="20">
        <f t="shared" ref="E27:F27" si="6">E28</f>
        <v>6103381</v>
      </c>
      <c r="F27" s="20">
        <f t="shared" si="6"/>
        <v>0</v>
      </c>
      <c r="G27" s="20">
        <f t="shared" si="1"/>
        <v>0</v>
      </c>
      <c r="H27" s="21">
        <f t="shared" si="2"/>
        <v>-25</v>
      </c>
    </row>
    <row r="28" spans="1:8" ht="60" x14ac:dyDescent="0.25">
      <c r="A28" s="32" t="s">
        <v>39</v>
      </c>
      <c r="B28" s="31" t="s">
        <v>61</v>
      </c>
      <c r="C28" s="31"/>
      <c r="D28" s="2">
        <v>7189079.5899999999</v>
      </c>
      <c r="E28" s="22">
        <v>6103381</v>
      </c>
      <c r="F28" s="22">
        <v>0</v>
      </c>
      <c r="G28" s="20">
        <f t="shared" si="1"/>
        <v>0</v>
      </c>
      <c r="H28" s="21">
        <f t="shared" si="2"/>
        <v>-25</v>
      </c>
    </row>
    <row r="29" spans="1:8" ht="42.75" x14ac:dyDescent="0.25">
      <c r="A29" s="5" t="s">
        <v>77</v>
      </c>
      <c r="B29" s="8" t="s">
        <v>60</v>
      </c>
      <c r="C29" s="31"/>
      <c r="D29" s="20">
        <f>D30+D31</f>
        <v>97900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-25</v>
      </c>
    </row>
    <row r="30" spans="1:8" ht="30" x14ac:dyDescent="0.25">
      <c r="A30" s="32" t="s">
        <v>78</v>
      </c>
      <c r="B30" s="31" t="s">
        <v>80</v>
      </c>
      <c r="C30" s="31"/>
      <c r="D30" s="2">
        <v>38900</v>
      </c>
      <c r="E30" s="22">
        <v>0</v>
      </c>
      <c r="F30" s="22">
        <v>0</v>
      </c>
      <c r="G30" s="20">
        <f t="shared" si="1"/>
        <v>0</v>
      </c>
      <c r="H30" s="21">
        <f t="shared" si="2"/>
        <v>-25</v>
      </c>
    </row>
    <row r="31" spans="1:8" ht="30" x14ac:dyDescent="0.25">
      <c r="A31" s="32" t="s">
        <v>79</v>
      </c>
      <c r="B31" s="31" t="s">
        <v>81</v>
      </c>
      <c r="C31" s="31"/>
      <c r="D31" s="2">
        <v>59000</v>
      </c>
      <c r="E31" s="22">
        <v>0</v>
      </c>
      <c r="F31" s="22">
        <v>0</v>
      </c>
      <c r="G31" s="20">
        <f t="shared" si="1"/>
        <v>0</v>
      </c>
      <c r="H31" s="21">
        <f t="shared" si="2"/>
        <v>-25</v>
      </c>
    </row>
    <row r="32" spans="1:8" s="9" customFormat="1" ht="33" customHeight="1" x14ac:dyDescent="0.25">
      <c r="A32" s="5" t="s">
        <v>82</v>
      </c>
      <c r="B32" s="6" t="s">
        <v>17</v>
      </c>
      <c r="C32" s="6" t="s">
        <v>18</v>
      </c>
      <c r="D32" s="20">
        <v>133074237.04000001</v>
      </c>
      <c r="E32" s="20">
        <v>25468818.18</v>
      </c>
      <c r="F32" s="20">
        <v>16127234.9</v>
      </c>
      <c r="G32" s="20">
        <f t="shared" si="1"/>
        <v>12.118976038278852</v>
      </c>
      <c r="H32" s="21">
        <f t="shared" si="2"/>
        <v>-12.881023961721148</v>
      </c>
    </row>
    <row r="33" spans="1:10" s="9" customFormat="1" ht="31.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3621162.16</v>
      </c>
      <c r="E33" s="1">
        <f>E34+E35+E36</f>
        <v>1480826.21</v>
      </c>
      <c r="F33" s="1">
        <f t="shared" ref="F33" si="8">F34+F35+F36</f>
        <v>209926.05</v>
      </c>
      <c r="G33" s="20">
        <f t="shared" si="1"/>
        <v>5.7972010289646896</v>
      </c>
      <c r="H33" s="21">
        <f t="shared" si="2"/>
        <v>-19.20279897103531</v>
      </c>
    </row>
    <row r="34" spans="1:10" ht="30" x14ac:dyDescent="0.25">
      <c r="A34" s="3" t="s">
        <v>31</v>
      </c>
      <c r="B34" s="4" t="s">
        <v>84</v>
      </c>
      <c r="C34" s="4"/>
      <c r="D34" s="22">
        <v>1411146.16</v>
      </c>
      <c r="E34" s="22">
        <v>288290.21000000002</v>
      </c>
      <c r="F34" s="22">
        <v>185190.3</v>
      </c>
      <c r="G34" s="20">
        <f t="shared" si="1"/>
        <v>13.123396091018666</v>
      </c>
      <c r="H34" s="21">
        <f t="shared" si="2"/>
        <v>-11.876603908981334</v>
      </c>
    </row>
    <row r="35" spans="1:10" x14ac:dyDescent="0.25">
      <c r="A35" s="32" t="s">
        <v>32</v>
      </c>
      <c r="B35" s="4" t="s">
        <v>85</v>
      </c>
      <c r="C35" s="4"/>
      <c r="D35" s="22">
        <v>5000</v>
      </c>
      <c r="E35" s="22">
        <v>0</v>
      </c>
      <c r="F35" s="22">
        <v>0</v>
      </c>
      <c r="G35" s="20">
        <f t="shared" si="1"/>
        <v>0</v>
      </c>
      <c r="H35" s="21">
        <f t="shared" si="2"/>
        <v>-25</v>
      </c>
    </row>
    <row r="36" spans="1:10" x14ac:dyDescent="0.25">
      <c r="A36" s="32" t="s">
        <v>104</v>
      </c>
      <c r="B36" s="4" t="s">
        <v>86</v>
      </c>
      <c r="C36" s="4"/>
      <c r="D36" s="22">
        <v>2205016</v>
      </c>
      <c r="E36" s="22">
        <v>1192536</v>
      </c>
      <c r="F36" s="22">
        <v>24735.75</v>
      </c>
      <c r="G36" s="20">
        <f t="shared" si="1"/>
        <v>1.1217945810824048</v>
      </c>
      <c r="H36" s="21">
        <f t="shared" si="2"/>
        <v>-23.878205418917595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9215175</v>
      </c>
      <c r="E37" s="1">
        <f t="shared" ref="E37:F37" si="9">E38+E39</f>
        <v>2276265</v>
      </c>
      <c r="F37" s="1">
        <f t="shared" si="9"/>
        <v>1902254.1</v>
      </c>
      <c r="G37" s="20">
        <f t="shared" si="1"/>
        <v>20.642625886106341</v>
      </c>
      <c r="H37" s="21">
        <f t="shared" si="2"/>
        <v>-4.357374113893659</v>
      </c>
    </row>
    <row r="38" spans="1:10" ht="30" x14ac:dyDescent="0.25">
      <c r="A38" s="32" t="s">
        <v>87</v>
      </c>
      <c r="B38" s="4" t="s">
        <v>90</v>
      </c>
      <c r="C38" s="4"/>
      <c r="D38" s="22">
        <v>9215175</v>
      </c>
      <c r="E38" s="22">
        <v>2276265</v>
      </c>
      <c r="F38" s="22">
        <v>1902254.1</v>
      </c>
      <c r="G38" s="20">
        <f t="shared" si="1"/>
        <v>20.642625886106341</v>
      </c>
      <c r="H38" s="21">
        <f t="shared" si="2"/>
        <v>-4.357374113893659</v>
      </c>
    </row>
    <row r="39" spans="1:10" ht="30" x14ac:dyDescent="0.25">
      <c r="A39" s="32" t="s">
        <v>88</v>
      </c>
      <c r="B39" s="4" t="s">
        <v>91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27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85576741.730000004</v>
      </c>
      <c r="E40" s="1">
        <f>E41+E42+E43</f>
        <v>29744197.190000001</v>
      </c>
      <c r="F40" s="1">
        <f t="shared" ref="F40" si="10">F41+F42+F43</f>
        <v>17851944.079999998</v>
      </c>
      <c r="G40" s="20">
        <f t="shared" si="1"/>
        <v>20.860742906435963</v>
      </c>
      <c r="H40" s="21">
        <f t="shared" si="2"/>
        <v>-4.1392570935640371</v>
      </c>
    </row>
    <row r="41" spans="1:10" ht="30" x14ac:dyDescent="0.25">
      <c r="A41" s="11" t="s">
        <v>92</v>
      </c>
      <c r="B41" s="4" t="s">
        <v>93</v>
      </c>
      <c r="C41" s="6"/>
      <c r="D41" s="22">
        <v>53743346.420000002</v>
      </c>
      <c r="E41" s="22">
        <v>18100915.690000001</v>
      </c>
      <c r="F41" s="22">
        <v>12409680.029999999</v>
      </c>
      <c r="G41" s="20">
        <f t="shared" si="1"/>
        <v>23.090635132801989</v>
      </c>
      <c r="H41" s="21">
        <f t="shared" si="2"/>
        <v>-1.9093648671980112</v>
      </c>
    </row>
    <row r="42" spans="1:10" ht="75" x14ac:dyDescent="0.25">
      <c r="A42" s="13" t="s">
        <v>95</v>
      </c>
      <c r="B42" s="14" t="s">
        <v>94</v>
      </c>
      <c r="C42" s="6"/>
      <c r="D42" s="22">
        <v>25078620.309999999</v>
      </c>
      <c r="E42" s="22">
        <v>5832228</v>
      </c>
      <c r="F42" s="22">
        <v>3756210.55</v>
      </c>
      <c r="G42" s="20">
        <f t="shared" si="1"/>
        <v>14.977740017469088</v>
      </c>
      <c r="H42" s="21">
        <f t="shared" si="2"/>
        <v>-10.022259982530912</v>
      </c>
    </row>
    <row r="43" spans="1:10" ht="75" x14ac:dyDescent="0.25">
      <c r="A43" s="13" t="s">
        <v>97</v>
      </c>
      <c r="B43" s="14" t="s">
        <v>96</v>
      </c>
      <c r="C43" s="12"/>
      <c r="D43" s="22">
        <v>6754775</v>
      </c>
      <c r="E43" s="22">
        <v>5811053.5</v>
      </c>
      <c r="F43" s="22">
        <v>1686053.5</v>
      </c>
      <c r="G43" s="20">
        <f t="shared" si="1"/>
        <v>24.960912835734721</v>
      </c>
      <c r="H43" s="21">
        <f t="shared" si="2"/>
        <v>-3.9087164265279029E-2</v>
      </c>
      <c r="J43" t="s">
        <v>50</v>
      </c>
    </row>
    <row r="44" spans="1:10" s="9" customFormat="1" ht="46.5" customHeight="1" x14ac:dyDescent="0.25">
      <c r="A44" s="5" t="s">
        <v>48</v>
      </c>
      <c r="B44" s="15" t="s">
        <v>42</v>
      </c>
      <c r="C44" s="12" t="s">
        <v>44</v>
      </c>
      <c r="D44" s="1">
        <v>2974638.64</v>
      </c>
      <c r="E44" s="1">
        <v>730000</v>
      </c>
      <c r="F44" s="1">
        <v>278015.67</v>
      </c>
      <c r="G44" s="20">
        <f t="shared" si="1"/>
        <v>9.3461997790763576</v>
      </c>
      <c r="H44" s="21">
        <f t="shared" si="2"/>
        <v>-15.653800220923642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165750</v>
      </c>
      <c r="E45" s="1">
        <f t="shared" ref="E45:F45" si="11">E46+E47</f>
        <v>3200</v>
      </c>
      <c r="F45" s="1">
        <f t="shared" si="11"/>
        <v>3200</v>
      </c>
      <c r="G45" s="20">
        <f t="shared" si="1"/>
        <v>1.9306184012066365</v>
      </c>
      <c r="H45" s="21">
        <f t="shared" si="2"/>
        <v>-23.069381598793363</v>
      </c>
    </row>
    <row r="46" spans="1:10" s="9" customFormat="1" ht="47.25" x14ac:dyDescent="0.25">
      <c r="A46" s="32" t="s">
        <v>100</v>
      </c>
      <c r="B46" s="25" t="s">
        <v>102</v>
      </c>
      <c r="C46" s="12"/>
      <c r="D46" s="22">
        <v>64750</v>
      </c>
      <c r="E46" s="22">
        <v>0</v>
      </c>
      <c r="F46" s="22">
        <v>0</v>
      </c>
      <c r="G46" s="20">
        <f t="shared" si="1"/>
        <v>0</v>
      </c>
      <c r="H46" s="21">
        <f t="shared" si="2"/>
        <v>-25</v>
      </c>
    </row>
    <row r="47" spans="1:10" s="9" customFormat="1" ht="47.25" x14ac:dyDescent="0.25">
      <c r="A47" s="32" t="s">
        <v>101</v>
      </c>
      <c r="B47" s="25" t="s">
        <v>103</v>
      </c>
      <c r="C47" s="12"/>
      <c r="D47" s="22">
        <v>101000</v>
      </c>
      <c r="E47" s="22">
        <v>3200</v>
      </c>
      <c r="F47" s="22">
        <v>3200</v>
      </c>
      <c r="G47" s="20">
        <f t="shared" si="1"/>
        <v>3.1683168316831685</v>
      </c>
      <c r="H47" s="21">
        <f t="shared" si="2"/>
        <v>-21.831683168316832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1089784</v>
      </c>
      <c r="E48" s="1">
        <v>165480</v>
      </c>
      <c r="F48" s="1">
        <v>131747</v>
      </c>
      <c r="G48" s="20">
        <f t="shared" si="1"/>
        <v>12.089276407067823</v>
      </c>
      <c r="H48" s="21">
        <f t="shared" si="2"/>
        <v>-12.910723592932177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5475879.1200000001</v>
      </c>
      <c r="E49" s="1">
        <v>0</v>
      </c>
      <c r="F49" s="1">
        <v>0</v>
      </c>
      <c r="G49" s="20">
        <f t="shared" si="1"/>
        <v>0</v>
      </c>
      <c r="H49" s="21">
        <f t="shared" si="2"/>
        <v>-25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702395254.20999992</v>
      </c>
      <c r="E50" s="1">
        <f>E7+E13+E14+E18+E21+E24+E27+E29+E32+E33+E37+E40+E44+E45+E48+E49</f>
        <v>160723812.10000002</v>
      </c>
      <c r="F50" s="1">
        <f>F7+F13+F14+F18+F21+F24+F27+F29+F32+F33+F37+F40+F44+F45+F48+F49</f>
        <v>110294004.89999999</v>
      </c>
      <c r="G50" s="20">
        <f>F50/D50*100</f>
        <v>15.7025555396228</v>
      </c>
      <c r="H50" s="21">
        <f t="shared" si="2"/>
        <v>-9.2974444603772</v>
      </c>
    </row>
    <row r="51" spans="1:8" hidden="1" x14ac:dyDescent="0.25">
      <c r="H51" s="21">
        <f t="shared" ref="H51:H52" si="12">G51-1*100/12</f>
        <v>-8.3333333333333339</v>
      </c>
    </row>
    <row r="52" spans="1:8" hidden="1" x14ac:dyDescent="0.25">
      <c r="H52" s="21">
        <f t="shared" si="12"/>
        <v>-8.3333333333333339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01.02.2025</vt:lpstr>
      <vt:lpstr>на 01.03.2025</vt:lpstr>
      <vt:lpstr>на 01.04.2025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2025-04-30T10:45:47Z</dcterms:modified>
</cp:coreProperties>
</file>