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Q48" i="3" l="1"/>
  <c r="P48" i="3"/>
  <c r="I46" i="3"/>
  <c r="J46" i="3"/>
  <c r="K46" i="3"/>
  <c r="L46" i="3"/>
  <c r="M46" i="3"/>
  <c r="N46" i="3"/>
  <c r="O46" i="3"/>
  <c r="H46" i="3"/>
  <c r="Q17" i="3"/>
  <c r="P17" i="3"/>
  <c r="I16" i="3"/>
  <c r="J16" i="3"/>
  <c r="K16" i="3"/>
  <c r="L16" i="3"/>
  <c r="M16" i="3"/>
  <c r="N16" i="3"/>
  <c r="O16" i="3"/>
  <c r="H16" i="3"/>
  <c r="Q12" i="3"/>
  <c r="P12" i="3"/>
  <c r="I9" i="3"/>
  <c r="J9" i="3"/>
  <c r="K9" i="3"/>
  <c r="L9" i="3"/>
  <c r="M9" i="3"/>
  <c r="N9" i="3"/>
  <c r="O9" i="3"/>
  <c r="H9" i="3"/>
  <c r="H25" i="3" l="1"/>
  <c r="O25" i="3"/>
  <c r="I41" i="3" l="1"/>
  <c r="J41" i="3"/>
  <c r="K41" i="3"/>
  <c r="L41" i="3"/>
  <c r="M41" i="3"/>
  <c r="N41" i="3"/>
  <c r="O41" i="3"/>
  <c r="I25" i="3"/>
  <c r="J25" i="3"/>
  <c r="K25" i="3"/>
  <c r="L25" i="3"/>
  <c r="M25" i="3"/>
  <c r="N25" i="3"/>
  <c r="P28" i="3" l="1"/>
  <c r="P30" i="3"/>
  <c r="P31" i="3"/>
  <c r="Q30" i="3"/>
  <c r="Q31" i="3"/>
  <c r="I29" i="3"/>
  <c r="J29" i="3"/>
  <c r="K29" i="3"/>
  <c r="L29" i="3"/>
  <c r="M29" i="3"/>
  <c r="N29" i="3"/>
  <c r="O29" i="3"/>
  <c r="H29" i="3"/>
  <c r="Q45" i="3"/>
  <c r="P45" i="3"/>
  <c r="Q47" i="3"/>
  <c r="P47" i="3"/>
  <c r="H41" i="3"/>
  <c r="I32" i="3"/>
  <c r="J32" i="3"/>
  <c r="K32" i="3"/>
  <c r="L32" i="3"/>
  <c r="M32" i="3"/>
  <c r="N32" i="3"/>
  <c r="O32" i="3"/>
  <c r="I39" i="3"/>
  <c r="J39" i="3"/>
  <c r="K39" i="3"/>
  <c r="L39" i="3"/>
  <c r="M39" i="3"/>
  <c r="N39" i="3"/>
  <c r="O39" i="3"/>
  <c r="H39" i="3"/>
  <c r="H32" i="3"/>
  <c r="I20" i="3"/>
  <c r="J20" i="3"/>
  <c r="K20" i="3"/>
  <c r="L20" i="3"/>
  <c r="M20" i="3"/>
  <c r="N20" i="3"/>
  <c r="O20" i="3"/>
  <c r="J7" i="3"/>
  <c r="L7" i="3"/>
  <c r="N7" i="3"/>
  <c r="H20" i="3"/>
  <c r="Q19" i="3"/>
  <c r="P19" i="3"/>
  <c r="I7" i="3" l="1"/>
  <c r="M7" i="3"/>
  <c r="K7" i="3"/>
  <c r="P29" i="3"/>
  <c r="O7" i="3"/>
  <c r="H7" i="3"/>
  <c r="Q29" i="3"/>
  <c r="Q10" i="3"/>
  <c r="Q11" i="3"/>
  <c r="Q13" i="3"/>
  <c r="Q14" i="3"/>
  <c r="Q15" i="3"/>
  <c r="Q16" i="3"/>
  <c r="Q18" i="3"/>
  <c r="Q20" i="3"/>
  <c r="Q21" i="3"/>
  <c r="Q22" i="3"/>
  <c r="Q23" i="3"/>
  <c r="Q24" i="3"/>
  <c r="Q25" i="3"/>
  <c r="Q26" i="3"/>
  <c r="Q27" i="3"/>
  <c r="Q28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9" i="3"/>
  <c r="P10" i="3"/>
  <c r="P11" i="3"/>
  <c r="P13" i="3"/>
  <c r="P14" i="3"/>
  <c r="P15" i="3"/>
  <c r="P16" i="3"/>
  <c r="P18" i="3"/>
  <c r="P20" i="3"/>
  <c r="P23" i="3"/>
  <c r="P24" i="3"/>
  <c r="P25" i="3"/>
  <c r="P26" i="3"/>
  <c r="P27" i="3"/>
  <c r="P32" i="3"/>
  <c r="P33" i="3"/>
  <c r="P34" i="3"/>
  <c r="P35" i="3"/>
  <c r="P36" i="3"/>
  <c r="P37" i="3"/>
  <c r="P38" i="3"/>
  <c r="P39" i="3"/>
  <c r="P40" i="3"/>
  <c r="P41" i="3"/>
  <c r="P42" i="3"/>
  <c r="P44" i="3"/>
  <c r="P46" i="3"/>
  <c r="P49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<sst xmlns="http://schemas.openxmlformats.org/spreadsheetml/2006/main" count="132" uniqueCount="115">
  <si>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</si>
  <si>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</si>
  <si>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</si>
  <si>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</si>
  <si>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</si>
  <si>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</si>
  <si>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</si>
  <si>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</si>
  <si>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</si>
  <si>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</si>
  <si>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</si>
  <si>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</si>
  <si>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</si>
  <si>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</si>
  <si>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</si>
  <si>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</si>
  <si>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</si>
  <si>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</si>
  <si>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</si>
  <si>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</si>
  <si>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</si>
  <si>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</si>
  <si>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</si>
  <si>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</si>
  <si>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</si>
  <si>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</si>
  <si>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</si>
  <si>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</si>
  <si>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</si>
  <si>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</si>
  <si>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</si>
  <si>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</si>
  <si>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</si>
  <si>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</si>
  <si>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</si>
  <si>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</si>
  <si>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</si>
  <si>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</si>
  <si>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</si>
  <si>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</si>
  <si>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</si>
  <si>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</si>
  <si>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</si>
  <si>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</si>
  <si>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</si>
  <si>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</si>
  <si>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</si>
  <si>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</si>
  <si>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</si>
  <si>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</si>
  <si>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</si>
  <si>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</si>
  <si>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</si>
  <si>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</si>
  <si>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</si>
  <si>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</si>
  <si>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</si>
  <si>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</si>
  <si>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</si>
  <si>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</si>
  <si>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</si>
  <si>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</si>
  <si>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</si>
  <si>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</si>
  <si>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</si>
  <si>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</si>
  <si>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</si>
  <si>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</si>
  <si>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</si>
  <si>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</si>
  <si>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</si>
  <si>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</si>
  <si>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</si>
  <si>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</si>
  <si>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</si>
  <si>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</si>
  <si>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</si>
  <si>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</si>
  <si>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</si>
  <si>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</si>
  <si>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</si>
  <si>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</si>
  <si>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</si>
  <si>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</si>
  <si>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</si>
  <si>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</si>
  <si>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</si>
  <si>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</si>
  <si>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</si>
  <si>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</si>
  <si>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</si>
  <si>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</si>
  <si>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</si>
  <si>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</si>
  <si>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</si>
  <si>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</si>
  <si>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</si>
  <si>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</si>
  <si>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</si>
  <si>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</si>
  <si>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</si>
  <si>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</si>
  <si>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</si>
  <si>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</si>
  <si>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</si>
  <si>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Исполнено за 3 месяца 2025 года (руб.)</t>
  </si>
  <si>
    <t>Рост (снижение) 2025 года к 2024 году (по состоянию на 1 апреля)</t>
  </si>
  <si>
    <t>Аналитические данные о расходах бюджета Заволжского муниципального района по разделам и подразделам классификации расходов  за 3 месяца 2026 года в сравнении с соответствующим периодом 2025 года</t>
  </si>
  <si>
    <t>Исполнено за 3 месяца 2026 года (руб.)</t>
  </si>
  <si>
    <t xml:space="preserve"> 000 0105 0000000000 000</t>
  </si>
  <si>
    <t>Судебная система</t>
  </si>
  <si>
    <t xml:space="preserve"> 000 0309 0000000000 000</t>
  </si>
  <si>
    <t>Гражданская оборона</t>
  </si>
  <si>
    <t>Массовый спорт</t>
  </si>
  <si>
    <t xml:space="preserve"> 000 1102 0000000000 000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</si>
</sst>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workbookViewId="0">
      <selection activeCell="S12" sqref="S12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105</v>
      </c>
      <c r="I4" s="26"/>
      <c r="J4" s="26"/>
      <c r="K4" s="26"/>
      <c r="L4" s="26"/>
      <c r="M4" s="26"/>
      <c r="N4" s="26"/>
      <c r="O4" s="42" t="s">
        <v>108</v>
      </c>
      <c r="P4" s="43" t="s">
        <v>106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 t="shared" ref="H7:O7" si="0">H9+H16+H20+H25+H32+H39+H41+H46+H29</f>
        <v>123472432.36</v>
      </c>
      <c r="I7" s="16" t="e">
        <f t="shared" si="0"/>
        <v>#REF!</v>
      </c>
      <c r="J7" s="16" t="e">
        <f t="shared" si="0"/>
        <v>#REF!</v>
      </c>
      <c r="K7" s="16" t="e">
        <f t="shared" si="0"/>
        <v>#REF!</v>
      </c>
      <c r="L7" s="16" t="e">
        <f t="shared" si="0"/>
        <v>#REF!</v>
      </c>
      <c r="M7" s="16" t="e">
        <f t="shared" si="0"/>
        <v>#REF!</v>
      </c>
      <c r="N7" s="16" t="e">
        <f t="shared" si="0"/>
        <v>#REF!</v>
      </c>
      <c r="O7" s="16">
        <f t="shared" si="0"/>
        <v>129202213.65000001</v>
      </c>
      <c r="P7" s="34">
        <f>O7/H7*100</f>
        <v>104.64053487931142</v>
      </c>
      <c r="Q7" s="31">
        <f>O7-H7</f>
        <v>5729781.2900000066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H10+H11+H13+H15+H12</f>
        <v>19301250.719999999</v>
      </c>
      <c r="I9" s="16">
        <f t="shared" ref="I9:O9" si="1">I10+I11+I13+I15+I12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20833662.059999999</v>
      </c>
      <c r="P9" s="34">
        <f>O9/H9*100</f>
        <v>107.93944062087184</v>
      </c>
      <c r="Q9" s="31">
        <f t="shared" ref="Q9:Q49" si="2">O9-H9</f>
        <v>1532411.3399999999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777194.28</v>
      </c>
      <c r="P10" s="36" t="e">
        <f t="shared" ref="P10:P49" si="3">O10/H10*100</f>
        <v>#DIV/0!</v>
      </c>
      <c r="Q10" s="30">
        <f t="shared" si="2"/>
        <v>777194.28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11291035.77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11415342.6</v>
      </c>
      <c r="P11" s="36">
        <f t="shared" si="3"/>
        <v>101.10093380742164</v>
      </c>
      <c r="Q11" s="30">
        <f t="shared" si="2"/>
        <v>124306.83000000007</v>
      </c>
    </row>
    <row r="12" spans="1:19" ht="37.5" customHeight="1" x14ac:dyDescent="0.25">
      <c r="A12" s="21" t="s">
        <v>110</v>
      </c>
      <c r="B12" s="22" t="s">
        <v>109</v>
      </c>
      <c r="C12" s="23"/>
      <c r="D12" s="23"/>
      <c r="E12" s="23"/>
      <c r="F12" s="23"/>
      <c r="G12" s="23"/>
      <c r="H12" s="23">
        <v>0</v>
      </c>
      <c r="I12" s="24"/>
      <c r="J12" s="23"/>
      <c r="K12" s="23"/>
      <c r="L12" s="23"/>
      <c r="M12" s="23"/>
      <c r="N12" s="23"/>
      <c r="O12" s="23">
        <v>0</v>
      </c>
      <c r="P12" s="36" t="e">
        <f t="shared" si="3"/>
        <v>#DIV/0!</v>
      </c>
      <c r="Q12" s="30">
        <f t="shared" si="2"/>
        <v>0</v>
      </c>
    </row>
    <row r="13" spans="1:19" ht="69.599999999999994" customHeight="1" x14ac:dyDescent="0.25">
      <c r="A13" s="21" t="s">
        <v>59</v>
      </c>
      <c r="B13" s="22" t="s">
        <v>31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1980101.1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2027826.48</v>
      </c>
      <c r="P13" s="36">
        <f t="shared" si="3"/>
        <v>102.41024965846441</v>
      </c>
      <c r="Q13" s="30">
        <f t="shared" si="2"/>
        <v>47725.379999999888</v>
      </c>
    </row>
    <row r="14" spans="1:19" ht="16.149999999999999" hidden="1" customHeight="1" x14ac:dyDescent="0.25">
      <c r="A14" s="21" t="s">
        <v>60</v>
      </c>
      <c r="B14" s="22" t="s">
        <v>32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4" t="e">
        <f t="shared" si="3"/>
        <v>#DIV/0!</v>
      </c>
      <c r="Q14" s="31">
        <f t="shared" si="2"/>
        <v>0</v>
      </c>
    </row>
    <row r="15" spans="1:19" ht="36" customHeight="1" x14ac:dyDescent="0.25">
      <c r="A15" s="21" t="s">
        <v>61</v>
      </c>
      <c r="B15" s="22" t="s">
        <v>33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6030113.8499999996</v>
      </c>
      <c r="I15" s="24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6613298.7000000002</v>
      </c>
      <c r="P15" s="36">
        <f t="shared" si="3"/>
        <v>109.67120794908377</v>
      </c>
      <c r="Q15" s="30">
        <f t="shared" si="2"/>
        <v>583184.85000000056</v>
      </c>
    </row>
    <row r="16" spans="1:19" ht="58.15" customHeight="1" x14ac:dyDescent="0.25">
      <c r="A16" s="9" t="s">
        <v>62</v>
      </c>
      <c r="B16" s="20" t="s">
        <v>34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>H18+H19+H17</f>
        <v>47855.75</v>
      </c>
      <c r="I16" s="16">
        <f t="shared" ref="I16:O16" si="4">I18+I19+I17</f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  <c r="N16" s="16">
        <f t="shared" si="4"/>
        <v>0</v>
      </c>
      <c r="O16" s="16">
        <f t="shared" si="4"/>
        <v>0</v>
      </c>
      <c r="P16" s="34">
        <f t="shared" si="3"/>
        <v>0</v>
      </c>
      <c r="Q16" s="31">
        <f t="shared" si="2"/>
        <v>-47855.75</v>
      </c>
    </row>
    <row r="17" spans="1:19" ht="35.25" customHeight="1" x14ac:dyDescent="0.25">
      <c r="A17" s="21" t="s">
        <v>112</v>
      </c>
      <c r="B17" s="22" t="s">
        <v>111</v>
      </c>
      <c r="C17" s="16"/>
      <c r="D17" s="16"/>
      <c r="E17" s="16"/>
      <c r="F17" s="16"/>
      <c r="G17" s="16"/>
      <c r="H17" s="23">
        <v>0</v>
      </c>
      <c r="I17" s="23"/>
      <c r="J17" s="23"/>
      <c r="K17" s="23"/>
      <c r="L17" s="23"/>
      <c r="M17" s="23"/>
      <c r="N17" s="23"/>
      <c r="O17" s="23">
        <v>0</v>
      </c>
      <c r="P17" s="36" t="e">
        <f t="shared" si="3"/>
        <v>#DIV/0!</v>
      </c>
      <c r="Q17" s="30">
        <f t="shared" si="2"/>
        <v>0</v>
      </c>
    </row>
    <row r="18" spans="1:19" ht="45.75" customHeight="1" x14ac:dyDescent="0.25">
      <c r="A18" s="37" t="s">
        <v>91</v>
      </c>
      <c r="B18" s="22" t="s">
        <v>89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24735.75</v>
      </c>
      <c r="I18" s="24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36">
        <f t="shared" si="3"/>
        <v>0</v>
      </c>
      <c r="Q18" s="30">
        <f t="shared" si="2"/>
        <v>-24735.75</v>
      </c>
    </row>
    <row r="19" spans="1:19" ht="46.5" customHeight="1" x14ac:dyDescent="0.25">
      <c r="A19" s="37" t="s">
        <v>92</v>
      </c>
      <c r="B19" s="22" t="s">
        <v>90</v>
      </c>
      <c r="C19" s="23"/>
      <c r="D19" s="23"/>
      <c r="E19" s="23"/>
      <c r="F19" s="23"/>
      <c r="G19" s="23"/>
      <c r="H19" s="23">
        <v>23120</v>
      </c>
      <c r="I19" s="24"/>
      <c r="J19" s="23"/>
      <c r="K19" s="23"/>
      <c r="L19" s="23"/>
      <c r="M19" s="23"/>
      <c r="N19" s="23"/>
      <c r="O19" s="23">
        <v>0</v>
      </c>
      <c r="P19" s="36">
        <f t="shared" si="3"/>
        <v>0</v>
      </c>
      <c r="Q19" s="30">
        <f t="shared" si="2"/>
        <v>-23120</v>
      </c>
    </row>
    <row r="20" spans="1:19" ht="16.149999999999999" customHeight="1" x14ac:dyDescent="0.25">
      <c r="A20" s="9" t="s">
        <v>63</v>
      </c>
      <c r="B20" s="20" t="s">
        <v>35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>H22+H23+H24</f>
        <v>16127234.9</v>
      </c>
      <c r="I20" s="16">
        <f t="shared" ref="I20:O20" si="5">I22+I23+I24</f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12679201.73</v>
      </c>
      <c r="P20" s="34">
        <f t="shared" si="3"/>
        <v>78.619811819073831</v>
      </c>
      <c r="Q20" s="31">
        <f t="shared" si="2"/>
        <v>-3448033.17</v>
      </c>
      <c r="R20" s="10"/>
      <c r="S20" s="10"/>
    </row>
    <row r="21" spans="1:19" ht="19.899999999999999" hidden="1" customHeight="1" x14ac:dyDescent="0.25">
      <c r="A21" s="21" t="s">
        <v>64</v>
      </c>
      <c r="B21" s="22" t="s">
        <v>36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>
        <v>0</v>
      </c>
      <c r="Q21" s="30">
        <f t="shared" si="2"/>
        <v>0</v>
      </c>
    </row>
    <row r="22" spans="1:19" ht="25.9" customHeight="1" x14ac:dyDescent="0.25">
      <c r="A22" s="21" t="s">
        <v>64</v>
      </c>
      <c r="B22" s="22" t="s">
        <v>36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36">
        <v>0</v>
      </c>
      <c r="Q22" s="30">
        <f t="shared" si="2"/>
        <v>0</v>
      </c>
    </row>
    <row r="23" spans="1:19" ht="19.899999999999999" customHeight="1" x14ac:dyDescent="0.25">
      <c r="A23" s="21" t="s">
        <v>65</v>
      </c>
      <c r="B23" s="22" t="s">
        <v>37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4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36" t="e">
        <f t="shared" si="3"/>
        <v>#DIV/0!</v>
      </c>
      <c r="Q23" s="30">
        <f t="shared" si="2"/>
        <v>0</v>
      </c>
    </row>
    <row r="24" spans="1:19" ht="26.45" customHeight="1" x14ac:dyDescent="0.25">
      <c r="A24" s="21" t="s">
        <v>66</v>
      </c>
      <c r="B24" s="22" t="s">
        <v>38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16127234.9</v>
      </c>
      <c r="I24" s="24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12679201.73</v>
      </c>
      <c r="P24" s="36">
        <f t="shared" si="3"/>
        <v>78.619811819073831</v>
      </c>
      <c r="Q24" s="30">
        <f t="shared" si="2"/>
        <v>-3448033.17</v>
      </c>
    </row>
    <row r="25" spans="1:19" ht="36.75" customHeight="1" x14ac:dyDescent="0.25">
      <c r="A25" s="9" t="s">
        <v>67</v>
      </c>
      <c r="B25" s="20" t="s">
        <v>39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>H26+H27+H28</f>
        <v>12391743.130000001</v>
      </c>
      <c r="I25" s="16" t="e">
        <f>I26+I27+I28+#REF!</f>
        <v>#REF!</v>
      </c>
      <c r="J25" s="16" t="e">
        <f>J26+J27+J28+#REF!</f>
        <v>#REF!</v>
      </c>
      <c r="K25" s="16" t="e">
        <f>K26+K27+K28+#REF!</f>
        <v>#REF!</v>
      </c>
      <c r="L25" s="16" t="e">
        <f>L26+L27+L28+#REF!</f>
        <v>#REF!</v>
      </c>
      <c r="M25" s="16" t="e">
        <f>M26+M27+M28+#REF!</f>
        <v>#REF!</v>
      </c>
      <c r="N25" s="16" t="e">
        <f>N26+N27+N28+#REF!</f>
        <v>#REF!</v>
      </c>
      <c r="O25" s="16">
        <f>O26+O27+O28</f>
        <v>11933504.76</v>
      </c>
      <c r="P25" s="34">
        <f t="shared" si="3"/>
        <v>96.302066907030849</v>
      </c>
      <c r="Q25" s="31">
        <f t="shared" si="2"/>
        <v>-458238.37000000104</v>
      </c>
      <c r="R25" s="10"/>
      <c r="S25" s="10"/>
    </row>
    <row r="26" spans="1:19" ht="24.75" customHeight="1" x14ac:dyDescent="0.25">
      <c r="A26" s="21" t="s">
        <v>83</v>
      </c>
      <c r="B26" s="22" t="s">
        <v>84</v>
      </c>
      <c r="C26" s="23"/>
      <c r="D26" s="23"/>
      <c r="E26" s="23"/>
      <c r="F26" s="23"/>
      <c r="G26" s="23"/>
      <c r="H26" s="23">
        <v>1231469.81</v>
      </c>
      <c r="I26" s="24"/>
      <c r="J26" s="23"/>
      <c r="K26" s="23"/>
      <c r="L26" s="23"/>
      <c r="M26" s="23"/>
      <c r="N26" s="23"/>
      <c r="O26" s="23">
        <v>373813.34</v>
      </c>
      <c r="P26" s="36">
        <f t="shared" si="3"/>
        <v>30.355055151534732</v>
      </c>
      <c r="Q26" s="30">
        <f t="shared" si="2"/>
        <v>-857656.47</v>
      </c>
      <c r="R26" s="10"/>
      <c r="S26" s="10"/>
    </row>
    <row r="27" spans="1:19" ht="16.5" x14ac:dyDescent="0.25">
      <c r="A27" s="21" t="s">
        <v>68</v>
      </c>
      <c r="B27" s="22" t="s">
        <v>40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6420000</v>
      </c>
      <c r="I27" s="24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6482180.7800000003</v>
      </c>
      <c r="P27" s="36">
        <f t="shared" si="3"/>
        <v>100.96854797507788</v>
      </c>
      <c r="Q27" s="30">
        <f t="shared" si="2"/>
        <v>62180.780000000261</v>
      </c>
    </row>
    <row r="28" spans="1:19" ht="16.5" x14ac:dyDescent="0.25">
      <c r="A28" s="21" t="s">
        <v>87</v>
      </c>
      <c r="B28" s="22" t="s">
        <v>88</v>
      </c>
      <c r="C28" s="23"/>
      <c r="D28" s="23"/>
      <c r="E28" s="23"/>
      <c r="F28" s="23"/>
      <c r="G28" s="23"/>
      <c r="H28" s="23">
        <v>4740273.32</v>
      </c>
      <c r="I28" s="24"/>
      <c r="J28" s="23"/>
      <c r="K28" s="23"/>
      <c r="L28" s="23"/>
      <c r="M28" s="23"/>
      <c r="N28" s="23"/>
      <c r="O28" s="23">
        <v>5077510.6399999997</v>
      </c>
      <c r="P28" s="36">
        <f t="shared" si="3"/>
        <v>107.11430116438937</v>
      </c>
      <c r="Q28" s="30">
        <f t="shared" si="2"/>
        <v>337237.31999999937</v>
      </c>
    </row>
    <row r="29" spans="1:19" ht="16.5" x14ac:dyDescent="0.25">
      <c r="A29" s="38" t="s">
        <v>102</v>
      </c>
      <c r="B29" s="20" t="s">
        <v>99</v>
      </c>
      <c r="C29" s="23"/>
      <c r="D29" s="23"/>
      <c r="E29" s="23"/>
      <c r="F29" s="23"/>
      <c r="G29" s="23"/>
      <c r="H29" s="16">
        <f>H30+H31</f>
        <v>0</v>
      </c>
      <c r="I29" s="16">
        <f t="shared" ref="I29:O29" si="6">I30+I31</f>
        <v>0</v>
      </c>
      <c r="J29" s="16">
        <f t="shared" si="6"/>
        <v>0</v>
      </c>
      <c r="K29" s="16">
        <f t="shared" si="6"/>
        <v>0</v>
      </c>
      <c r="L29" s="16">
        <f t="shared" si="6"/>
        <v>0</v>
      </c>
      <c r="M29" s="16">
        <f t="shared" si="6"/>
        <v>0</v>
      </c>
      <c r="N29" s="16">
        <f t="shared" si="6"/>
        <v>0</v>
      </c>
      <c r="O29" s="16">
        <f t="shared" si="6"/>
        <v>0</v>
      </c>
      <c r="P29" s="34" t="e">
        <f t="shared" si="3"/>
        <v>#DIV/0!</v>
      </c>
      <c r="Q29" s="31">
        <f t="shared" si="2"/>
        <v>0</v>
      </c>
    </row>
    <row r="30" spans="1:19" ht="23.25" customHeight="1" x14ac:dyDescent="0.25">
      <c r="A30" s="37" t="s">
        <v>103</v>
      </c>
      <c r="B30" s="22" t="s">
        <v>100</v>
      </c>
      <c r="C30" s="23"/>
      <c r="D30" s="23"/>
      <c r="E30" s="23"/>
      <c r="F30" s="23"/>
      <c r="G30" s="23"/>
      <c r="H30" s="23">
        <v>0</v>
      </c>
      <c r="I30" s="24"/>
      <c r="J30" s="23"/>
      <c r="K30" s="23"/>
      <c r="L30" s="23"/>
      <c r="M30" s="23"/>
      <c r="N30" s="23"/>
      <c r="O30" s="23">
        <v>0</v>
      </c>
      <c r="P30" s="36" t="e">
        <f t="shared" si="3"/>
        <v>#DIV/0!</v>
      </c>
      <c r="Q30" s="30">
        <f t="shared" si="2"/>
        <v>0</v>
      </c>
    </row>
    <row r="31" spans="1:19" ht="33" x14ac:dyDescent="0.25">
      <c r="A31" s="37" t="s">
        <v>104</v>
      </c>
      <c r="B31" s="22" t="s">
        <v>101</v>
      </c>
      <c r="C31" s="23"/>
      <c r="D31" s="23"/>
      <c r="E31" s="23"/>
      <c r="F31" s="23"/>
      <c r="G31" s="23"/>
      <c r="H31" s="23">
        <v>0</v>
      </c>
      <c r="I31" s="24"/>
      <c r="J31" s="23"/>
      <c r="K31" s="23"/>
      <c r="L31" s="23"/>
      <c r="M31" s="23"/>
      <c r="N31" s="23"/>
      <c r="O31" s="23">
        <v>0</v>
      </c>
      <c r="P31" s="36" t="e">
        <f t="shared" si="3"/>
        <v>#DIV/0!</v>
      </c>
      <c r="Q31" s="30">
        <f t="shared" si="2"/>
        <v>0</v>
      </c>
    </row>
    <row r="32" spans="1:19" ht="16.5" x14ac:dyDescent="0.25">
      <c r="A32" s="9" t="s">
        <v>69</v>
      </c>
      <c r="B32" s="20" t="s">
        <v>41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f>H33+H34+H35+H36+H37+H38</f>
        <v>68946137.079999998</v>
      </c>
      <c r="I32" s="16">
        <f t="shared" ref="I32:O32" si="7">I33+I34+I35+I36+I37+I38</f>
        <v>0</v>
      </c>
      <c r="J32" s="16">
        <f t="shared" si="7"/>
        <v>0</v>
      </c>
      <c r="K32" s="16">
        <f t="shared" si="7"/>
        <v>0</v>
      </c>
      <c r="L32" s="16">
        <f t="shared" si="7"/>
        <v>0</v>
      </c>
      <c r="M32" s="16">
        <f t="shared" si="7"/>
        <v>0</v>
      </c>
      <c r="N32" s="16">
        <f t="shared" si="7"/>
        <v>0</v>
      </c>
      <c r="O32" s="16">
        <f t="shared" si="7"/>
        <v>76645690.370000005</v>
      </c>
      <c r="P32" s="34">
        <f t="shared" si="3"/>
        <v>111.16749047312979</v>
      </c>
      <c r="Q32" s="31">
        <f t="shared" si="2"/>
        <v>7699553.2900000066</v>
      </c>
      <c r="R32" s="10"/>
      <c r="S32" s="10"/>
    </row>
    <row r="33" spans="1:19" ht="16.5" x14ac:dyDescent="0.25">
      <c r="A33" s="21" t="s">
        <v>70</v>
      </c>
      <c r="B33" s="22" t="s">
        <v>42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21827192.079999998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23084363.079999998</v>
      </c>
      <c r="P33" s="36">
        <f t="shared" si="3"/>
        <v>105.75965518327908</v>
      </c>
      <c r="Q33" s="30">
        <f t="shared" si="2"/>
        <v>1257171</v>
      </c>
    </row>
    <row r="34" spans="1:19" ht="16.5" x14ac:dyDescent="0.25">
      <c r="A34" s="21" t="s">
        <v>71</v>
      </c>
      <c r="B34" s="22" t="s">
        <v>43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36721209.280000001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40645062.810000002</v>
      </c>
      <c r="P34" s="36">
        <f t="shared" si="3"/>
        <v>110.68552372575896</v>
      </c>
      <c r="Q34" s="30">
        <f t="shared" si="2"/>
        <v>3923853.5300000012</v>
      </c>
    </row>
    <row r="35" spans="1:19" ht="16.5" x14ac:dyDescent="0.25">
      <c r="A35" s="21" t="s">
        <v>85</v>
      </c>
      <c r="B35" s="22" t="s">
        <v>44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7315410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8554189.75</v>
      </c>
      <c r="P35" s="36">
        <f t="shared" si="3"/>
        <v>116.93383897826644</v>
      </c>
      <c r="Q35" s="30">
        <f t="shared" si="2"/>
        <v>1238779.75</v>
      </c>
    </row>
    <row r="36" spans="1:19" ht="35.450000000000003" customHeight="1" x14ac:dyDescent="0.25">
      <c r="A36" s="21" t="s">
        <v>72</v>
      </c>
      <c r="B36" s="22" t="s">
        <v>45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5200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36">
        <f t="shared" si="3"/>
        <v>0</v>
      </c>
      <c r="Q36" s="30">
        <f t="shared" si="2"/>
        <v>-5200</v>
      </c>
    </row>
    <row r="37" spans="1:19" ht="16.5" x14ac:dyDescent="0.25">
      <c r="A37" s="21" t="s">
        <v>86</v>
      </c>
      <c r="B37" s="22" t="s">
        <v>46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35000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17000</v>
      </c>
      <c r="P37" s="36">
        <f t="shared" si="3"/>
        <v>48.571428571428569</v>
      </c>
      <c r="Q37" s="30">
        <f t="shared" si="2"/>
        <v>-18000</v>
      </c>
    </row>
    <row r="38" spans="1:19" ht="16.5" x14ac:dyDescent="0.25">
      <c r="A38" s="21" t="s">
        <v>73</v>
      </c>
      <c r="B38" s="22" t="s">
        <v>47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3042125.72</v>
      </c>
      <c r="I38" s="24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4345074.7300000004</v>
      </c>
      <c r="P38" s="36">
        <f t="shared" si="3"/>
        <v>142.83021577425143</v>
      </c>
      <c r="Q38" s="30">
        <f t="shared" si="2"/>
        <v>1302949.0100000002</v>
      </c>
    </row>
    <row r="39" spans="1:19" ht="16.5" x14ac:dyDescent="0.25">
      <c r="A39" s="9" t="s">
        <v>74</v>
      </c>
      <c r="B39" s="20" t="s">
        <v>48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f>H40</f>
        <v>2654561.52</v>
      </c>
      <c r="I39" s="16">
        <f t="shared" ref="I39:O39" si="8">I40</f>
        <v>0</v>
      </c>
      <c r="J39" s="16">
        <f t="shared" si="8"/>
        <v>0</v>
      </c>
      <c r="K39" s="16">
        <f t="shared" si="8"/>
        <v>0</v>
      </c>
      <c r="L39" s="16">
        <f t="shared" si="8"/>
        <v>0</v>
      </c>
      <c r="M39" s="16">
        <f t="shared" si="8"/>
        <v>0</v>
      </c>
      <c r="N39" s="16">
        <f t="shared" si="8"/>
        <v>0</v>
      </c>
      <c r="O39" s="16">
        <f t="shared" si="8"/>
        <v>2711883.79</v>
      </c>
      <c r="P39" s="34">
        <f t="shared" si="3"/>
        <v>102.15938751346023</v>
      </c>
      <c r="Q39" s="31">
        <f t="shared" si="2"/>
        <v>57322.270000000019</v>
      </c>
    </row>
    <row r="40" spans="1:19" ht="16.5" x14ac:dyDescent="0.25">
      <c r="A40" s="21" t="s">
        <v>75</v>
      </c>
      <c r="B40" s="22" t="s">
        <v>49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2654561.52</v>
      </c>
      <c r="I40" s="24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2711883.79</v>
      </c>
      <c r="P40" s="36">
        <f t="shared" si="3"/>
        <v>102.15938751346023</v>
      </c>
      <c r="Q40" s="30">
        <f t="shared" si="2"/>
        <v>57322.270000000019</v>
      </c>
    </row>
    <row r="41" spans="1:19" ht="16.5" x14ac:dyDescent="0.25">
      <c r="A41" s="9" t="s">
        <v>76</v>
      </c>
      <c r="B41" s="20" t="s">
        <v>50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f>H42+H43+H44+H45</f>
        <v>1033964.76</v>
      </c>
      <c r="I41" s="16">
        <f t="shared" ref="I41:O41" si="9">I42+I43+I44+I45</f>
        <v>0</v>
      </c>
      <c r="J41" s="16">
        <f t="shared" si="9"/>
        <v>0</v>
      </c>
      <c r="K41" s="16">
        <f t="shared" si="9"/>
        <v>0</v>
      </c>
      <c r="L41" s="16">
        <f t="shared" si="9"/>
        <v>0</v>
      </c>
      <c r="M41" s="16">
        <f t="shared" si="9"/>
        <v>0</v>
      </c>
      <c r="N41" s="16">
        <f t="shared" si="9"/>
        <v>0</v>
      </c>
      <c r="O41" s="16">
        <f t="shared" si="9"/>
        <v>1069945</v>
      </c>
      <c r="P41" s="34">
        <f t="shared" si="3"/>
        <v>103.47983233006897</v>
      </c>
      <c r="Q41" s="31">
        <f t="shared" si="2"/>
        <v>35980.239999999991</v>
      </c>
      <c r="R41" s="10"/>
      <c r="S41" s="10"/>
    </row>
    <row r="42" spans="1:19" ht="15.6" customHeight="1" x14ac:dyDescent="0.25">
      <c r="A42" s="21" t="s">
        <v>77</v>
      </c>
      <c r="B42" s="22" t="s">
        <v>51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929964.76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909720</v>
      </c>
      <c r="P42" s="36">
        <f t="shared" si="3"/>
        <v>97.823061596441562</v>
      </c>
      <c r="Q42" s="30">
        <f t="shared" si="2"/>
        <v>-20244.760000000009</v>
      </c>
    </row>
    <row r="43" spans="1:19" ht="23.45" customHeight="1" x14ac:dyDescent="0.25">
      <c r="A43" s="21" t="s">
        <v>78</v>
      </c>
      <c r="B43" s="22" t="s">
        <v>52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17000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68000</v>
      </c>
      <c r="P43" s="36">
        <v>0</v>
      </c>
      <c r="Q43" s="30">
        <f t="shared" si="2"/>
        <v>51000</v>
      </c>
    </row>
    <row r="44" spans="1:19" ht="16.5" x14ac:dyDescent="0.25">
      <c r="A44" s="21" t="s">
        <v>79</v>
      </c>
      <c r="B44" s="22" t="s">
        <v>53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36" t="e">
        <f t="shared" si="3"/>
        <v>#DIV/0!</v>
      </c>
      <c r="Q44" s="30">
        <f t="shared" si="2"/>
        <v>0</v>
      </c>
    </row>
    <row r="45" spans="1:19" ht="33" x14ac:dyDescent="0.25">
      <c r="A45" s="37" t="s">
        <v>94</v>
      </c>
      <c r="B45" s="22" t="s">
        <v>93</v>
      </c>
      <c r="C45" s="23"/>
      <c r="D45" s="23"/>
      <c r="E45" s="23"/>
      <c r="F45" s="23"/>
      <c r="G45" s="23"/>
      <c r="H45" s="23">
        <v>87000</v>
      </c>
      <c r="I45" s="24"/>
      <c r="J45" s="23"/>
      <c r="K45" s="23"/>
      <c r="L45" s="23"/>
      <c r="M45" s="23"/>
      <c r="N45" s="23"/>
      <c r="O45" s="23">
        <v>92225</v>
      </c>
      <c r="P45" s="36">
        <f t="shared" si="3"/>
        <v>106.00574712643677</v>
      </c>
      <c r="Q45" s="30">
        <f t="shared" si="2"/>
        <v>5225</v>
      </c>
    </row>
    <row r="46" spans="1:19" ht="16.5" x14ac:dyDescent="0.25">
      <c r="A46" s="9" t="s">
        <v>80</v>
      </c>
      <c r="B46" s="20" t="s">
        <v>54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f>H47+H49+H48</f>
        <v>2969684.5</v>
      </c>
      <c r="I46" s="16">
        <f t="shared" ref="I46:O46" si="10">I47+I49+I48</f>
        <v>0</v>
      </c>
      <c r="J46" s="16">
        <f t="shared" si="10"/>
        <v>0</v>
      </c>
      <c r="K46" s="16">
        <f t="shared" si="10"/>
        <v>0</v>
      </c>
      <c r="L46" s="16">
        <f t="shared" si="10"/>
        <v>0</v>
      </c>
      <c r="M46" s="16">
        <f t="shared" si="10"/>
        <v>0</v>
      </c>
      <c r="N46" s="16">
        <f t="shared" si="10"/>
        <v>0</v>
      </c>
      <c r="O46" s="16">
        <f t="shared" si="10"/>
        <v>3328325.94</v>
      </c>
      <c r="P46" s="34">
        <f t="shared" si="3"/>
        <v>112.07675226105668</v>
      </c>
      <c r="Q46" s="31">
        <f t="shared" si="2"/>
        <v>358641.43999999994</v>
      </c>
    </row>
    <row r="47" spans="1:19" ht="16.5" x14ac:dyDescent="0.25">
      <c r="A47" s="21" t="s">
        <v>95</v>
      </c>
      <c r="B47" s="22" t="s">
        <v>98</v>
      </c>
      <c r="C47" s="16"/>
      <c r="D47" s="16"/>
      <c r="E47" s="16"/>
      <c r="F47" s="16"/>
      <c r="G47" s="16"/>
      <c r="H47" s="23">
        <v>268780.65999999997</v>
      </c>
      <c r="I47" s="24"/>
      <c r="J47" s="23"/>
      <c r="K47" s="23"/>
      <c r="L47" s="23"/>
      <c r="M47" s="23"/>
      <c r="N47" s="23"/>
      <c r="O47" s="23">
        <v>382033.86</v>
      </c>
      <c r="P47" s="36">
        <f t="shared" si="3"/>
        <v>142.13591855902132</v>
      </c>
      <c r="Q47" s="30">
        <f t="shared" si="2"/>
        <v>113253.20000000001</v>
      </c>
    </row>
    <row r="48" spans="1:19" ht="16.5" x14ac:dyDescent="0.25">
      <c r="A48" s="21" t="s">
        <v>113</v>
      </c>
      <c r="B48" s="22" t="s">
        <v>114</v>
      </c>
      <c r="C48" s="16"/>
      <c r="D48" s="16"/>
      <c r="E48" s="16"/>
      <c r="F48" s="16"/>
      <c r="G48" s="16"/>
      <c r="H48" s="23">
        <v>0</v>
      </c>
      <c r="I48" s="24"/>
      <c r="J48" s="23"/>
      <c r="K48" s="23"/>
      <c r="L48" s="23"/>
      <c r="M48" s="23"/>
      <c r="N48" s="23"/>
      <c r="O48" s="23">
        <v>65875</v>
      </c>
      <c r="P48" s="36" t="e">
        <f t="shared" si="3"/>
        <v>#DIV/0!</v>
      </c>
      <c r="Q48" s="30">
        <f t="shared" si="2"/>
        <v>65875</v>
      </c>
    </row>
    <row r="49" spans="1:17" ht="16.5" x14ac:dyDescent="0.25">
      <c r="A49" s="21" t="s">
        <v>96</v>
      </c>
      <c r="B49" s="22" t="s">
        <v>97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2700903.84</v>
      </c>
      <c r="I49" s="24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2880417.08</v>
      </c>
      <c r="P49" s="36">
        <f t="shared" si="3"/>
        <v>106.64641359464319</v>
      </c>
      <c r="Q49" s="30">
        <f t="shared" si="2"/>
        <v>179513.24000000022</v>
      </c>
    </row>
    <row r="50" spans="1:17" hidden="1" x14ac:dyDescent="0.25">
      <c r="A50" s="3"/>
      <c r="B50" s="3"/>
      <c r="C50" s="4" t="s">
        <v>25</v>
      </c>
      <c r="D50" s="4" t="s">
        <v>25</v>
      </c>
      <c r="E50" s="4" t="s">
        <v>25</v>
      </c>
      <c r="F50" s="4" t="s">
        <v>25</v>
      </c>
      <c r="G50" s="4" t="s">
        <v>25</v>
      </c>
      <c r="H50" s="4"/>
      <c r="I50" s="4" t="s">
        <v>25</v>
      </c>
      <c r="J50" s="4" t="s">
        <v>25</v>
      </c>
      <c r="K50" s="4" t="s">
        <v>25</v>
      </c>
      <c r="L50" s="4" t="s">
        <v>25</v>
      </c>
      <c r="M50" s="4" t="s">
        <v>25</v>
      </c>
      <c r="N50" s="4" t="s">
        <v>25</v>
      </c>
      <c r="O50" s="4"/>
      <c r="P50" s="4"/>
      <c r="Q50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0157480314965" right="0.59055118110236227" top="0.59055118110236227" bottom="0.39370078740157483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2026-05-05T06:41:02Z</cp:lastPrinted>
  <dcterms:created xsi:type="dcterms:W3CDTF">2017-04-11T06:11:50Z</dcterms:created>
  <dcterms:modified xsi:type="dcterms:W3CDTF">2026-05-05T06:41:24Z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