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6645DCF6-8D52-47A0-8CD5-F8FA62A8B325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Лист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5" i="2" l="1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E56" i="2"/>
  <c r="H10" i="2" l="1"/>
  <c r="I10" i="2"/>
  <c r="K10" i="2"/>
  <c r="M10" i="2" s="1"/>
  <c r="N10" i="2" s="1"/>
  <c r="H11" i="2"/>
  <c r="I11" i="2"/>
  <c r="K11" i="2"/>
  <c r="M11" i="2" s="1"/>
  <c r="N11" i="2" s="1"/>
  <c r="H12" i="2"/>
  <c r="I12" i="2"/>
  <c r="K12" i="2"/>
  <c r="M12" i="2" s="1"/>
  <c r="N12" i="2" s="1"/>
  <c r="H13" i="2"/>
  <c r="I13" i="2"/>
  <c r="K13" i="2"/>
  <c r="M13" i="2" s="1"/>
  <c r="N13" i="2" s="1"/>
  <c r="H14" i="2"/>
  <c r="I14" i="2"/>
  <c r="K14" i="2"/>
  <c r="M14" i="2" s="1"/>
  <c r="N14" i="2" s="1"/>
  <c r="H15" i="2"/>
  <c r="I15" i="2"/>
  <c r="K15" i="2"/>
  <c r="M15" i="2" s="1"/>
  <c r="N15" i="2" s="1"/>
  <c r="H16" i="2"/>
  <c r="I16" i="2"/>
  <c r="K16" i="2"/>
  <c r="M16" i="2" s="1"/>
  <c r="N16" i="2" s="1"/>
  <c r="H17" i="2"/>
  <c r="I17" i="2"/>
  <c r="K17" i="2"/>
  <c r="M17" i="2" s="1"/>
  <c r="N17" i="2" s="1"/>
  <c r="H18" i="2"/>
  <c r="I18" i="2"/>
  <c r="K18" i="2"/>
  <c r="M18" i="2" s="1"/>
  <c r="N18" i="2" s="1"/>
  <c r="H19" i="2"/>
  <c r="I19" i="2"/>
  <c r="K19" i="2"/>
  <c r="M19" i="2" s="1"/>
  <c r="N19" i="2" s="1"/>
  <c r="H20" i="2"/>
  <c r="I20" i="2"/>
  <c r="J20" i="2" s="1"/>
  <c r="K20" i="2"/>
  <c r="M20" i="2" s="1"/>
  <c r="N20" i="2" s="1"/>
  <c r="H21" i="2"/>
  <c r="I21" i="2"/>
  <c r="K21" i="2"/>
  <c r="M21" i="2" s="1"/>
  <c r="N21" i="2" s="1"/>
  <c r="H22" i="2"/>
  <c r="I22" i="2"/>
  <c r="K22" i="2"/>
  <c r="M22" i="2" s="1"/>
  <c r="N22" i="2" s="1"/>
  <c r="H23" i="2"/>
  <c r="I23" i="2"/>
  <c r="K23" i="2"/>
  <c r="M23" i="2" s="1"/>
  <c r="N23" i="2" s="1"/>
  <c r="H24" i="2"/>
  <c r="I24" i="2"/>
  <c r="K24" i="2"/>
  <c r="M24" i="2" s="1"/>
  <c r="N24" i="2" s="1"/>
  <c r="H25" i="2"/>
  <c r="I25" i="2"/>
  <c r="K25" i="2"/>
  <c r="M25" i="2" s="1"/>
  <c r="N25" i="2" s="1"/>
  <c r="H26" i="2"/>
  <c r="I26" i="2"/>
  <c r="J26" i="2" s="1"/>
  <c r="K26" i="2"/>
  <c r="M26" i="2" s="1"/>
  <c r="N26" i="2" s="1"/>
  <c r="H27" i="2"/>
  <c r="I27" i="2"/>
  <c r="K27" i="2"/>
  <c r="M27" i="2" s="1"/>
  <c r="N27" i="2" s="1"/>
  <c r="H28" i="2"/>
  <c r="I28" i="2"/>
  <c r="K28" i="2"/>
  <c r="M28" i="2" s="1"/>
  <c r="N28" i="2" s="1"/>
  <c r="H29" i="2"/>
  <c r="I29" i="2"/>
  <c r="K29" i="2"/>
  <c r="M29" i="2" s="1"/>
  <c r="N29" i="2" s="1"/>
  <c r="H30" i="2"/>
  <c r="I30" i="2"/>
  <c r="K30" i="2"/>
  <c r="M30" i="2" s="1"/>
  <c r="N30" i="2" s="1"/>
  <c r="H31" i="2"/>
  <c r="I31" i="2"/>
  <c r="K31" i="2"/>
  <c r="M31" i="2" s="1"/>
  <c r="N31" i="2" s="1"/>
  <c r="H32" i="2"/>
  <c r="I32" i="2"/>
  <c r="K32" i="2"/>
  <c r="M32" i="2" s="1"/>
  <c r="N32" i="2" s="1"/>
  <c r="H33" i="2"/>
  <c r="I33" i="2"/>
  <c r="K33" i="2"/>
  <c r="M33" i="2" s="1"/>
  <c r="N33" i="2" s="1"/>
  <c r="H34" i="2"/>
  <c r="I34" i="2"/>
  <c r="K34" i="2"/>
  <c r="M34" i="2" s="1"/>
  <c r="N34" i="2" s="1"/>
  <c r="H35" i="2"/>
  <c r="I35" i="2"/>
  <c r="K35" i="2"/>
  <c r="M35" i="2" s="1"/>
  <c r="N35" i="2" s="1"/>
  <c r="H36" i="2"/>
  <c r="I36" i="2"/>
  <c r="J36" i="2" s="1"/>
  <c r="K36" i="2"/>
  <c r="M36" i="2" s="1"/>
  <c r="N36" i="2" s="1"/>
  <c r="H37" i="2"/>
  <c r="I37" i="2"/>
  <c r="K37" i="2"/>
  <c r="M37" i="2" s="1"/>
  <c r="N37" i="2" s="1"/>
  <c r="H38" i="2"/>
  <c r="I38" i="2"/>
  <c r="K38" i="2"/>
  <c r="M38" i="2" s="1"/>
  <c r="N38" i="2" s="1"/>
  <c r="H39" i="2"/>
  <c r="I39" i="2"/>
  <c r="K39" i="2"/>
  <c r="M39" i="2" s="1"/>
  <c r="N39" i="2" s="1"/>
  <c r="H40" i="2"/>
  <c r="I40" i="2"/>
  <c r="K40" i="2"/>
  <c r="M40" i="2" s="1"/>
  <c r="N40" i="2" s="1"/>
  <c r="H41" i="2"/>
  <c r="I41" i="2"/>
  <c r="K41" i="2"/>
  <c r="M41" i="2" s="1"/>
  <c r="N41" i="2" s="1"/>
  <c r="H42" i="2"/>
  <c r="I42" i="2"/>
  <c r="K42" i="2"/>
  <c r="M42" i="2" s="1"/>
  <c r="N42" i="2" s="1"/>
  <c r="H43" i="2"/>
  <c r="I43" i="2"/>
  <c r="K43" i="2"/>
  <c r="M43" i="2" s="1"/>
  <c r="N43" i="2" s="1"/>
  <c r="H44" i="2"/>
  <c r="I44" i="2"/>
  <c r="K44" i="2"/>
  <c r="M44" i="2" s="1"/>
  <c r="N44" i="2" s="1"/>
  <c r="H45" i="2"/>
  <c r="I45" i="2"/>
  <c r="K45" i="2"/>
  <c r="M45" i="2" s="1"/>
  <c r="N45" i="2" s="1"/>
  <c r="H46" i="2"/>
  <c r="I46" i="2"/>
  <c r="K46" i="2"/>
  <c r="M46" i="2" s="1"/>
  <c r="N46" i="2" s="1"/>
  <c r="H47" i="2"/>
  <c r="I47" i="2"/>
  <c r="K47" i="2"/>
  <c r="M47" i="2" s="1"/>
  <c r="N47" i="2" s="1"/>
  <c r="H48" i="2"/>
  <c r="I48" i="2"/>
  <c r="J48" i="2" s="1"/>
  <c r="K48" i="2"/>
  <c r="M48" i="2" s="1"/>
  <c r="N48" i="2" s="1"/>
  <c r="H49" i="2"/>
  <c r="I49" i="2"/>
  <c r="K49" i="2"/>
  <c r="M49" i="2" s="1"/>
  <c r="N49" i="2" s="1"/>
  <c r="H50" i="2"/>
  <c r="I50" i="2"/>
  <c r="J50" i="2" s="1"/>
  <c r="K50" i="2"/>
  <c r="M50" i="2" s="1"/>
  <c r="N50" i="2" s="1"/>
  <c r="H51" i="2"/>
  <c r="I51" i="2"/>
  <c r="K51" i="2"/>
  <c r="M51" i="2" s="1"/>
  <c r="N51" i="2" s="1"/>
  <c r="H52" i="2"/>
  <c r="I52" i="2"/>
  <c r="K52" i="2"/>
  <c r="M52" i="2" s="1"/>
  <c r="N52" i="2" s="1"/>
  <c r="H53" i="2"/>
  <c r="I53" i="2"/>
  <c r="J53" i="2" s="1"/>
  <c r="K53" i="2"/>
  <c r="M53" i="2" s="1"/>
  <c r="N53" i="2" s="1"/>
  <c r="H54" i="2"/>
  <c r="I54" i="2"/>
  <c r="K54" i="2"/>
  <c r="M54" i="2" s="1"/>
  <c r="N54" i="2" s="1"/>
  <c r="K9" i="2"/>
  <c r="M9" i="2" s="1"/>
  <c r="N9" i="2" s="1"/>
  <c r="G56" i="2"/>
  <c r="F56" i="2"/>
  <c r="I9" i="2"/>
  <c r="H9" i="2"/>
  <c r="J24" i="2" l="1"/>
  <c r="J40" i="2"/>
  <c r="J18" i="2"/>
  <c r="J10" i="2"/>
  <c r="J52" i="2"/>
  <c r="J54" i="2"/>
  <c r="J46" i="2"/>
  <c r="J44" i="2"/>
  <c r="J42" i="2"/>
  <c r="J28" i="2"/>
  <c r="J12" i="2"/>
  <c r="J38" i="2"/>
  <c r="J34" i="2"/>
  <c r="J32" i="2"/>
  <c r="J30" i="2"/>
  <c r="J22" i="2"/>
  <c r="J16" i="2"/>
  <c r="J14" i="2"/>
  <c r="J9" i="2"/>
  <c r="J51" i="2"/>
  <c r="J49" i="2"/>
  <c r="J47" i="2"/>
  <c r="J45" i="2"/>
  <c r="J43" i="2"/>
  <c r="J41" i="2"/>
  <c r="J39" i="2"/>
  <c r="J37" i="2"/>
  <c r="J35" i="2"/>
  <c r="J33" i="2"/>
  <c r="J31" i="2"/>
  <c r="J29" i="2"/>
  <c r="J27" i="2"/>
  <c r="J25" i="2"/>
  <c r="J23" i="2"/>
  <c r="J21" i="2"/>
  <c r="J19" i="2"/>
  <c r="J17" i="2"/>
  <c r="J15" i="2"/>
  <c r="J13" i="2"/>
  <c r="J11" i="2"/>
  <c r="K55" i="2"/>
  <c r="I55" i="2"/>
  <c r="H55" i="2"/>
  <c r="J55" i="2" l="1"/>
  <c r="M55" i="2"/>
  <c r="N55" i="2" s="1"/>
  <c r="N56" i="2" s="1"/>
  <c r="K56" i="2"/>
  <c r="H56" i="2" l="1"/>
  <c r="I56" i="2" l="1"/>
  <c r="H58" i="2" l="1"/>
  <c r="J56" i="2"/>
  <c r="N58" i="2" s="1"/>
</calcChain>
</file>

<file path=xl/sharedStrings.xml><?xml version="1.0" encoding="utf-8"?>
<sst xmlns="http://schemas.openxmlformats.org/spreadsheetml/2006/main" count="127" uniqueCount="81">
  <si>
    <t>№</t>
  </si>
  <si>
    <t>Наименование продукции</t>
  </si>
  <si>
    <t>Ед. изм</t>
  </si>
  <si>
    <t>Кол-во</t>
  </si>
  <si>
    <t>Коммерческие предложения (руб./ед.изм.)</t>
  </si>
  <si>
    <t>Среднее квадратичное отклонение</t>
  </si>
  <si>
    <t>Н(М)ЦК, ЦКЕП контракта с учетом округления цены за единицу (руб.)</t>
  </si>
  <si>
    <t>ИТОГО</t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</si>
  <si>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</si>
  <si>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</t>
  </si>
  <si>
    <t>Основные характеристики объекта закупки</t>
  </si>
  <si>
    <t xml:space="preserve">Используемый метод определения НМЦК 
с обоснованием:
</t>
  </si>
  <si>
    <t>* - В соответствии с п. 2.1. Методических рекомендаций в обосновании НМЦК, которое подлежит размещению в открытом доступе в информационно-телекоммуникационной сети "Интернет" (далее - сеть "Интернет"), не указываются наименования поставщиков (подрядчиков, исполнителей), представивших соответствующую информацию.</t>
  </si>
  <si>
    <t>рублей</t>
  </si>
  <si>
    <t xml:space="preserve">По произведенным Заказчиком расчетам среднее квадратичное отклонение составило </t>
  </si>
  <si>
    <t>и коэффициент вариации цены составил</t>
  </si>
  <si>
    <t>дополнительные исследования в целях увеличения количества ценовой информации, используемой в расчетах</t>
  </si>
  <si>
    <t xml:space="preserve">Поскольку коэффициент вариации цены менее 33%, совокупность значений, используемых в расчете, при определении НМЦК считается днородной  и не требуется </t>
  </si>
  <si>
    <t>Метод сопоставимых рыночных цен (анализа рынка)
В соответствии с ч.6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                                                                                   
Начальная (максимальная) цена контракта включает в себя все расходы исполнителя, налоги, сборы и другие обязательные платежи.</t>
  </si>
  <si>
    <t>Работник контрактной службы/контрактный управляющий:</t>
  </si>
  <si>
    <t xml:space="preserve">Расчет НМЦК с учетом доведенного финансирования            </t>
  </si>
  <si>
    <r>
      <t>Наименование и описание объекта закупки приведены в Техничес</t>
    </r>
    <r>
      <rPr>
        <sz val="10"/>
        <rFont val="Times New Roman"/>
        <family val="1"/>
        <charset val="204"/>
      </rPr>
      <t xml:space="preserve">ком Задании </t>
    </r>
  </si>
  <si>
    <r>
      <t>Средняя арифметическая цена за единицу     &lt;</t>
    </r>
    <r>
      <rPr>
        <b/>
        <i/>
        <sz val="9"/>
        <color indexed="8"/>
        <rFont val="Times New Roman"/>
        <family val="1"/>
        <charset val="204"/>
      </rPr>
      <t>ц</t>
    </r>
    <r>
      <rPr>
        <b/>
        <sz val="9"/>
        <color indexed="8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</si>
  <si>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9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</si>
  <si>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9"/>
        <color indexed="8"/>
        <rFont val="Times New Roman"/>
        <family val="1"/>
        <charset val="204"/>
      </rPr>
      <t>Расчет Н(М)ЦК по формуле</t>
    </r>
    <r>
      <rPr>
        <sz val="9"/>
        <color indexed="8"/>
        <rFont val="Times New Roman"/>
        <family val="1"/>
        <charset val="204"/>
      </rPr>
      <t xml:space="preserve">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</si>
  <si>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________________/ ______________ /                                                      </t>
  </si>
  <si>
    <t>ИЦИ №1 (Коммерческое предложение)</t>
  </si>
  <si>
    <t>ИЦИ №2 (Коммерческое предложение )</t>
  </si>
  <si>
    <t>ИЦИ №3 (Коммерческое предложение)</t>
  </si>
  <si>
    <t>Обоснование начальной (максимальной) цены контракта на поставку товара _____________________</t>
  </si>
  <si>
    <t>Цена за единицу изм. с округлением (вниз) до сотых долей после запятой (руб.)</t>
  </si>
  <si>
    <t xml:space="preserve">Алексеев А.И., Николина В.В., Липкина Е.К. и др. География. 5-6 класс.                                                                                                                                                                                        </t>
  </si>
  <si>
    <t xml:space="preserve">Арсентьев Н. М., Данилов А. А., Курукин И. В. и др. История России. 7 класс. Учебник. В 2-х частях. Часть 1.                                                                                                                                                  </t>
  </si>
  <si>
    <t xml:space="preserve">Арсентьев Н. М., Данилов А. А., Курукин И. В. и др. История России. 7 класс. Учебник. В 2-х частях. Часть 2.                                                                                                                                                  </t>
  </si>
  <si>
    <t xml:space="preserve">Атанасян Л.С., Бутузов В.Ф., Кадомцев С.Б. и др. Геометрия. 7-9 класс                                                                                                                                                                                         </t>
  </si>
  <si>
    <t xml:space="preserve">Бабайцева В.В. Русский язык и литература. Русский язык. Углубленный уровень. 10-11 класс.                                                                                                                                                                     </t>
  </si>
  <si>
    <t xml:space="preserve">Баранов М.Т.,Ладыженская Т.А.,Тростенцова Л.А. и др. Русский язык (в 2-х частях). 7 класс. Часть 1                                                                                                                                                            </t>
  </si>
  <si>
    <t xml:space="preserve">Баранов М.Т.,Ладыженская Т.А.,Тростенцова Л.А. и др. Русский язык (в 2-х частях). 7 класс. Часть 2.                                                                                                                                                           </t>
  </si>
  <si>
    <t xml:space="preserve">Баранов М.Т.,Ладыженская Т.А.,Тростенцова Л.А. и др. Русский язык (в 2 частях). 6 класс. Часть 1.                                                                                                                                                             </t>
  </si>
  <si>
    <t xml:space="preserve">Баранов М.Т.,Ладыженская Т.А.,Тростенцова Л.А. и др. Русский язык (в 2 частях). 6 класс. Часть 2.                                                                                                                                                             </t>
  </si>
  <si>
    <t xml:space="preserve">Биболетова М.З., Денисенко О.А., Трубанева Н.Н. Английский с удовольствием 4 класс                                                                                                                                                                            </t>
  </si>
  <si>
    <t xml:space="preserve">Биболетова М.З., Денисенко О.А., Трубанева Н.Н. Английский язык. 2 класс.                                                                                                                                                                                     </t>
  </si>
  <si>
    <t xml:space="preserve">Биболетова М.З.Денисенко О.А., Трубанева Н.Н. Английский язык. 3 класс. Учебник                                                                                                                                                                               </t>
  </si>
  <si>
    <t xml:space="preserve">Боголюбов Л.Н., Иванова Л.Ф., Городецкая Н.И. и др. Обществознание. 7 класс.                                                                                                                                                                                  </t>
  </si>
  <si>
    <t xml:space="preserve">Ваулина Ю.Е., Дули Д., Подоляко О.Е. и др. Английский язык. 7 класс. (серия "УМК Английский "в фокусе", Spotlight")                                                                                                                                           </t>
  </si>
  <si>
    <t xml:space="preserve">Виленкин Н.Я., Жохов В.И., Чесноков А.С., Шварцбурд С.И. Математика. 5 класс. В 2-х частях                                                                                                                                                                    </t>
  </si>
  <si>
    <t xml:space="preserve">Виленкин Н.Я.,Жохов В.И.,Чесноков А.С.,Шварцбурд С.И. Математика. 6 класс. Учебник. В 2-х частях  1часть                                                                                                                                                      </t>
  </si>
  <si>
    <t xml:space="preserve">Виленкин Н.Я.,Жохов В.И.,Чесноков А.С.,Шварцбурд С.И. Математика. 6 класс. Учебник. В 2-х частях  2часть                                                                                                                                                      </t>
  </si>
  <si>
    <t xml:space="preserve">Виноградова Н.Ф., Власенко В.И., Поляков А.В. Основы духовно-нравственной культуры народов России. 5 класс.                                                                                                                                                   </t>
  </si>
  <si>
    <t xml:space="preserve">Канакина В.П., Горецкий В.Г. Русский язык. 1 класс.                                                                                                                                                                                                           </t>
  </si>
  <si>
    <t xml:space="preserve">Канакина В.П., Горецкий В.Г. Русский язык. В 2-х частях. 3 класс. Часть 1.                                                                                                                                                                                    </t>
  </si>
  <si>
    <t xml:space="preserve">Канакина В.П., Горецкий В.Г. Русский язык. В 2-х частях. 3 класс. Часть 2.                                                                                                                                                                                    </t>
  </si>
  <si>
    <t xml:space="preserve">Канакина В.П.,Горецкий В.Г. Русский язык (в 2 частях). 2 класс. Часть 1.                                                                                                                                                                                      </t>
  </si>
  <si>
    <t xml:space="preserve">Канакина В.П.,Горецкий В.Г. Русский язык (в 2 частях). 2 класс. Часть 2.                                                                                                                                                                                      </t>
  </si>
  <si>
    <t xml:space="preserve">Климанова Л. Ф., Горецкий В.Г., Голованова М.В. и др. Литературное чтение. В 2-х частях. 1 класс. Часть 1                                                                                                                                                     </t>
  </si>
  <si>
    <t xml:space="preserve">Климанова Л. Ф., Горецкий В.Г., Голованова М.В. и др. Литературное чтение. В 2-х частях. 1 класс. Часть 2                                                                                                                                                     </t>
  </si>
  <si>
    <t xml:space="preserve">Климанова Л. Ф., Горецкий В.Г., Голованова М.В. и др. Литературное чтение. В 2-х частях. 2 класс. Часть 1.                                                                                                                                                    </t>
  </si>
  <si>
    <t xml:space="preserve">Климанова Л. Ф., Горецкий В.Г., Голованова М.В. и др. Литературное чтение. В 2-х частях. 2 класс. Часть 2.                                                                                                                                                    </t>
  </si>
  <si>
    <t xml:space="preserve">Климанова Л. Ф., Горецкий В.Г., Голованова М.В. и др. Литературное чтение. В 2-х частях. 3 класс. Часть 1.                                                                                                                                                    </t>
  </si>
  <si>
    <t xml:space="preserve">Климанова Л. Ф., Горецкий В.Г., Голованова М.В. и др. Литературное чтение. В 2-х частях. 3 класс. Часть 2.                                                                                                                                                    </t>
  </si>
  <si>
    <t xml:space="preserve">Ладыженская Т.А., Баранов М. Т., Тростенцова Л.А. и др. Русский язык (в 2 частях). 5 класс. Часть 1.                                                                                                                                                          </t>
  </si>
  <si>
    <t xml:space="preserve">Ладыженская Т.А., Баранов М. Т., Тростенцова Л.А. и др. Русский язык (в 2 частях). 5 класс. Часть 2.                                                                                                                                                          </t>
  </si>
  <si>
    <t xml:space="preserve">Макарычев Ю.Н., Миндюк Н.Г., Нешков К.И. и др. / Под ред. Теляковского С.А. Алгебра. 7 класс                                                                                                                                                                  </t>
  </si>
  <si>
    <t xml:space="preserve">Моро М.И., Бантова М.А., Бельтюкова Г.В. и др. Математика. В 2-х частях. 3 класс. Часть 1.                                                                                                                                                                    </t>
  </si>
  <si>
    <t xml:space="preserve">Моро М.И., Бантова М.А., Бельтюкова Г.В. и др. Математика. В 2-х частях. 3 класс. Часть 2.                                                                                                                                                                    </t>
  </si>
  <si>
    <t xml:space="preserve">Моро М.И.,Бантова М.А., Бельтюкова Г.В. и др. Математика (в 2 частях). 2 класс. Часть 1.                                                                                                                                                                      </t>
  </si>
  <si>
    <t xml:space="preserve">Моро М.И.,Бантова М.А., Бельтюкова Г.В. и др. Математика (в 2 частях). 2 класс. Часть 2.                                                                                                                                                                      </t>
  </si>
  <si>
    <t xml:space="preserve">Пасечник В.В., Суматохин С.В., Калинова Г.С. / Под ред. Пасечника В.В. Биология. 7 класс. (серия "УМК Линия жизни. Биология. 5-9")                                                                                                                            </t>
  </si>
  <si>
    <t xml:space="preserve">Пасечник В.В., Суматохин С.В., Калинова Г.С. и др. / Под ред. Пасечника В.В. Биология. 5 - 6 класс. (серия "УМК Линия жизни. Биология. 5-9")                                                                                                                  </t>
  </si>
  <si>
    <t xml:space="preserve">Плешаков А.А. Окружающий мир. В 2-х частях. 2 класс. Часть 1.                                                                                                                                                                                                 </t>
  </si>
  <si>
    <t xml:space="preserve">Плешаков А.А. Окружающий мир. В 2-х частях. 2 класс. Часть 2.                                                                                                                                                                                                 </t>
  </si>
  <si>
    <t xml:space="preserve">Плешаков А.А., Новицкая М.Ю. Окружающий мир. 3 класс. В 2-х частях. Часть 1.                                                                                                                                                                                  </t>
  </si>
  <si>
    <t xml:space="preserve">Плешаков А.А., Новицкая М.Ю. Окружающий мир. 3 класс. В 2-х частях. Часть 2.                                                                                                                                                                                  </t>
  </si>
  <si>
    <t xml:space="preserve">Рыбченкова Л.М., Александрова О.М., Глазков А.В. и др. Русский язык. 5 класс. В 2-х частях. Часть 1.                                                                                                                                                          </t>
  </si>
  <si>
    <t xml:space="preserve">Рыбченкова Л.М., Александрова О.М., Глазков А.В. и др. Русский язык. 5 класс. В 2-х частях. Часть 2                                                                                                                                                           </t>
  </si>
  <si>
    <t xml:space="preserve">Рыбченкова Л.М., Александрова О.М., Загоровская О.В. и др. Русский язык. 6 класс. В 2-х частях. Часть 1                                                                                                                                                       </t>
  </si>
  <si>
    <t xml:space="preserve">Рыбченкова Л.М., Александрова О.М., Загоровская О.В. и др. Русский язык. 6 класс. В 2-х частях. Часть 2                                                                                                                                                       </t>
  </si>
  <si>
    <t xml:space="preserve">Шемшурина А.И. Основы религиозных культур и светской этики. Основы светской этики. 4 класс                                                                                                                                                                    </t>
  </si>
  <si>
    <t>шт</t>
  </si>
  <si>
    <t>Цена за единицу изм. (руб.)*0,95238213363</t>
  </si>
  <si>
    <t>429999,15 руб. с учетом доведенного финансирования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</si>
</sst>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4" fillId="0" borderId="0" xfId="0" applyFont="1" applyAlignment="1"/>
    <xf numFmtId="4" fontId="2" fillId="0" borderId="0" xfId="0" applyNumberFormat="1" applyFont="1" applyAlignment="1">
      <alignment horizontal="center" vertical="top"/>
    </xf>
    <xf numFmtId="2" fontId="0" fillId="0" borderId="0" xfId="0" applyNumberFormat="1"/>
    <xf numFmtId="0" fontId="7" fillId="0" borderId="0" xfId="0" applyFont="1" applyFill="1" applyAlignment="1">
      <alignment wrapText="1"/>
    </xf>
    <xf numFmtId="0" fontId="9" fillId="0" borderId="0" xfId="0" applyFont="1"/>
    <xf numFmtId="10" fontId="11" fillId="0" borderId="0" xfId="1" applyNumberFormat="1" applyFont="1" applyBorder="1" applyAlignment="1">
      <alignment horizontal="left" vertical="center" wrapText="1"/>
    </xf>
    <xf numFmtId="4" fontId="6" fillId="0" borderId="0" xfId="0" applyNumberFormat="1" applyFont="1" applyFill="1" applyBorder="1" applyAlignment="1">
      <alignment horizontal="left" vertical="center" wrapText="1"/>
    </xf>
    <xf numFmtId="14" fontId="3" fillId="0" borderId="0" xfId="0" applyNumberFormat="1" applyFont="1" applyFill="1" applyAlignment="1">
      <alignment horizontal="right" wrapText="1"/>
    </xf>
    <xf numFmtId="0" fontId="13" fillId="0" borderId="2" xfId="0" applyFont="1" applyBorder="1" applyAlignment="1">
      <alignment horizontal="center" vertical="center" textRotation="90" wrapText="1"/>
    </xf>
    <xf numFmtId="164" fontId="2" fillId="0" borderId="0" xfId="0" applyNumberFormat="1" applyFont="1"/>
    <xf numFmtId="164" fontId="2" fillId="0" borderId="2" xfId="2" applyFont="1" applyFill="1" applyBorder="1" applyAlignment="1">
      <alignment horizontal="center" vertical="center" wrapText="1"/>
    </xf>
    <xf numFmtId="0" fontId="4" fillId="0" borderId="0" xfId="0" applyFont="1" applyFill="1" applyAlignment="1"/>
    <xf numFmtId="0" fontId="4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2" fontId="13" fillId="0" borderId="2" xfId="0" applyNumberFormat="1" applyFont="1" applyBorder="1" applyAlignment="1">
      <alignment horizontal="center" vertical="center" wrapText="1"/>
    </xf>
    <xf numFmtId="164" fontId="2" fillId="0" borderId="2" xfId="2" applyFont="1" applyFill="1" applyBorder="1" applyAlignment="1">
      <alignment horizontal="center" vertical="center"/>
    </xf>
    <xf numFmtId="164" fontId="4" fillId="0" borderId="2" xfId="2" applyFont="1" applyBorder="1" applyAlignment="1">
      <alignment horizontal="center" vertical="center" wrapText="1"/>
    </xf>
    <xf numFmtId="164" fontId="4" fillId="0" borderId="2" xfId="2" applyFont="1" applyBorder="1" applyAlignment="1">
      <alignment horizontal="center" vertical="center"/>
    </xf>
    <xf numFmtId="164" fontId="11" fillId="0" borderId="2" xfId="2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left" vertical="center" wrapText="1"/>
    </xf>
    <xf numFmtId="14" fontId="0" fillId="0" borderId="0" xfId="0" applyNumberFormat="1" applyAlignment="1">
      <alignment horizontal="left" vertical="center"/>
    </xf>
    <xf numFmtId="4" fontId="4" fillId="0" borderId="0" xfId="0" applyNumberFormat="1" applyFont="1" applyFill="1" applyBorder="1" applyAlignment="1">
      <alignment horizontal="left"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left" vertical="center"/>
    </xf>
    <xf numFmtId="4" fontId="4" fillId="0" borderId="0" xfId="0" applyNumberFormat="1" applyFont="1" applyBorder="1" applyAlignment="1">
      <alignment horizontal="left" vertical="center" wrapText="1"/>
    </xf>
    <xf numFmtId="2" fontId="4" fillId="0" borderId="0" xfId="0" applyNumberFormat="1" applyFont="1" applyBorder="1" applyAlignment="1">
      <alignment horizontal="left" vertical="center" wrapText="1"/>
    </xf>
    <xf numFmtId="4" fontId="2" fillId="0" borderId="0" xfId="0" applyNumberFormat="1" applyFont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4" fontId="11" fillId="0" borderId="0" xfId="0" applyNumberFormat="1" applyFont="1" applyFill="1" applyBorder="1" applyAlignment="1">
      <alignment horizontal="left" vertical="center"/>
    </xf>
    <xf numFmtId="2" fontId="11" fillId="0" borderId="0" xfId="0" applyNumberFormat="1" applyFont="1" applyBorder="1" applyAlignment="1">
      <alignment horizontal="left" vertical="center" wrapText="1"/>
    </xf>
    <xf numFmtId="4" fontId="11" fillId="0" borderId="0" xfId="0" applyNumberFormat="1" applyFont="1" applyBorder="1" applyAlignment="1">
      <alignment horizontal="left" vertical="center" wrapText="1"/>
    </xf>
    <xf numFmtId="4" fontId="8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left" vertical="center"/>
    </xf>
    <xf numFmtId="0" fontId="4" fillId="0" borderId="0" xfId="0" applyFont="1" applyAlignment="1"/>
    <xf numFmtId="164" fontId="2" fillId="0" borderId="4" xfId="2" applyFont="1" applyFill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164" fontId="4" fillId="0" borderId="5" xfId="2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4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5" fillId="0" borderId="1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0" fillId="0" borderId="2" xfId="0" applyBorder="1"/>
    <xf numFmtId="0" fontId="0" fillId="2" borderId="2" xfId="0" applyFill="1" applyBorder="1"/>
    <xf numFmtId="0" fontId="0" fillId="0" borderId="2" xfId="0" applyBorder="1" applyAlignment="1">
      <alignment wrapText="1"/>
    </xf>
    <xf numFmtId="0" fontId="0" fillId="2" borderId="2" xfId="0" applyFill="1" applyBorder="1" applyAlignment="1">
      <alignment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right" vertical="center" wrapText="1"/>
    </xf>
    <xf numFmtId="0" fontId="0" fillId="0" borderId="2" xfId="0" applyFill="1" applyBorder="1"/>
    <xf numFmtId="0" fontId="0" fillId="0" borderId="2" xfId="0" applyFill="1" applyBorder="1" applyAlignment="1">
      <alignment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135255</xdr:colOff>
      <xdr:row>6</xdr:row>
      <xdr:rowOff>1727835</xdr:rowOff>
    </xdr:from>
    <xdr:to>
      <xdr:col>9</xdr:col>
      <xdr:colOff>853440</xdr:colOff>
      <xdr:row>6</xdr:row>
      <xdr:rowOff>2109848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0075" y="4410075"/>
          <a:ext cx="718185" cy="382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66675</xdr:colOff>
      <xdr:row>6</xdr:row>
      <xdr:rowOff>1655445</xdr:rowOff>
    </xdr:from>
    <xdr:to>
      <xdr:col>8</xdr:col>
      <xdr:colOff>809625</xdr:colOff>
      <xdr:row>6</xdr:row>
      <xdr:rowOff>2084070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0895" y="4337685"/>
          <a:ext cx="742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40005</xdr:colOff>
      <xdr:row>6</xdr:row>
      <xdr:rowOff>1895475</xdr:rowOff>
    </xdr:from>
    <xdr:to>
      <xdr:col>10</xdr:col>
      <xdr:colOff>1506855</xdr:colOff>
      <xdr:row>6</xdr:row>
      <xdr:rowOff>2286000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2565" y="4577715"/>
          <a:ext cx="14668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10</xdr:col>
      <xdr:colOff>161925</xdr:colOff>
      <xdr:row>6</xdr:row>
      <xdr:rowOff>1457325</xdr:rowOff>
    </xdr:from>
    <xdr:to>
      <xdr:col>10</xdr:col>
      <xdr:colOff>323850</xdr:colOff>
      <xdr:row>6</xdr:row>
      <xdr:rowOff>1676400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4362450"/>
          <a:ext cx="161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1"/>
  <sheetViews>
    <sheetView tabSelected="1" zoomScaleNormal="100" workbookViewId="0">
      <selection activeCell="P7" sqref="P7"/>
    </sheetView>
  </sheetViews>
  <sheetFormatPr defaultRowHeight="12.75" x14ac:dyDescent="0.2"/>
  <cols>
    <col min="1" max="1" width="5.7109375" style="1" customWidth="1"/>
    <col min="2" max="2" width="38.28515625" style="1" customWidth="1"/>
    <col min="3" max="3" width="6.28515625" style="1" customWidth="1"/>
    <col min="4" max="4" width="4.42578125" style="1" customWidth="1"/>
    <col min="5" max="5" width="12.5703125" style="1" customWidth="1"/>
    <col min="6" max="6" width="14" style="1" customWidth="1"/>
    <col min="7" max="7" width="15.140625" style="1" customWidth="1"/>
    <col min="8" max="8" width="14.140625" style="1" customWidth="1"/>
    <col min="9" max="9" width="14.42578125" style="1" customWidth="1"/>
    <col min="10" max="10" width="14.140625" style="1" customWidth="1"/>
    <col min="11" max="11" width="22.7109375" style="1" customWidth="1"/>
    <col min="12" max="12" width="12.7109375" style="2" customWidth="1"/>
    <col min="13" max="13" width="16.28515625" style="1" customWidth="1"/>
    <col min="14" max="14" width="16.140625" style="1" customWidth="1"/>
    <col min="15" max="15" width="9.140625" style="1"/>
    <col min="16" max="16" width="11.7109375" style="1" bestFit="1" customWidth="1"/>
    <col min="17" max="17" width="10.42578125" style="1" bestFit="1" customWidth="1"/>
    <col min="18" max="248" width="9.140625" style="1"/>
    <col min="249" max="249" width="3.140625" style="1" customWidth="1"/>
    <col min="250" max="250" width="15.5703125" style="1" customWidth="1"/>
    <col min="251" max="251" width="55.140625" style="1" customWidth="1"/>
    <col min="252" max="252" width="5.85546875" style="1" customWidth="1"/>
    <col min="253" max="253" width="6.85546875" style="1" customWidth="1"/>
    <col min="254" max="256" width="10.5703125" style="1" customWidth="1"/>
    <col min="257" max="263" width="0" style="1" hidden="1" customWidth="1"/>
    <col min="264" max="264" width="11.42578125" style="1" bestFit="1" customWidth="1"/>
    <col min="265" max="265" width="12.5703125" style="1" customWidth="1"/>
    <col min="266" max="266" width="14" style="1" customWidth="1"/>
    <col min="267" max="267" width="22.42578125" style="1" customWidth="1"/>
    <col min="268" max="268" width="10.5703125" style="1" bestFit="1" customWidth="1"/>
    <col min="269" max="269" width="9.42578125" style="1" bestFit="1" customWidth="1"/>
    <col min="270" max="270" width="11.85546875" style="1" customWidth="1"/>
    <col min="271" max="504" width="9.140625" style="1"/>
    <col min="505" max="505" width="3.140625" style="1" customWidth="1"/>
    <col min="506" max="506" width="15.5703125" style="1" customWidth="1"/>
    <col min="507" max="507" width="55.140625" style="1" customWidth="1"/>
    <col min="508" max="508" width="5.85546875" style="1" customWidth="1"/>
    <col min="509" max="509" width="6.85546875" style="1" customWidth="1"/>
    <col min="510" max="512" width="10.5703125" style="1" customWidth="1"/>
    <col min="513" max="519" width="0" style="1" hidden="1" customWidth="1"/>
    <col min="520" max="520" width="11.42578125" style="1" bestFit="1" customWidth="1"/>
    <col min="521" max="521" width="12.5703125" style="1" customWidth="1"/>
    <col min="522" max="522" width="14" style="1" customWidth="1"/>
    <col min="523" max="523" width="22.42578125" style="1" customWidth="1"/>
    <col min="524" max="524" width="10.5703125" style="1" bestFit="1" customWidth="1"/>
    <col min="525" max="525" width="9.42578125" style="1" bestFit="1" customWidth="1"/>
    <col min="526" max="526" width="11.85546875" style="1" customWidth="1"/>
    <col min="527" max="760" width="9.140625" style="1"/>
    <col min="761" max="761" width="3.140625" style="1" customWidth="1"/>
    <col min="762" max="762" width="15.5703125" style="1" customWidth="1"/>
    <col min="763" max="763" width="55.140625" style="1" customWidth="1"/>
    <col min="764" max="764" width="5.85546875" style="1" customWidth="1"/>
    <col min="765" max="765" width="6.85546875" style="1" customWidth="1"/>
    <col min="766" max="768" width="10.5703125" style="1" customWidth="1"/>
    <col min="769" max="775" width="0" style="1" hidden="1" customWidth="1"/>
    <col min="776" max="776" width="11.42578125" style="1" bestFit="1" customWidth="1"/>
    <col min="777" max="777" width="12.5703125" style="1" customWidth="1"/>
    <col min="778" max="778" width="14" style="1" customWidth="1"/>
    <col min="779" max="779" width="22.42578125" style="1" customWidth="1"/>
    <col min="780" max="780" width="10.5703125" style="1" bestFit="1" customWidth="1"/>
    <col min="781" max="781" width="9.42578125" style="1" bestFit="1" customWidth="1"/>
    <col min="782" max="782" width="11.85546875" style="1" customWidth="1"/>
    <col min="783" max="1016" width="9.140625" style="1"/>
    <col min="1017" max="1017" width="3.140625" style="1" customWidth="1"/>
    <col min="1018" max="1018" width="15.5703125" style="1" customWidth="1"/>
    <col min="1019" max="1019" width="55.140625" style="1" customWidth="1"/>
    <col min="1020" max="1020" width="5.85546875" style="1" customWidth="1"/>
    <col min="1021" max="1021" width="6.85546875" style="1" customWidth="1"/>
    <col min="1022" max="1024" width="10.5703125" style="1" customWidth="1"/>
    <col min="1025" max="1031" width="0" style="1" hidden="1" customWidth="1"/>
    <col min="1032" max="1032" width="11.42578125" style="1" bestFit="1" customWidth="1"/>
    <col min="1033" max="1033" width="12.5703125" style="1" customWidth="1"/>
    <col min="1034" max="1034" width="14" style="1" customWidth="1"/>
    <col min="1035" max="1035" width="22.42578125" style="1" customWidth="1"/>
    <col min="1036" max="1036" width="10.5703125" style="1" bestFit="1" customWidth="1"/>
    <col min="1037" max="1037" width="9.42578125" style="1" bestFit="1" customWidth="1"/>
    <col min="1038" max="1038" width="11.85546875" style="1" customWidth="1"/>
    <col min="1039" max="1272" width="9.140625" style="1"/>
    <col min="1273" max="1273" width="3.140625" style="1" customWidth="1"/>
    <col min="1274" max="1274" width="15.5703125" style="1" customWidth="1"/>
    <col min="1275" max="1275" width="55.140625" style="1" customWidth="1"/>
    <col min="1276" max="1276" width="5.85546875" style="1" customWidth="1"/>
    <col min="1277" max="1277" width="6.85546875" style="1" customWidth="1"/>
    <col min="1278" max="1280" width="10.5703125" style="1" customWidth="1"/>
    <col min="1281" max="1287" width="0" style="1" hidden="1" customWidth="1"/>
    <col min="1288" max="1288" width="11.42578125" style="1" bestFit="1" customWidth="1"/>
    <col min="1289" max="1289" width="12.5703125" style="1" customWidth="1"/>
    <col min="1290" max="1290" width="14" style="1" customWidth="1"/>
    <col min="1291" max="1291" width="22.42578125" style="1" customWidth="1"/>
    <col min="1292" max="1292" width="10.5703125" style="1" bestFit="1" customWidth="1"/>
    <col min="1293" max="1293" width="9.42578125" style="1" bestFit="1" customWidth="1"/>
    <col min="1294" max="1294" width="11.85546875" style="1" customWidth="1"/>
    <col min="1295" max="1528" width="9.140625" style="1"/>
    <col min="1529" max="1529" width="3.140625" style="1" customWidth="1"/>
    <col min="1530" max="1530" width="15.5703125" style="1" customWidth="1"/>
    <col min="1531" max="1531" width="55.140625" style="1" customWidth="1"/>
    <col min="1532" max="1532" width="5.85546875" style="1" customWidth="1"/>
    <col min="1533" max="1533" width="6.85546875" style="1" customWidth="1"/>
    <col min="1534" max="1536" width="10.5703125" style="1" customWidth="1"/>
    <col min="1537" max="1543" width="0" style="1" hidden="1" customWidth="1"/>
    <col min="1544" max="1544" width="11.42578125" style="1" bestFit="1" customWidth="1"/>
    <col min="1545" max="1545" width="12.5703125" style="1" customWidth="1"/>
    <col min="1546" max="1546" width="14" style="1" customWidth="1"/>
    <col min="1547" max="1547" width="22.42578125" style="1" customWidth="1"/>
    <col min="1548" max="1548" width="10.5703125" style="1" bestFit="1" customWidth="1"/>
    <col min="1549" max="1549" width="9.42578125" style="1" bestFit="1" customWidth="1"/>
    <col min="1550" max="1550" width="11.85546875" style="1" customWidth="1"/>
    <col min="1551" max="1784" width="9.140625" style="1"/>
    <col min="1785" max="1785" width="3.140625" style="1" customWidth="1"/>
    <col min="1786" max="1786" width="15.5703125" style="1" customWidth="1"/>
    <col min="1787" max="1787" width="55.140625" style="1" customWidth="1"/>
    <col min="1788" max="1788" width="5.85546875" style="1" customWidth="1"/>
    <col min="1789" max="1789" width="6.85546875" style="1" customWidth="1"/>
    <col min="1790" max="1792" width="10.5703125" style="1" customWidth="1"/>
    <col min="1793" max="1799" width="0" style="1" hidden="1" customWidth="1"/>
    <col min="1800" max="1800" width="11.42578125" style="1" bestFit="1" customWidth="1"/>
    <col min="1801" max="1801" width="12.5703125" style="1" customWidth="1"/>
    <col min="1802" max="1802" width="14" style="1" customWidth="1"/>
    <col min="1803" max="1803" width="22.42578125" style="1" customWidth="1"/>
    <col min="1804" max="1804" width="10.5703125" style="1" bestFit="1" customWidth="1"/>
    <col min="1805" max="1805" width="9.42578125" style="1" bestFit="1" customWidth="1"/>
    <col min="1806" max="1806" width="11.85546875" style="1" customWidth="1"/>
    <col min="1807" max="2040" width="9.140625" style="1"/>
    <col min="2041" max="2041" width="3.140625" style="1" customWidth="1"/>
    <col min="2042" max="2042" width="15.5703125" style="1" customWidth="1"/>
    <col min="2043" max="2043" width="55.140625" style="1" customWidth="1"/>
    <col min="2044" max="2044" width="5.85546875" style="1" customWidth="1"/>
    <col min="2045" max="2045" width="6.85546875" style="1" customWidth="1"/>
    <col min="2046" max="2048" width="10.5703125" style="1" customWidth="1"/>
    <col min="2049" max="2055" width="0" style="1" hidden="1" customWidth="1"/>
    <col min="2056" max="2056" width="11.42578125" style="1" bestFit="1" customWidth="1"/>
    <col min="2057" max="2057" width="12.5703125" style="1" customWidth="1"/>
    <col min="2058" max="2058" width="14" style="1" customWidth="1"/>
    <col min="2059" max="2059" width="22.42578125" style="1" customWidth="1"/>
    <col min="2060" max="2060" width="10.5703125" style="1" bestFit="1" customWidth="1"/>
    <col min="2061" max="2061" width="9.42578125" style="1" bestFit="1" customWidth="1"/>
    <col min="2062" max="2062" width="11.85546875" style="1" customWidth="1"/>
    <col min="2063" max="2296" width="9.140625" style="1"/>
    <col min="2297" max="2297" width="3.140625" style="1" customWidth="1"/>
    <col min="2298" max="2298" width="15.5703125" style="1" customWidth="1"/>
    <col min="2299" max="2299" width="55.140625" style="1" customWidth="1"/>
    <col min="2300" max="2300" width="5.85546875" style="1" customWidth="1"/>
    <col min="2301" max="2301" width="6.85546875" style="1" customWidth="1"/>
    <col min="2302" max="2304" width="10.5703125" style="1" customWidth="1"/>
    <col min="2305" max="2311" width="0" style="1" hidden="1" customWidth="1"/>
    <col min="2312" max="2312" width="11.42578125" style="1" bestFit="1" customWidth="1"/>
    <col min="2313" max="2313" width="12.5703125" style="1" customWidth="1"/>
    <col min="2314" max="2314" width="14" style="1" customWidth="1"/>
    <col min="2315" max="2315" width="22.42578125" style="1" customWidth="1"/>
    <col min="2316" max="2316" width="10.5703125" style="1" bestFit="1" customWidth="1"/>
    <col min="2317" max="2317" width="9.42578125" style="1" bestFit="1" customWidth="1"/>
    <col min="2318" max="2318" width="11.85546875" style="1" customWidth="1"/>
    <col min="2319" max="2552" width="9.140625" style="1"/>
    <col min="2553" max="2553" width="3.140625" style="1" customWidth="1"/>
    <col min="2554" max="2554" width="15.5703125" style="1" customWidth="1"/>
    <col min="2555" max="2555" width="55.140625" style="1" customWidth="1"/>
    <col min="2556" max="2556" width="5.85546875" style="1" customWidth="1"/>
    <col min="2557" max="2557" width="6.85546875" style="1" customWidth="1"/>
    <col min="2558" max="2560" width="10.5703125" style="1" customWidth="1"/>
    <col min="2561" max="2567" width="0" style="1" hidden="1" customWidth="1"/>
    <col min="2568" max="2568" width="11.42578125" style="1" bestFit="1" customWidth="1"/>
    <col min="2569" max="2569" width="12.5703125" style="1" customWidth="1"/>
    <col min="2570" max="2570" width="14" style="1" customWidth="1"/>
    <col min="2571" max="2571" width="22.42578125" style="1" customWidth="1"/>
    <col min="2572" max="2572" width="10.5703125" style="1" bestFit="1" customWidth="1"/>
    <col min="2573" max="2573" width="9.42578125" style="1" bestFit="1" customWidth="1"/>
    <col min="2574" max="2574" width="11.85546875" style="1" customWidth="1"/>
    <col min="2575" max="2808" width="9.140625" style="1"/>
    <col min="2809" max="2809" width="3.140625" style="1" customWidth="1"/>
    <col min="2810" max="2810" width="15.5703125" style="1" customWidth="1"/>
    <col min="2811" max="2811" width="55.140625" style="1" customWidth="1"/>
    <col min="2812" max="2812" width="5.85546875" style="1" customWidth="1"/>
    <col min="2813" max="2813" width="6.85546875" style="1" customWidth="1"/>
    <col min="2814" max="2816" width="10.5703125" style="1" customWidth="1"/>
    <col min="2817" max="2823" width="0" style="1" hidden="1" customWidth="1"/>
    <col min="2824" max="2824" width="11.42578125" style="1" bestFit="1" customWidth="1"/>
    <col min="2825" max="2825" width="12.5703125" style="1" customWidth="1"/>
    <col min="2826" max="2826" width="14" style="1" customWidth="1"/>
    <col min="2827" max="2827" width="22.42578125" style="1" customWidth="1"/>
    <col min="2828" max="2828" width="10.5703125" style="1" bestFit="1" customWidth="1"/>
    <col min="2829" max="2829" width="9.42578125" style="1" bestFit="1" customWidth="1"/>
    <col min="2830" max="2830" width="11.85546875" style="1" customWidth="1"/>
    <col min="2831" max="3064" width="9.140625" style="1"/>
    <col min="3065" max="3065" width="3.140625" style="1" customWidth="1"/>
    <col min="3066" max="3066" width="15.5703125" style="1" customWidth="1"/>
    <col min="3067" max="3067" width="55.140625" style="1" customWidth="1"/>
    <col min="3068" max="3068" width="5.85546875" style="1" customWidth="1"/>
    <col min="3069" max="3069" width="6.85546875" style="1" customWidth="1"/>
    <col min="3070" max="3072" width="10.5703125" style="1" customWidth="1"/>
    <col min="3073" max="3079" width="0" style="1" hidden="1" customWidth="1"/>
    <col min="3080" max="3080" width="11.42578125" style="1" bestFit="1" customWidth="1"/>
    <col min="3081" max="3081" width="12.5703125" style="1" customWidth="1"/>
    <col min="3082" max="3082" width="14" style="1" customWidth="1"/>
    <col min="3083" max="3083" width="22.42578125" style="1" customWidth="1"/>
    <col min="3084" max="3084" width="10.5703125" style="1" bestFit="1" customWidth="1"/>
    <col min="3085" max="3085" width="9.42578125" style="1" bestFit="1" customWidth="1"/>
    <col min="3086" max="3086" width="11.85546875" style="1" customWidth="1"/>
    <col min="3087" max="3320" width="9.140625" style="1"/>
    <col min="3321" max="3321" width="3.140625" style="1" customWidth="1"/>
    <col min="3322" max="3322" width="15.5703125" style="1" customWidth="1"/>
    <col min="3323" max="3323" width="55.140625" style="1" customWidth="1"/>
    <col min="3324" max="3324" width="5.85546875" style="1" customWidth="1"/>
    <col min="3325" max="3325" width="6.85546875" style="1" customWidth="1"/>
    <col min="3326" max="3328" width="10.5703125" style="1" customWidth="1"/>
    <col min="3329" max="3335" width="0" style="1" hidden="1" customWidth="1"/>
    <col min="3336" max="3336" width="11.42578125" style="1" bestFit="1" customWidth="1"/>
    <col min="3337" max="3337" width="12.5703125" style="1" customWidth="1"/>
    <col min="3338" max="3338" width="14" style="1" customWidth="1"/>
    <col min="3339" max="3339" width="22.42578125" style="1" customWidth="1"/>
    <col min="3340" max="3340" width="10.5703125" style="1" bestFit="1" customWidth="1"/>
    <col min="3341" max="3341" width="9.42578125" style="1" bestFit="1" customWidth="1"/>
    <col min="3342" max="3342" width="11.85546875" style="1" customWidth="1"/>
    <col min="3343" max="3576" width="9.140625" style="1"/>
    <col min="3577" max="3577" width="3.140625" style="1" customWidth="1"/>
    <col min="3578" max="3578" width="15.5703125" style="1" customWidth="1"/>
    <col min="3579" max="3579" width="55.140625" style="1" customWidth="1"/>
    <col min="3580" max="3580" width="5.85546875" style="1" customWidth="1"/>
    <col min="3581" max="3581" width="6.85546875" style="1" customWidth="1"/>
    <col min="3582" max="3584" width="10.5703125" style="1" customWidth="1"/>
    <col min="3585" max="3591" width="0" style="1" hidden="1" customWidth="1"/>
    <col min="3592" max="3592" width="11.42578125" style="1" bestFit="1" customWidth="1"/>
    <col min="3593" max="3593" width="12.5703125" style="1" customWidth="1"/>
    <col min="3594" max="3594" width="14" style="1" customWidth="1"/>
    <col min="3595" max="3595" width="22.42578125" style="1" customWidth="1"/>
    <col min="3596" max="3596" width="10.5703125" style="1" bestFit="1" customWidth="1"/>
    <col min="3597" max="3597" width="9.42578125" style="1" bestFit="1" customWidth="1"/>
    <col min="3598" max="3598" width="11.85546875" style="1" customWidth="1"/>
    <col min="3599" max="3832" width="9.140625" style="1"/>
    <col min="3833" max="3833" width="3.140625" style="1" customWidth="1"/>
    <col min="3834" max="3834" width="15.5703125" style="1" customWidth="1"/>
    <col min="3835" max="3835" width="55.140625" style="1" customWidth="1"/>
    <col min="3836" max="3836" width="5.85546875" style="1" customWidth="1"/>
    <col min="3837" max="3837" width="6.85546875" style="1" customWidth="1"/>
    <col min="3838" max="3840" width="10.5703125" style="1" customWidth="1"/>
    <col min="3841" max="3847" width="0" style="1" hidden="1" customWidth="1"/>
    <col min="3848" max="3848" width="11.42578125" style="1" bestFit="1" customWidth="1"/>
    <col min="3849" max="3849" width="12.5703125" style="1" customWidth="1"/>
    <col min="3850" max="3850" width="14" style="1" customWidth="1"/>
    <col min="3851" max="3851" width="22.42578125" style="1" customWidth="1"/>
    <col min="3852" max="3852" width="10.5703125" style="1" bestFit="1" customWidth="1"/>
    <col min="3853" max="3853" width="9.42578125" style="1" bestFit="1" customWidth="1"/>
    <col min="3854" max="3854" width="11.85546875" style="1" customWidth="1"/>
    <col min="3855" max="4088" width="9.140625" style="1"/>
    <col min="4089" max="4089" width="3.140625" style="1" customWidth="1"/>
    <col min="4090" max="4090" width="15.5703125" style="1" customWidth="1"/>
    <col min="4091" max="4091" width="55.140625" style="1" customWidth="1"/>
    <col min="4092" max="4092" width="5.85546875" style="1" customWidth="1"/>
    <col min="4093" max="4093" width="6.85546875" style="1" customWidth="1"/>
    <col min="4094" max="4096" width="10.5703125" style="1" customWidth="1"/>
    <col min="4097" max="4103" width="0" style="1" hidden="1" customWidth="1"/>
    <col min="4104" max="4104" width="11.42578125" style="1" bestFit="1" customWidth="1"/>
    <col min="4105" max="4105" width="12.5703125" style="1" customWidth="1"/>
    <col min="4106" max="4106" width="14" style="1" customWidth="1"/>
    <col min="4107" max="4107" width="22.42578125" style="1" customWidth="1"/>
    <col min="4108" max="4108" width="10.5703125" style="1" bestFit="1" customWidth="1"/>
    <col min="4109" max="4109" width="9.42578125" style="1" bestFit="1" customWidth="1"/>
    <col min="4110" max="4110" width="11.85546875" style="1" customWidth="1"/>
    <col min="4111" max="4344" width="9.140625" style="1"/>
    <col min="4345" max="4345" width="3.140625" style="1" customWidth="1"/>
    <col min="4346" max="4346" width="15.5703125" style="1" customWidth="1"/>
    <col min="4347" max="4347" width="55.140625" style="1" customWidth="1"/>
    <col min="4348" max="4348" width="5.85546875" style="1" customWidth="1"/>
    <col min="4349" max="4349" width="6.85546875" style="1" customWidth="1"/>
    <col min="4350" max="4352" width="10.5703125" style="1" customWidth="1"/>
    <col min="4353" max="4359" width="0" style="1" hidden="1" customWidth="1"/>
    <col min="4360" max="4360" width="11.42578125" style="1" bestFit="1" customWidth="1"/>
    <col min="4361" max="4361" width="12.5703125" style="1" customWidth="1"/>
    <col min="4362" max="4362" width="14" style="1" customWidth="1"/>
    <col min="4363" max="4363" width="22.42578125" style="1" customWidth="1"/>
    <col min="4364" max="4364" width="10.5703125" style="1" bestFit="1" customWidth="1"/>
    <col min="4365" max="4365" width="9.42578125" style="1" bestFit="1" customWidth="1"/>
    <col min="4366" max="4366" width="11.85546875" style="1" customWidth="1"/>
    <col min="4367" max="4600" width="9.140625" style="1"/>
    <col min="4601" max="4601" width="3.140625" style="1" customWidth="1"/>
    <col min="4602" max="4602" width="15.5703125" style="1" customWidth="1"/>
    <col min="4603" max="4603" width="55.140625" style="1" customWidth="1"/>
    <col min="4604" max="4604" width="5.85546875" style="1" customWidth="1"/>
    <col min="4605" max="4605" width="6.85546875" style="1" customWidth="1"/>
    <col min="4606" max="4608" width="10.5703125" style="1" customWidth="1"/>
    <col min="4609" max="4615" width="0" style="1" hidden="1" customWidth="1"/>
    <col min="4616" max="4616" width="11.42578125" style="1" bestFit="1" customWidth="1"/>
    <col min="4617" max="4617" width="12.5703125" style="1" customWidth="1"/>
    <col min="4618" max="4618" width="14" style="1" customWidth="1"/>
    <col min="4619" max="4619" width="22.42578125" style="1" customWidth="1"/>
    <col min="4620" max="4620" width="10.5703125" style="1" bestFit="1" customWidth="1"/>
    <col min="4621" max="4621" width="9.42578125" style="1" bestFit="1" customWidth="1"/>
    <col min="4622" max="4622" width="11.85546875" style="1" customWidth="1"/>
    <col min="4623" max="4856" width="9.140625" style="1"/>
    <col min="4857" max="4857" width="3.140625" style="1" customWidth="1"/>
    <col min="4858" max="4858" width="15.5703125" style="1" customWidth="1"/>
    <col min="4859" max="4859" width="55.140625" style="1" customWidth="1"/>
    <col min="4860" max="4860" width="5.85546875" style="1" customWidth="1"/>
    <col min="4861" max="4861" width="6.85546875" style="1" customWidth="1"/>
    <col min="4862" max="4864" width="10.5703125" style="1" customWidth="1"/>
    <col min="4865" max="4871" width="0" style="1" hidden="1" customWidth="1"/>
    <col min="4872" max="4872" width="11.42578125" style="1" bestFit="1" customWidth="1"/>
    <col min="4873" max="4873" width="12.5703125" style="1" customWidth="1"/>
    <col min="4874" max="4874" width="14" style="1" customWidth="1"/>
    <col min="4875" max="4875" width="22.42578125" style="1" customWidth="1"/>
    <col min="4876" max="4876" width="10.5703125" style="1" bestFit="1" customWidth="1"/>
    <col min="4877" max="4877" width="9.42578125" style="1" bestFit="1" customWidth="1"/>
    <col min="4878" max="4878" width="11.85546875" style="1" customWidth="1"/>
    <col min="4879" max="5112" width="9.140625" style="1"/>
    <col min="5113" max="5113" width="3.140625" style="1" customWidth="1"/>
    <col min="5114" max="5114" width="15.5703125" style="1" customWidth="1"/>
    <col min="5115" max="5115" width="55.140625" style="1" customWidth="1"/>
    <col min="5116" max="5116" width="5.85546875" style="1" customWidth="1"/>
    <col min="5117" max="5117" width="6.85546875" style="1" customWidth="1"/>
    <col min="5118" max="5120" width="10.5703125" style="1" customWidth="1"/>
    <col min="5121" max="5127" width="0" style="1" hidden="1" customWidth="1"/>
    <col min="5128" max="5128" width="11.42578125" style="1" bestFit="1" customWidth="1"/>
    <col min="5129" max="5129" width="12.5703125" style="1" customWidth="1"/>
    <col min="5130" max="5130" width="14" style="1" customWidth="1"/>
    <col min="5131" max="5131" width="22.42578125" style="1" customWidth="1"/>
    <col min="5132" max="5132" width="10.5703125" style="1" bestFit="1" customWidth="1"/>
    <col min="5133" max="5133" width="9.42578125" style="1" bestFit="1" customWidth="1"/>
    <col min="5134" max="5134" width="11.85546875" style="1" customWidth="1"/>
    <col min="5135" max="5368" width="9.140625" style="1"/>
    <col min="5369" max="5369" width="3.140625" style="1" customWidth="1"/>
    <col min="5370" max="5370" width="15.5703125" style="1" customWidth="1"/>
    <col min="5371" max="5371" width="55.140625" style="1" customWidth="1"/>
    <col min="5372" max="5372" width="5.85546875" style="1" customWidth="1"/>
    <col min="5373" max="5373" width="6.85546875" style="1" customWidth="1"/>
    <col min="5374" max="5376" width="10.5703125" style="1" customWidth="1"/>
    <col min="5377" max="5383" width="0" style="1" hidden="1" customWidth="1"/>
    <col min="5384" max="5384" width="11.42578125" style="1" bestFit="1" customWidth="1"/>
    <col min="5385" max="5385" width="12.5703125" style="1" customWidth="1"/>
    <col min="5386" max="5386" width="14" style="1" customWidth="1"/>
    <col min="5387" max="5387" width="22.42578125" style="1" customWidth="1"/>
    <col min="5388" max="5388" width="10.5703125" style="1" bestFit="1" customWidth="1"/>
    <col min="5389" max="5389" width="9.42578125" style="1" bestFit="1" customWidth="1"/>
    <col min="5390" max="5390" width="11.85546875" style="1" customWidth="1"/>
    <col min="5391" max="5624" width="9.140625" style="1"/>
    <col min="5625" max="5625" width="3.140625" style="1" customWidth="1"/>
    <col min="5626" max="5626" width="15.5703125" style="1" customWidth="1"/>
    <col min="5627" max="5627" width="55.140625" style="1" customWidth="1"/>
    <col min="5628" max="5628" width="5.85546875" style="1" customWidth="1"/>
    <col min="5629" max="5629" width="6.85546875" style="1" customWidth="1"/>
    <col min="5630" max="5632" width="10.5703125" style="1" customWidth="1"/>
    <col min="5633" max="5639" width="0" style="1" hidden="1" customWidth="1"/>
    <col min="5640" max="5640" width="11.42578125" style="1" bestFit="1" customWidth="1"/>
    <col min="5641" max="5641" width="12.5703125" style="1" customWidth="1"/>
    <col min="5642" max="5642" width="14" style="1" customWidth="1"/>
    <col min="5643" max="5643" width="22.42578125" style="1" customWidth="1"/>
    <col min="5644" max="5644" width="10.5703125" style="1" bestFit="1" customWidth="1"/>
    <col min="5645" max="5645" width="9.42578125" style="1" bestFit="1" customWidth="1"/>
    <col min="5646" max="5646" width="11.85546875" style="1" customWidth="1"/>
    <col min="5647" max="5880" width="9.140625" style="1"/>
    <col min="5881" max="5881" width="3.140625" style="1" customWidth="1"/>
    <col min="5882" max="5882" width="15.5703125" style="1" customWidth="1"/>
    <col min="5883" max="5883" width="55.140625" style="1" customWidth="1"/>
    <col min="5884" max="5884" width="5.85546875" style="1" customWidth="1"/>
    <col min="5885" max="5885" width="6.85546875" style="1" customWidth="1"/>
    <col min="5886" max="5888" width="10.5703125" style="1" customWidth="1"/>
    <col min="5889" max="5895" width="0" style="1" hidden="1" customWidth="1"/>
    <col min="5896" max="5896" width="11.42578125" style="1" bestFit="1" customWidth="1"/>
    <col min="5897" max="5897" width="12.5703125" style="1" customWidth="1"/>
    <col min="5898" max="5898" width="14" style="1" customWidth="1"/>
    <col min="5899" max="5899" width="22.42578125" style="1" customWidth="1"/>
    <col min="5900" max="5900" width="10.5703125" style="1" bestFit="1" customWidth="1"/>
    <col min="5901" max="5901" width="9.42578125" style="1" bestFit="1" customWidth="1"/>
    <col min="5902" max="5902" width="11.85546875" style="1" customWidth="1"/>
    <col min="5903" max="6136" width="9.140625" style="1"/>
    <col min="6137" max="6137" width="3.140625" style="1" customWidth="1"/>
    <col min="6138" max="6138" width="15.5703125" style="1" customWidth="1"/>
    <col min="6139" max="6139" width="55.140625" style="1" customWidth="1"/>
    <col min="6140" max="6140" width="5.85546875" style="1" customWidth="1"/>
    <col min="6141" max="6141" width="6.85546875" style="1" customWidth="1"/>
    <col min="6142" max="6144" width="10.5703125" style="1" customWidth="1"/>
    <col min="6145" max="6151" width="0" style="1" hidden="1" customWidth="1"/>
    <col min="6152" max="6152" width="11.42578125" style="1" bestFit="1" customWidth="1"/>
    <col min="6153" max="6153" width="12.5703125" style="1" customWidth="1"/>
    <col min="6154" max="6154" width="14" style="1" customWidth="1"/>
    <col min="6155" max="6155" width="22.42578125" style="1" customWidth="1"/>
    <col min="6156" max="6156" width="10.5703125" style="1" bestFit="1" customWidth="1"/>
    <col min="6157" max="6157" width="9.42578125" style="1" bestFit="1" customWidth="1"/>
    <col min="6158" max="6158" width="11.85546875" style="1" customWidth="1"/>
    <col min="6159" max="6392" width="9.140625" style="1"/>
    <col min="6393" max="6393" width="3.140625" style="1" customWidth="1"/>
    <col min="6394" max="6394" width="15.5703125" style="1" customWidth="1"/>
    <col min="6395" max="6395" width="55.140625" style="1" customWidth="1"/>
    <col min="6396" max="6396" width="5.85546875" style="1" customWidth="1"/>
    <col min="6397" max="6397" width="6.85546875" style="1" customWidth="1"/>
    <col min="6398" max="6400" width="10.5703125" style="1" customWidth="1"/>
    <col min="6401" max="6407" width="0" style="1" hidden="1" customWidth="1"/>
    <col min="6408" max="6408" width="11.42578125" style="1" bestFit="1" customWidth="1"/>
    <col min="6409" max="6409" width="12.5703125" style="1" customWidth="1"/>
    <col min="6410" max="6410" width="14" style="1" customWidth="1"/>
    <col min="6411" max="6411" width="22.42578125" style="1" customWidth="1"/>
    <col min="6412" max="6412" width="10.5703125" style="1" bestFit="1" customWidth="1"/>
    <col min="6413" max="6413" width="9.42578125" style="1" bestFit="1" customWidth="1"/>
    <col min="6414" max="6414" width="11.85546875" style="1" customWidth="1"/>
    <col min="6415" max="6648" width="9.140625" style="1"/>
    <col min="6649" max="6649" width="3.140625" style="1" customWidth="1"/>
    <col min="6650" max="6650" width="15.5703125" style="1" customWidth="1"/>
    <col min="6651" max="6651" width="55.140625" style="1" customWidth="1"/>
    <col min="6652" max="6652" width="5.85546875" style="1" customWidth="1"/>
    <col min="6653" max="6653" width="6.85546875" style="1" customWidth="1"/>
    <col min="6654" max="6656" width="10.5703125" style="1" customWidth="1"/>
    <col min="6657" max="6663" width="0" style="1" hidden="1" customWidth="1"/>
    <col min="6664" max="6664" width="11.42578125" style="1" bestFit="1" customWidth="1"/>
    <col min="6665" max="6665" width="12.5703125" style="1" customWidth="1"/>
    <col min="6666" max="6666" width="14" style="1" customWidth="1"/>
    <col min="6667" max="6667" width="22.42578125" style="1" customWidth="1"/>
    <col min="6668" max="6668" width="10.5703125" style="1" bestFit="1" customWidth="1"/>
    <col min="6669" max="6669" width="9.42578125" style="1" bestFit="1" customWidth="1"/>
    <col min="6670" max="6670" width="11.85546875" style="1" customWidth="1"/>
    <col min="6671" max="6904" width="9.140625" style="1"/>
    <col min="6905" max="6905" width="3.140625" style="1" customWidth="1"/>
    <col min="6906" max="6906" width="15.5703125" style="1" customWidth="1"/>
    <col min="6907" max="6907" width="55.140625" style="1" customWidth="1"/>
    <col min="6908" max="6908" width="5.85546875" style="1" customWidth="1"/>
    <col min="6909" max="6909" width="6.85546875" style="1" customWidth="1"/>
    <col min="6910" max="6912" width="10.5703125" style="1" customWidth="1"/>
    <col min="6913" max="6919" width="0" style="1" hidden="1" customWidth="1"/>
    <col min="6920" max="6920" width="11.42578125" style="1" bestFit="1" customWidth="1"/>
    <col min="6921" max="6921" width="12.5703125" style="1" customWidth="1"/>
    <col min="6922" max="6922" width="14" style="1" customWidth="1"/>
    <col min="6923" max="6923" width="22.42578125" style="1" customWidth="1"/>
    <col min="6924" max="6924" width="10.5703125" style="1" bestFit="1" customWidth="1"/>
    <col min="6925" max="6925" width="9.42578125" style="1" bestFit="1" customWidth="1"/>
    <col min="6926" max="6926" width="11.85546875" style="1" customWidth="1"/>
    <col min="6927" max="7160" width="9.140625" style="1"/>
    <col min="7161" max="7161" width="3.140625" style="1" customWidth="1"/>
    <col min="7162" max="7162" width="15.5703125" style="1" customWidth="1"/>
    <col min="7163" max="7163" width="55.140625" style="1" customWidth="1"/>
    <col min="7164" max="7164" width="5.85546875" style="1" customWidth="1"/>
    <col min="7165" max="7165" width="6.85546875" style="1" customWidth="1"/>
    <col min="7166" max="7168" width="10.5703125" style="1" customWidth="1"/>
    <col min="7169" max="7175" width="0" style="1" hidden="1" customWidth="1"/>
    <col min="7176" max="7176" width="11.42578125" style="1" bestFit="1" customWidth="1"/>
    <col min="7177" max="7177" width="12.5703125" style="1" customWidth="1"/>
    <col min="7178" max="7178" width="14" style="1" customWidth="1"/>
    <col min="7179" max="7179" width="22.42578125" style="1" customWidth="1"/>
    <col min="7180" max="7180" width="10.5703125" style="1" bestFit="1" customWidth="1"/>
    <col min="7181" max="7181" width="9.42578125" style="1" bestFit="1" customWidth="1"/>
    <col min="7182" max="7182" width="11.85546875" style="1" customWidth="1"/>
    <col min="7183" max="7416" width="9.140625" style="1"/>
    <col min="7417" max="7417" width="3.140625" style="1" customWidth="1"/>
    <col min="7418" max="7418" width="15.5703125" style="1" customWidth="1"/>
    <col min="7419" max="7419" width="55.140625" style="1" customWidth="1"/>
    <col min="7420" max="7420" width="5.85546875" style="1" customWidth="1"/>
    <col min="7421" max="7421" width="6.85546875" style="1" customWidth="1"/>
    <col min="7422" max="7424" width="10.5703125" style="1" customWidth="1"/>
    <col min="7425" max="7431" width="0" style="1" hidden="1" customWidth="1"/>
    <col min="7432" max="7432" width="11.42578125" style="1" bestFit="1" customWidth="1"/>
    <col min="7433" max="7433" width="12.5703125" style="1" customWidth="1"/>
    <col min="7434" max="7434" width="14" style="1" customWidth="1"/>
    <col min="7435" max="7435" width="22.42578125" style="1" customWidth="1"/>
    <col min="7436" max="7436" width="10.5703125" style="1" bestFit="1" customWidth="1"/>
    <col min="7437" max="7437" width="9.42578125" style="1" bestFit="1" customWidth="1"/>
    <col min="7438" max="7438" width="11.85546875" style="1" customWidth="1"/>
    <col min="7439" max="7672" width="9.140625" style="1"/>
    <col min="7673" max="7673" width="3.140625" style="1" customWidth="1"/>
    <col min="7674" max="7674" width="15.5703125" style="1" customWidth="1"/>
    <col min="7675" max="7675" width="55.140625" style="1" customWidth="1"/>
    <col min="7676" max="7676" width="5.85546875" style="1" customWidth="1"/>
    <col min="7677" max="7677" width="6.85546875" style="1" customWidth="1"/>
    <col min="7678" max="7680" width="10.5703125" style="1" customWidth="1"/>
    <col min="7681" max="7687" width="0" style="1" hidden="1" customWidth="1"/>
    <col min="7688" max="7688" width="11.42578125" style="1" bestFit="1" customWidth="1"/>
    <col min="7689" max="7689" width="12.5703125" style="1" customWidth="1"/>
    <col min="7690" max="7690" width="14" style="1" customWidth="1"/>
    <col min="7691" max="7691" width="22.42578125" style="1" customWidth="1"/>
    <col min="7692" max="7692" width="10.5703125" style="1" bestFit="1" customWidth="1"/>
    <col min="7693" max="7693" width="9.42578125" style="1" bestFit="1" customWidth="1"/>
    <col min="7694" max="7694" width="11.85546875" style="1" customWidth="1"/>
    <col min="7695" max="7928" width="9.140625" style="1"/>
    <col min="7929" max="7929" width="3.140625" style="1" customWidth="1"/>
    <col min="7930" max="7930" width="15.5703125" style="1" customWidth="1"/>
    <col min="7931" max="7931" width="55.140625" style="1" customWidth="1"/>
    <col min="7932" max="7932" width="5.85546875" style="1" customWidth="1"/>
    <col min="7933" max="7933" width="6.85546875" style="1" customWidth="1"/>
    <col min="7934" max="7936" width="10.5703125" style="1" customWidth="1"/>
    <col min="7937" max="7943" width="0" style="1" hidden="1" customWidth="1"/>
    <col min="7944" max="7944" width="11.42578125" style="1" bestFit="1" customWidth="1"/>
    <col min="7945" max="7945" width="12.5703125" style="1" customWidth="1"/>
    <col min="7946" max="7946" width="14" style="1" customWidth="1"/>
    <col min="7947" max="7947" width="22.42578125" style="1" customWidth="1"/>
    <col min="7948" max="7948" width="10.5703125" style="1" bestFit="1" customWidth="1"/>
    <col min="7949" max="7949" width="9.42578125" style="1" bestFit="1" customWidth="1"/>
    <col min="7950" max="7950" width="11.85546875" style="1" customWidth="1"/>
    <col min="7951" max="8184" width="9.140625" style="1"/>
    <col min="8185" max="8185" width="3.140625" style="1" customWidth="1"/>
    <col min="8186" max="8186" width="15.5703125" style="1" customWidth="1"/>
    <col min="8187" max="8187" width="55.140625" style="1" customWidth="1"/>
    <col min="8188" max="8188" width="5.85546875" style="1" customWidth="1"/>
    <col min="8189" max="8189" width="6.85546875" style="1" customWidth="1"/>
    <col min="8190" max="8192" width="10.5703125" style="1" customWidth="1"/>
    <col min="8193" max="8199" width="0" style="1" hidden="1" customWidth="1"/>
    <col min="8200" max="8200" width="11.42578125" style="1" bestFit="1" customWidth="1"/>
    <col min="8201" max="8201" width="12.5703125" style="1" customWidth="1"/>
    <col min="8202" max="8202" width="14" style="1" customWidth="1"/>
    <col min="8203" max="8203" width="22.42578125" style="1" customWidth="1"/>
    <col min="8204" max="8204" width="10.5703125" style="1" bestFit="1" customWidth="1"/>
    <col min="8205" max="8205" width="9.42578125" style="1" bestFit="1" customWidth="1"/>
    <col min="8206" max="8206" width="11.85546875" style="1" customWidth="1"/>
    <col min="8207" max="8440" width="9.140625" style="1"/>
    <col min="8441" max="8441" width="3.140625" style="1" customWidth="1"/>
    <col min="8442" max="8442" width="15.5703125" style="1" customWidth="1"/>
    <col min="8443" max="8443" width="55.140625" style="1" customWidth="1"/>
    <col min="8444" max="8444" width="5.85546875" style="1" customWidth="1"/>
    <col min="8445" max="8445" width="6.85546875" style="1" customWidth="1"/>
    <col min="8446" max="8448" width="10.5703125" style="1" customWidth="1"/>
    <col min="8449" max="8455" width="0" style="1" hidden="1" customWidth="1"/>
    <col min="8456" max="8456" width="11.42578125" style="1" bestFit="1" customWidth="1"/>
    <col min="8457" max="8457" width="12.5703125" style="1" customWidth="1"/>
    <col min="8458" max="8458" width="14" style="1" customWidth="1"/>
    <col min="8459" max="8459" width="22.42578125" style="1" customWidth="1"/>
    <col min="8460" max="8460" width="10.5703125" style="1" bestFit="1" customWidth="1"/>
    <col min="8461" max="8461" width="9.42578125" style="1" bestFit="1" customWidth="1"/>
    <col min="8462" max="8462" width="11.85546875" style="1" customWidth="1"/>
    <col min="8463" max="8696" width="9.140625" style="1"/>
    <col min="8697" max="8697" width="3.140625" style="1" customWidth="1"/>
    <col min="8698" max="8698" width="15.5703125" style="1" customWidth="1"/>
    <col min="8699" max="8699" width="55.140625" style="1" customWidth="1"/>
    <col min="8700" max="8700" width="5.85546875" style="1" customWidth="1"/>
    <col min="8701" max="8701" width="6.85546875" style="1" customWidth="1"/>
    <col min="8702" max="8704" width="10.5703125" style="1" customWidth="1"/>
    <col min="8705" max="8711" width="0" style="1" hidden="1" customWidth="1"/>
    <col min="8712" max="8712" width="11.42578125" style="1" bestFit="1" customWidth="1"/>
    <col min="8713" max="8713" width="12.5703125" style="1" customWidth="1"/>
    <col min="8714" max="8714" width="14" style="1" customWidth="1"/>
    <col min="8715" max="8715" width="22.42578125" style="1" customWidth="1"/>
    <col min="8716" max="8716" width="10.5703125" style="1" bestFit="1" customWidth="1"/>
    <col min="8717" max="8717" width="9.42578125" style="1" bestFit="1" customWidth="1"/>
    <col min="8718" max="8718" width="11.85546875" style="1" customWidth="1"/>
    <col min="8719" max="8952" width="9.140625" style="1"/>
    <col min="8953" max="8953" width="3.140625" style="1" customWidth="1"/>
    <col min="8954" max="8954" width="15.5703125" style="1" customWidth="1"/>
    <col min="8955" max="8955" width="55.140625" style="1" customWidth="1"/>
    <col min="8956" max="8956" width="5.85546875" style="1" customWidth="1"/>
    <col min="8957" max="8957" width="6.85546875" style="1" customWidth="1"/>
    <col min="8958" max="8960" width="10.5703125" style="1" customWidth="1"/>
    <col min="8961" max="8967" width="0" style="1" hidden="1" customWidth="1"/>
    <col min="8968" max="8968" width="11.42578125" style="1" bestFit="1" customWidth="1"/>
    <col min="8969" max="8969" width="12.5703125" style="1" customWidth="1"/>
    <col min="8970" max="8970" width="14" style="1" customWidth="1"/>
    <col min="8971" max="8971" width="22.42578125" style="1" customWidth="1"/>
    <col min="8972" max="8972" width="10.5703125" style="1" bestFit="1" customWidth="1"/>
    <col min="8973" max="8973" width="9.42578125" style="1" bestFit="1" customWidth="1"/>
    <col min="8974" max="8974" width="11.85546875" style="1" customWidth="1"/>
    <col min="8975" max="9208" width="9.140625" style="1"/>
    <col min="9209" max="9209" width="3.140625" style="1" customWidth="1"/>
    <col min="9210" max="9210" width="15.5703125" style="1" customWidth="1"/>
    <col min="9211" max="9211" width="55.140625" style="1" customWidth="1"/>
    <col min="9212" max="9212" width="5.85546875" style="1" customWidth="1"/>
    <col min="9213" max="9213" width="6.85546875" style="1" customWidth="1"/>
    <col min="9214" max="9216" width="10.5703125" style="1" customWidth="1"/>
    <col min="9217" max="9223" width="0" style="1" hidden="1" customWidth="1"/>
    <col min="9224" max="9224" width="11.42578125" style="1" bestFit="1" customWidth="1"/>
    <col min="9225" max="9225" width="12.5703125" style="1" customWidth="1"/>
    <col min="9226" max="9226" width="14" style="1" customWidth="1"/>
    <col min="9227" max="9227" width="22.42578125" style="1" customWidth="1"/>
    <col min="9228" max="9228" width="10.5703125" style="1" bestFit="1" customWidth="1"/>
    <col min="9229" max="9229" width="9.42578125" style="1" bestFit="1" customWidth="1"/>
    <col min="9230" max="9230" width="11.85546875" style="1" customWidth="1"/>
    <col min="9231" max="9464" width="9.140625" style="1"/>
    <col min="9465" max="9465" width="3.140625" style="1" customWidth="1"/>
    <col min="9466" max="9466" width="15.5703125" style="1" customWidth="1"/>
    <col min="9467" max="9467" width="55.140625" style="1" customWidth="1"/>
    <col min="9468" max="9468" width="5.85546875" style="1" customWidth="1"/>
    <col min="9469" max="9469" width="6.85546875" style="1" customWidth="1"/>
    <col min="9470" max="9472" width="10.5703125" style="1" customWidth="1"/>
    <col min="9473" max="9479" width="0" style="1" hidden="1" customWidth="1"/>
    <col min="9480" max="9480" width="11.42578125" style="1" bestFit="1" customWidth="1"/>
    <col min="9481" max="9481" width="12.5703125" style="1" customWidth="1"/>
    <col min="9482" max="9482" width="14" style="1" customWidth="1"/>
    <col min="9483" max="9483" width="22.42578125" style="1" customWidth="1"/>
    <col min="9484" max="9484" width="10.5703125" style="1" bestFit="1" customWidth="1"/>
    <col min="9485" max="9485" width="9.42578125" style="1" bestFit="1" customWidth="1"/>
    <col min="9486" max="9486" width="11.85546875" style="1" customWidth="1"/>
    <col min="9487" max="9720" width="9.140625" style="1"/>
    <col min="9721" max="9721" width="3.140625" style="1" customWidth="1"/>
    <col min="9722" max="9722" width="15.5703125" style="1" customWidth="1"/>
    <col min="9723" max="9723" width="55.140625" style="1" customWidth="1"/>
    <col min="9724" max="9724" width="5.85546875" style="1" customWidth="1"/>
    <col min="9725" max="9725" width="6.85546875" style="1" customWidth="1"/>
    <col min="9726" max="9728" width="10.5703125" style="1" customWidth="1"/>
    <col min="9729" max="9735" width="0" style="1" hidden="1" customWidth="1"/>
    <col min="9736" max="9736" width="11.42578125" style="1" bestFit="1" customWidth="1"/>
    <col min="9737" max="9737" width="12.5703125" style="1" customWidth="1"/>
    <col min="9738" max="9738" width="14" style="1" customWidth="1"/>
    <col min="9739" max="9739" width="22.42578125" style="1" customWidth="1"/>
    <col min="9740" max="9740" width="10.5703125" style="1" bestFit="1" customWidth="1"/>
    <col min="9741" max="9741" width="9.42578125" style="1" bestFit="1" customWidth="1"/>
    <col min="9742" max="9742" width="11.85546875" style="1" customWidth="1"/>
    <col min="9743" max="9976" width="9.140625" style="1"/>
    <col min="9977" max="9977" width="3.140625" style="1" customWidth="1"/>
    <col min="9978" max="9978" width="15.5703125" style="1" customWidth="1"/>
    <col min="9979" max="9979" width="55.140625" style="1" customWidth="1"/>
    <col min="9980" max="9980" width="5.85546875" style="1" customWidth="1"/>
    <col min="9981" max="9981" width="6.85546875" style="1" customWidth="1"/>
    <col min="9982" max="9984" width="10.5703125" style="1" customWidth="1"/>
    <col min="9985" max="9991" width="0" style="1" hidden="1" customWidth="1"/>
    <col min="9992" max="9992" width="11.42578125" style="1" bestFit="1" customWidth="1"/>
    <col min="9993" max="9993" width="12.5703125" style="1" customWidth="1"/>
    <col min="9994" max="9994" width="14" style="1" customWidth="1"/>
    <col min="9995" max="9995" width="22.42578125" style="1" customWidth="1"/>
    <col min="9996" max="9996" width="10.5703125" style="1" bestFit="1" customWidth="1"/>
    <col min="9997" max="9997" width="9.42578125" style="1" bestFit="1" customWidth="1"/>
    <col min="9998" max="9998" width="11.85546875" style="1" customWidth="1"/>
    <col min="9999" max="10232" width="9.140625" style="1"/>
    <col min="10233" max="10233" width="3.140625" style="1" customWidth="1"/>
    <col min="10234" max="10234" width="15.5703125" style="1" customWidth="1"/>
    <col min="10235" max="10235" width="55.140625" style="1" customWidth="1"/>
    <col min="10236" max="10236" width="5.85546875" style="1" customWidth="1"/>
    <col min="10237" max="10237" width="6.85546875" style="1" customWidth="1"/>
    <col min="10238" max="10240" width="10.5703125" style="1" customWidth="1"/>
    <col min="10241" max="10247" width="0" style="1" hidden="1" customWidth="1"/>
    <col min="10248" max="10248" width="11.42578125" style="1" bestFit="1" customWidth="1"/>
    <col min="10249" max="10249" width="12.5703125" style="1" customWidth="1"/>
    <col min="10250" max="10250" width="14" style="1" customWidth="1"/>
    <col min="10251" max="10251" width="22.42578125" style="1" customWidth="1"/>
    <col min="10252" max="10252" width="10.5703125" style="1" bestFit="1" customWidth="1"/>
    <col min="10253" max="10253" width="9.42578125" style="1" bestFit="1" customWidth="1"/>
    <col min="10254" max="10254" width="11.85546875" style="1" customWidth="1"/>
    <col min="10255" max="10488" width="9.140625" style="1"/>
    <col min="10489" max="10489" width="3.140625" style="1" customWidth="1"/>
    <col min="10490" max="10490" width="15.5703125" style="1" customWidth="1"/>
    <col min="10491" max="10491" width="55.140625" style="1" customWidth="1"/>
    <col min="10492" max="10492" width="5.85546875" style="1" customWidth="1"/>
    <col min="10493" max="10493" width="6.85546875" style="1" customWidth="1"/>
    <col min="10494" max="10496" width="10.5703125" style="1" customWidth="1"/>
    <col min="10497" max="10503" width="0" style="1" hidden="1" customWidth="1"/>
    <col min="10504" max="10504" width="11.42578125" style="1" bestFit="1" customWidth="1"/>
    <col min="10505" max="10505" width="12.5703125" style="1" customWidth="1"/>
    <col min="10506" max="10506" width="14" style="1" customWidth="1"/>
    <col min="10507" max="10507" width="22.42578125" style="1" customWidth="1"/>
    <col min="10508" max="10508" width="10.5703125" style="1" bestFit="1" customWidth="1"/>
    <col min="10509" max="10509" width="9.42578125" style="1" bestFit="1" customWidth="1"/>
    <col min="10510" max="10510" width="11.85546875" style="1" customWidth="1"/>
    <col min="10511" max="10744" width="9.140625" style="1"/>
    <col min="10745" max="10745" width="3.140625" style="1" customWidth="1"/>
    <col min="10746" max="10746" width="15.5703125" style="1" customWidth="1"/>
    <col min="10747" max="10747" width="55.140625" style="1" customWidth="1"/>
    <col min="10748" max="10748" width="5.85546875" style="1" customWidth="1"/>
    <col min="10749" max="10749" width="6.85546875" style="1" customWidth="1"/>
    <col min="10750" max="10752" width="10.5703125" style="1" customWidth="1"/>
    <col min="10753" max="10759" width="0" style="1" hidden="1" customWidth="1"/>
    <col min="10760" max="10760" width="11.42578125" style="1" bestFit="1" customWidth="1"/>
    <col min="10761" max="10761" width="12.5703125" style="1" customWidth="1"/>
    <col min="10762" max="10762" width="14" style="1" customWidth="1"/>
    <col min="10763" max="10763" width="22.42578125" style="1" customWidth="1"/>
    <col min="10764" max="10764" width="10.5703125" style="1" bestFit="1" customWidth="1"/>
    <col min="10765" max="10765" width="9.42578125" style="1" bestFit="1" customWidth="1"/>
    <col min="10766" max="10766" width="11.85546875" style="1" customWidth="1"/>
    <col min="10767" max="11000" width="9.140625" style="1"/>
    <col min="11001" max="11001" width="3.140625" style="1" customWidth="1"/>
    <col min="11002" max="11002" width="15.5703125" style="1" customWidth="1"/>
    <col min="11003" max="11003" width="55.140625" style="1" customWidth="1"/>
    <col min="11004" max="11004" width="5.85546875" style="1" customWidth="1"/>
    <col min="11005" max="11005" width="6.85546875" style="1" customWidth="1"/>
    <col min="11006" max="11008" width="10.5703125" style="1" customWidth="1"/>
    <col min="11009" max="11015" width="0" style="1" hidden="1" customWidth="1"/>
    <col min="11016" max="11016" width="11.42578125" style="1" bestFit="1" customWidth="1"/>
    <col min="11017" max="11017" width="12.5703125" style="1" customWidth="1"/>
    <col min="11018" max="11018" width="14" style="1" customWidth="1"/>
    <col min="11019" max="11019" width="22.42578125" style="1" customWidth="1"/>
    <col min="11020" max="11020" width="10.5703125" style="1" bestFit="1" customWidth="1"/>
    <col min="11021" max="11021" width="9.42578125" style="1" bestFit="1" customWidth="1"/>
    <col min="11022" max="11022" width="11.85546875" style="1" customWidth="1"/>
    <col min="11023" max="11256" width="9.140625" style="1"/>
    <col min="11257" max="11257" width="3.140625" style="1" customWidth="1"/>
    <col min="11258" max="11258" width="15.5703125" style="1" customWidth="1"/>
    <col min="11259" max="11259" width="55.140625" style="1" customWidth="1"/>
    <col min="11260" max="11260" width="5.85546875" style="1" customWidth="1"/>
    <col min="11261" max="11261" width="6.85546875" style="1" customWidth="1"/>
    <col min="11262" max="11264" width="10.5703125" style="1" customWidth="1"/>
    <col min="11265" max="11271" width="0" style="1" hidden="1" customWidth="1"/>
    <col min="11272" max="11272" width="11.42578125" style="1" bestFit="1" customWidth="1"/>
    <col min="11273" max="11273" width="12.5703125" style="1" customWidth="1"/>
    <col min="11274" max="11274" width="14" style="1" customWidth="1"/>
    <col min="11275" max="11275" width="22.42578125" style="1" customWidth="1"/>
    <col min="11276" max="11276" width="10.5703125" style="1" bestFit="1" customWidth="1"/>
    <col min="11277" max="11277" width="9.42578125" style="1" bestFit="1" customWidth="1"/>
    <col min="11278" max="11278" width="11.85546875" style="1" customWidth="1"/>
    <col min="11279" max="11512" width="9.140625" style="1"/>
    <col min="11513" max="11513" width="3.140625" style="1" customWidth="1"/>
    <col min="11514" max="11514" width="15.5703125" style="1" customWidth="1"/>
    <col min="11515" max="11515" width="55.140625" style="1" customWidth="1"/>
    <col min="11516" max="11516" width="5.85546875" style="1" customWidth="1"/>
    <col min="11517" max="11517" width="6.85546875" style="1" customWidth="1"/>
    <col min="11518" max="11520" width="10.5703125" style="1" customWidth="1"/>
    <col min="11521" max="11527" width="0" style="1" hidden="1" customWidth="1"/>
    <col min="11528" max="11528" width="11.42578125" style="1" bestFit="1" customWidth="1"/>
    <col min="11529" max="11529" width="12.5703125" style="1" customWidth="1"/>
    <col min="11530" max="11530" width="14" style="1" customWidth="1"/>
    <col min="11531" max="11531" width="22.42578125" style="1" customWidth="1"/>
    <col min="11532" max="11532" width="10.5703125" style="1" bestFit="1" customWidth="1"/>
    <col min="11533" max="11533" width="9.42578125" style="1" bestFit="1" customWidth="1"/>
    <col min="11534" max="11534" width="11.85546875" style="1" customWidth="1"/>
    <col min="11535" max="11768" width="9.140625" style="1"/>
    <col min="11769" max="11769" width="3.140625" style="1" customWidth="1"/>
    <col min="11770" max="11770" width="15.5703125" style="1" customWidth="1"/>
    <col min="11771" max="11771" width="55.140625" style="1" customWidth="1"/>
    <col min="11772" max="11772" width="5.85546875" style="1" customWidth="1"/>
    <col min="11773" max="11773" width="6.85546875" style="1" customWidth="1"/>
    <col min="11774" max="11776" width="10.5703125" style="1" customWidth="1"/>
    <col min="11777" max="11783" width="0" style="1" hidden="1" customWidth="1"/>
    <col min="11784" max="11784" width="11.42578125" style="1" bestFit="1" customWidth="1"/>
    <col min="11785" max="11785" width="12.5703125" style="1" customWidth="1"/>
    <col min="11786" max="11786" width="14" style="1" customWidth="1"/>
    <col min="11787" max="11787" width="22.42578125" style="1" customWidth="1"/>
    <col min="11788" max="11788" width="10.5703125" style="1" bestFit="1" customWidth="1"/>
    <col min="11789" max="11789" width="9.42578125" style="1" bestFit="1" customWidth="1"/>
    <col min="11790" max="11790" width="11.85546875" style="1" customWidth="1"/>
    <col min="11791" max="12024" width="9.140625" style="1"/>
    <col min="12025" max="12025" width="3.140625" style="1" customWidth="1"/>
    <col min="12026" max="12026" width="15.5703125" style="1" customWidth="1"/>
    <col min="12027" max="12027" width="55.140625" style="1" customWidth="1"/>
    <col min="12028" max="12028" width="5.85546875" style="1" customWidth="1"/>
    <col min="12029" max="12029" width="6.85546875" style="1" customWidth="1"/>
    <col min="12030" max="12032" width="10.5703125" style="1" customWidth="1"/>
    <col min="12033" max="12039" width="0" style="1" hidden="1" customWidth="1"/>
    <col min="12040" max="12040" width="11.42578125" style="1" bestFit="1" customWidth="1"/>
    <col min="12041" max="12041" width="12.5703125" style="1" customWidth="1"/>
    <col min="12042" max="12042" width="14" style="1" customWidth="1"/>
    <col min="12043" max="12043" width="22.42578125" style="1" customWidth="1"/>
    <col min="12044" max="12044" width="10.5703125" style="1" bestFit="1" customWidth="1"/>
    <col min="12045" max="12045" width="9.42578125" style="1" bestFit="1" customWidth="1"/>
    <col min="12046" max="12046" width="11.85546875" style="1" customWidth="1"/>
    <col min="12047" max="12280" width="9.140625" style="1"/>
    <col min="12281" max="12281" width="3.140625" style="1" customWidth="1"/>
    <col min="12282" max="12282" width="15.5703125" style="1" customWidth="1"/>
    <col min="12283" max="12283" width="55.140625" style="1" customWidth="1"/>
    <col min="12284" max="12284" width="5.85546875" style="1" customWidth="1"/>
    <col min="12285" max="12285" width="6.85546875" style="1" customWidth="1"/>
    <col min="12286" max="12288" width="10.5703125" style="1" customWidth="1"/>
    <col min="12289" max="12295" width="0" style="1" hidden="1" customWidth="1"/>
    <col min="12296" max="12296" width="11.42578125" style="1" bestFit="1" customWidth="1"/>
    <col min="12297" max="12297" width="12.5703125" style="1" customWidth="1"/>
    <col min="12298" max="12298" width="14" style="1" customWidth="1"/>
    <col min="12299" max="12299" width="22.42578125" style="1" customWidth="1"/>
    <col min="12300" max="12300" width="10.5703125" style="1" bestFit="1" customWidth="1"/>
    <col min="12301" max="12301" width="9.42578125" style="1" bestFit="1" customWidth="1"/>
    <col min="12302" max="12302" width="11.85546875" style="1" customWidth="1"/>
    <col min="12303" max="12536" width="9.140625" style="1"/>
    <col min="12537" max="12537" width="3.140625" style="1" customWidth="1"/>
    <col min="12538" max="12538" width="15.5703125" style="1" customWidth="1"/>
    <col min="12539" max="12539" width="55.140625" style="1" customWidth="1"/>
    <col min="12540" max="12540" width="5.85546875" style="1" customWidth="1"/>
    <col min="12541" max="12541" width="6.85546875" style="1" customWidth="1"/>
    <col min="12542" max="12544" width="10.5703125" style="1" customWidth="1"/>
    <col min="12545" max="12551" width="0" style="1" hidden="1" customWidth="1"/>
    <col min="12552" max="12552" width="11.42578125" style="1" bestFit="1" customWidth="1"/>
    <col min="12553" max="12553" width="12.5703125" style="1" customWidth="1"/>
    <col min="12554" max="12554" width="14" style="1" customWidth="1"/>
    <col min="12555" max="12555" width="22.42578125" style="1" customWidth="1"/>
    <col min="12556" max="12556" width="10.5703125" style="1" bestFit="1" customWidth="1"/>
    <col min="12557" max="12557" width="9.42578125" style="1" bestFit="1" customWidth="1"/>
    <col min="12558" max="12558" width="11.85546875" style="1" customWidth="1"/>
    <col min="12559" max="12792" width="9.140625" style="1"/>
    <col min="12793" max="12793" width="3.140625" style="1" customWidth="1"/>
    <col min="12794" max="12794" width="15.5703125" style="1" customWidth="1"/>
    <col min="12795" max="12795" width="55.140625" style="1" customWidth="1"/>
    <col min="12796" max="12796" width="5.85546875" style="1" customWidth="1"/>
    <col min="12797" max="12797" width="6.85546875" style="1" customWidth="1"/>
    <col min="12798" max="12800" width="10.5703125" style="1" customWidth="1"/>
    <col min="12801" max="12807" width="0" style="1" hidden="1" customWidth="1"/>
    <col min="12808" max="12808" width="11.42578125" style="1" bestFit="1" customWidth="1"/>
    <col min="12809" max="12809" width="12.5703125" style="1" customWidth="1"/>
    <col min="12810" max="12810" width="14" style="1" customWidth="1"/>
    <col min="12811" max="12811" width="22.42578125" style="1" customWidth="1"/>
    <col min="12812" max="12812" width="10.5703125" style="1" bestFit="1" customWidth="1"/>
    <col min="12813" max="12813" width="9.42578125" style="1" bestFit="1" customWidth="1"/>
    <col min="12814" max="12814" width="11.85546875" style="1" customWidth="1"/>
    <col min="12815" max="13048" width="9.140625" style="1"/>
    <col min="13049" max="13049" width="3.140625" style="1" customWidth="1"/>
    <col min="13050" max="13050" width="15.5703125" style="1" customWidth="1"/>
    <col min="13051" max="13051" width="55.140625" style="1" customWidth="1"/>
    <col min="13052" max="13052" width="5.85546875" style="1" customWidth="1"/>
    <col min="13053" max="13053" width="6.85546875" style="1" customWidth="1"/>
    <col min="13054" max="13056" width="10.5703125" style="1" customWidth="1"/>
    <col min="13057" max="13063" width="0" style="1" hidden="1" customWidth="1"/>
    <col min="13064" max="13064" width="11.42578125" style="1" bestFit="1" customWidth="1"/>
    <col min="13065" max="13065" width="12.5703125" style="1" customWidth="1"/>
    <col min="13066" max="13066" width="14" style="1" customWidth="1"/>
    <col min="13067" max="13067" width="22.42578125" style="1" customWidth="1"/>
    <col min="13068" max="13068" width="10.5703125" style="1" bestFit="1" customWidth="1"/>
    <col min="13069" max="13069" width="9.42578125" style="1" bestFit="1" customWidth="1"/>
    <col min="13070" max="13070" width="11.85546875" style="1" customWidth="1"/>
    <col min="13071" max="13304" width="9.140625" style="1"/>
    <col min="13305" max="13305" width="3.140625" style="1" customWidth="1"/>
    <col min="13306" max="13306" width="15.5703125" style="1" customWidth="1"/>
    <col min="13307" max="13307" width="55.140625" style="1" customWidth="1"/>
    <col min="13308" max="13308" width="5.85546875" style="1" customWidth="1"/>
    <col min="13309" max="13309" width="6.85546875" style="1" customWidth="1"/>
    <col min="13310" max="13312" width="10.5703125" style="1" customWidth="1"/>
    <col min="13313" max="13319" width="0" style="1" hidden="1" customWidth="1"/>
    <col min="13320" max="13320" width="11.42578125" style="1" bestFit="1" customWidth="1"/>
    <col min="13321" max="13321" width="12.5703125" style="1" customWidth="1"/>
    <col min="13322" max="13322" width="14" style="1" customWidth="1"/>
    <col min="13323" max="13323" width="22.42578125" style="1" customWidth="1"/>
    <col min="13324" max="13324" width="10.5703125" style="1" bestFit="1" customWidth="1"/>
    <col min="13325" max="13325" width="9.42578125" style="1" bestFit="1" customWidth="1"/>
    <col min="13326" max="13326" width="11.85546875" style="1" customWidth="1"/>
    <col min="13327" max="13560" width="9.140625" style="1"/>
    <col min="13561" max="13561" width="3.140625" style="1" customWidth="1"/>
    <col min="13562" max="13562" width="15.5703125" style="1" customWidth="1"/>
    <col min="13563" max="13563" width="55.140625" style="1" customWidth="1"/>
    <col min="13564" max="13564" width="5.85546875" style="1" customWidth="1"/>
    <col min="13565" max="13565" width="6.85546875" style="1" customWidth="1"/>
    <col min="13566" max="13568" width="10.5703125" style="1" customWidth="1"/>
    <col min="13569" max="13575" width="0" style="1" hidden="1" customWidth="1"/>
    <col min="13576" max="13576" width="11.42578125" style="1" bestFit="1" customWidth="1"/>
    <col min="13577" max="13577" width="12.5703125" style="1" customWidth="1"/>
    <col min="13578" max="13578" width="14" style="1" customWidth="1"/>
    <col min="13579" max="13579" width="22.42578125" style="1" customWidth="1"/>
    <col min="13580" max="13580" width="10.5703125" style="1" bestFit="1" customWidth="1"/>
    <col min="13581" max="13581" width="9.42578125" style="1" bestFit="1" customWidth="1"/>
    <col min="13582" max="13582" width="11.85546875" style="1" customWidth="1"/>
    <col min="13583" max="13816" width="9.140625" style="1"/>
    <col min="13817" max="13817" width="3.140625" style="1" customWidth="1"/>
    <col min="13818" max="13818" width="15.5703125" style="1" customWidth="1"/>
    <col min="13819" max="13819" width="55.140625" style="1" customWidth="1"/>
    <col min="13820" max="13820" width="5.85546875" style="1" customWidth="1"/>
    <col min="13821" max="13821" width="6.85546875" style="1" customWidth="1"/>
    <col min="13822" max="13824" width="10.5703125" style="1" customWidth="1"/>
    <col min="13825" max="13831" width="0" style="1" hidden="1" customWidth="1"/>
    <col min="13832" max="13832" width="11.42578125" style="1" bestFit="1" customWidth="1"/>
    <col min="13833" max="13833" width="12.5703125" style="1" customWidth="1"/>
    <col min="13834" max="13834" width="14" style="1" customWidth="1"/>
    <col min="13835" max="13835" width="22.42578125" style="1" customWidth="1"/>
    <col min="13836" max="13836" width="10.5703125" style="1" bestFit="1" customWidth="1"/>
    <col min="13837" max="13837" width="9.42578125" style="1" bestFit="1" customWidth="1"/>
    <col min="13838" max="13838" width="11.85546875" style="1" customWidth="1"/>
    <col min="13839" max="14072" width="9.140625" style="1"/>
    <col min="14073" max="14073" width="3.140625" style="1" customWidth="1"/>
    <col min="14074" max="14074" width="15.5703125" style="1" customWidth="1"/>
    <col min="14075" max="14075" width="55.140625" style="1" customWidth="1"/>
    <col min="14076" max="14076" width="5.85546875" style="1" customWidth="1"/>
    <col min="14077" max="14077" width="6.85546875" style="1" customWidth="1"/>
    <col min="14078" max="14080" width="10.5703125" style="1" customWidth="1"/>
    <col min="14081" max="14087" width="0" style="1" hidden="1" customWidth="1"/>
    <col min="14088" max="14088" width="11.42578125" style="1" bestFit="1" customWidth="1"/>
    <col min="14089" max="14089" width="12.5703125" style="1" customWidth="1"/>
    <col min="14090" max="14090" width="14" style="1" customWidth="1"/>
    <col min="14091" max="14091" width="22.42578125" style="1" customWidth="1"/>
    <col min="14092" max="14092" width="10.5703125" style="1" bestFit="1" customWidth="1"/>
    <col min="14093" max="14093" width="9.42578125" style="1" bestFit="1" customWidth="1"/>
    <col min="14094" max="14094" width="11.85546875" style="1" customWidth="1"/>
    <col min="14095" max="14328" width="9.140625" style="1"/>
    <col min="14329" max="14329" width="3.140625" style="1" customWidth="1"/>
    <col min="14330" max="14330" width="15.5703125" style="1" customWidth="1"/>
    <col min="14331" max="14331" width="55.140625" style="1" customWidth="1"/>
    <col min="14332" max="14332" width="5.85546875" style="1" customWidth="1"/>
    <col min="14333" max="14333" width="6.85546875" style="1" customWidth="1"/>
    <col min="14334" max="14336" width="10.5703125" style="1" customWidth="1"/>
    <col min="14337" max="14343" width="0" style="1" hidden="1" customWidth="1"/>
    <col min="14344" max="14344" width="11.42578125" style="1" bestFit="1" customWidth="1"/>
    <col min="14345" max="14345" width="12.5703125" style="1" customWidth="1"/>
    <col min="14346" max="14346" width="14" style="1" customWidth="1"/>
    <col min="14347" max="14347" width="22.42578125" style="1" customWidth="1"/>
    <col min="14348" max="14348" width="10.5703125" style="1" bestFit="1" customWidth="1"/>
    <col min="14349" max="14349" width="9.42578125" style="1" bestFit="1" customWidth="1"/>
    <col min="14350" max="14350" width="11.85546875" style="1" customWidth="1"/>
    <col min="14351" max="14584" width="9.140625" style="1"/>
    <col min="14585" max="14585" width="3.140625" style="1" customWidth="1"/>
    <col min="14586" max="14586" width="15.5703125" style="1" customWidth="1"/>
    <col min="14587" max="14587" width="55.140625" style="1" customWidth="1"/>
    <col min="14588" max="14588" width="5.85546875" style="1" customWidth="1"/>
    <col min="14589" max="14589" width="6.85546875" style="1" customWidth="1"/>
    <col min="14590" max="14592" width="10.5703125" style="1" customWidth="1"/>
    <col min="14593" max="14599" width="0" style="1" hidden="1" customWidth="1"/>
    <col min="14600" max="14600" width="11.42578125" style="1" bestFit="1" customWidth="1"/>
    <col min="14601" max="14601" width="12.5703125" style="1" customWidth="1"/>
    <col min="14602" max="14602" width="14" style="1" customWidth="1"/>
    <col min="14603" max="14603" width="22.42578125" style="1" customWidth="1"/>
    <col min="14604" max="14604" width="10.5703125" style="1" bestFit="1" customWidth="1"/>
    <col min="14605" max="14605" width="9.42578125" style="1" bestFit="1" customWidth="1"/>
    <col min="14606" max="14606" width="11.85546875" style="1" customWidth="1"/>
    <col min="14607" max="14840" width="9.140625" style="1"/>
    <col min="14841" max="14841" width="3.140625" style="1" customWidth="1"/>
    <col min="14842" max="14842" width="15.5703125" style="1" customWidth="1"/>
    <col min="14843" max="14843" width="55.140625" style="1" customWidth="1"/>
    <col min="14844" max="14844" width="5.85546875" style="1" customWidth="1"/>
    <col min="14845" max="14845" width="6.85546875" style="1" customWidth="1"/>
    <col min="14846" max="14848" width="10.5703125" style="1" customWidth="1"/>
    <col min="14849" max="14855" width="0" style="1" hidden="1" customWidth="1"/>
    <col min="14856" max="14856" width="11.42578125" style="1" bestFit="1" customWidth="1"/>
    <col min="14857" max="14857" width="12.5703125" style="1" customWidth="1"/>
    <col min="14858" max="14858" width="14" style="1" customWidth="1"/>
    <col min="14859" max="14859" width="22.42578125" style="1" customWidth="1"/>
    <col min="14860" max="14860" width="10.5703125" style="1" bestFit="1" customWidth="1"/>
    <col min="14861" max="14861" width="9.42578125" style="1" bestFit="1" customWidth="1"/>
    <col min="14862" max="14862" width="11.85546875" style="1" customWidth="1"/>
    <col min="14863" max="15096" width="9.140625" style="1"/>
    <col min="15097" max="15097" width="3.140625" style="1" customWidth="1"/>
    <col min="15098" max="15098" width="15.5703125" style="1" customWidth="1"/>
    <col min="15099" max="15099" width="55.140625" style="1" customWidth="1"/>
    <col min="15100" max="15100" width="5.85546875" style="1" customWidth="1"/>
    <col min="15101" max="15101" width="6.85546875" style="1" customWidth="1"/>
    <col min="15102" max="15104" width="10.5703125" style="1" customWidth="1"/>
    <col min="15105" max="15111" width="0" style="1" hidden="1" customWidth="1"/>
    <col min="15112" max="15112" width="11.42578125" style="1" bestFit="1" customWidth="1"/>
    <col min="15113" max="15113" width="12.5703125" style="1" customWidth="1"/>
    <col min="15114" max="15114" width="14" style="1" customWidth="1"/>
    <col min="15115" max="15115" width="22.42578125" style="1" customWidth="1"/>
    <col min="15116" max="15116" width="10.5703125" style="1" bestFit="1" customWidth="1"/>
    <col min="15117" max="15117" width="9.42578125" style="1" bestFit="1" customWidth="1"/>
    <col min="15118" max="15118" width="11.85546875" style="1" customWidth="1"/>
    <col min="15119" max="15352" width="9.140625" style="1"/>
    <col min="15353" max="15353" width="3.140625" style="1" customWidth="1"/>
    <col min="15354" max="15354" width="15.5703125" style="1" customWidth="1"/>
    <col min="15355" max="15355" width="55.140625" style="1" customWidth="1"/>
    <col min="15356" max="15356" width="5.85546875" style="1" customWidth="1"/>
    <col min="15357" max="15357" width="6.85546875" style="1" customWidth="1"/>
    <col min="15358" max="15360" width="10.5703125" style="1" customWidth="1"/>
    <col min="15361" max="15367" width="0" style="1" hidden="1" customWidth="1"/>
    <col min="15368" max="15368" width="11.42578125" style="1" bestFit="1" customWidth="1"/>
    <col min="15369" max="15369" width="12.5703125" style="1" customWidth="1"/>
    <col min="15370" max="15370" width="14" style="1" customWidth="1"/>
    <col min="15371" max="15371" width="22.42578125" style="1" customWidth="1"/>
    <col min="15372" max="15372" width="10.5703125" style="1" bestFit="1" customWidth="1"/>
    <col min="15373" max="15373" width="9.42578125" style="1" bestFit="1" customWidth="1"/>
    <col min="15374" max="15374" width="11.85546875" style="1" customWidth="1"/>
    <col min="15375" max="15608" width="9.140625" style="1"/>
    <col min="15609" max="15609" width="3.140625" style="1" customWidth="1"/>
    <col min="15610" max="15610" width="15.5703125" style="1" customWidth="1"/>
    <col min="15611" max="15611" width="55.140625" style="1" customWidth="1"/>
    <col min="15612" max="15612" width="5.85546875" style="1" customWidth="1"/>
    <col min="15613" max="15613" width="6.85546875" style="1" customWidth="1"/>
    <col min="15614" max="15616" width="10.5703125" style="1" customWidth="1"/>
    <col min="15617" max="15623" width="0" style="1" hidden="1" customWidth="1"/>
    <col min="15624" max="15624" width="11.42578125" style="1" bestFit="1" customWidth="1"/>
    <col min="15625" max="15625" width="12.5703125" style="1" customWidth="1"/>
    <col min="15626" max="15626" width="14" style="1" customWidth="1"/>
    <col min="15627" max="15627" width="22.42578125" style="1" customWidth="1"/>
    <col min="15628" max="15628" width="10.5703125" style="1" bestFit="1" customWidth="1"/>
    <col min="15629" max="15629" width="9.42578125" style="1" bestFit="1" customWidth="1"/>
    <col min="15630" max="15630" width="11.85546875" style="1" customWidth="1"/>
    <col min="15631" max="15864" width="9.140625" style="1"/>
    <col min="15865" max="15865" width="3.140625" style="1" customWidth="1"/>
    <col min="15866" max="15866" width="15.5703125" style="1" customWidth="1"/>
    <col min="15867" max="15867" width="55.140625" style="1" customWidth="1"/>
    <col min="15868" max="15868" width="5.85546875" style="1" customWidth="1"/>
    <col min="15869" max="15869" width="6.85546875" style="1" customWidth="1"/>
    <col min="15870" max="15872" width="10.5703125" style="1" customWidth="1"/>
    <col min="15873" max="15879" width="0" style="1" hidden="1" customWidth="1"/>
    <col min="15880" max="15880" width="11.42578125" style="1" bestFit="1" customWidth="1"/>
    <col min="15881" max="15881" width="12.5703125" style="1" customWidth="1"/>
    <col min="15882" max="15882" width="14" style="1" customWidth="1"/>
    <col min="15883" max="15883" width="22.42578125" style="1" customWidth="1"/>
    <col min="15884" max="15884" width="10.5703125" style="1" bestFit="1" customWidth="1"/>
    <col min="15885" max="15885" width="9.42578125" style="1" bestFit="1" customWidth="1"/>
    <col min="15886" max="15886" width="11.85546875" style="1" customWidth="1"/>
    <col min="15887" max="16120" width="9.140625" style="1"/>
    <col min="16121" max="16121" width="3.140625" style="1" customWidth="1"/>
    <col min="16122" max="16122" width="15.5703125" style="1" customWidth="1"/>
    <col min="16123" max="16123" width="55.140625" style="1" customWidth="1"/>
    <col min="16124" max="16124" width="5.85546875" style="1" customWidth="1"/>
    <col min="16125" max="16125" width="6.85546875" style="1" customWidth="1"/>
    <col min="16126" max="16128" width="10.5703125" style="1" customWidth="1"/>
    <col min="16129" max="16135" width="0" style="1" hidden="1" customWidth="1"/>
    <col min="16136" max="16136" width="11.42578125" style="1" bestFit="1" customWidth="1"/>
    <col min="16137" max="16137" width="12.5703125" style="1" customWidth="1"/>
    <col min="16138" max="16138" width="14" style="1" customWidth="1"/>
    <col min="16139" max="16139" width="22.42578125" style="1" customWidth="1"/>
    <col min="16140" max="16140" width="10.5703125" style="1" bestFit="1" customWidth="1"/>
    <col min="16141" max="16141" width="9.42578125" style="1" bestFit="1" customWidth="1"/>
    <col min="16142" max="16142" width="11.85546875" style="1" customWidth="1"/>
    <col min="16143" max="16384" width="9.140625" style="1"/>
  </cols>
  <sheetData>
    <row r="1" spans="1:14" ht="35.25" customHeight="1" x14ac:dyDescent="0.2">
      <c r="B1" s="55" t="s">
        <v>29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ht="27.75" customHeight="1" x14ac:dyDescent="0.2">
      <c r="A2" s="58" t="s">
        <v>10</v>
      </c>
      <c r="B2" s="58"/>
      <c r="C2" s="58"/>
      <c r="D2" s="58"/>
      <c r="E2" s="59" t="s">
        <v>21</v>
      </c>
      <c r="F2" s="59"/>
      <c r="G2" s="59"/>
      <c r="H2" s="59"/>
      <c r="I2" s="59"/>
      <c r="J2" s="59"/>
      <c r="K2" s="59"/>
      <c r="L2" s="60"/>
      <c r="M2" s="60"/>
      <c r="N2" s="60"/>
    </row>
    <row r="3" spans="1:14" ht="66" customHeight="1" x14ac:dyDescent="0.2">
      <c r="A3" s="58" t="s">
        <v>11</v>
      </c>
      <c r="B3" s="58"/>
      <c r="C3" s="58"/>
      <c r="D3" s="58"/>
      <c r="E3" s="59" t="s">
        <v>18</v>
      </c>
      <c r="F3" s="59"/>
      <c r="G3" s="59"/>
      <c r="H3" s="59"/>
      <c r="I3" s="59"/>
      <c r="J3" s="59"/>
      <c r="K3" s="59"/>
      <c r="L3" s="60"/>
      <c r="M3" s="60"/>
      <c r="N3" s="60"/>
    </row>
    <row r="4" spans="1:14" ht="30" customHeight="1" x14ac:dyDescent="0.2">
      <c r="A4" s="58" t="s">
        <v>20</v>
      </c>
      <c r="B4" s="60"/>
      <c r="C4" s="60"/>
      <c r="D4" s="60"/>
      <c r="E4" s="61" t="s">
        <v>80</v>
      </c>
      <c r="F4" s="62"/>
      <c r="G4" s="62"/>
      <c r="H4" s="62"/>
      <c r="I4" s="62"/>
      <c r="J4" s="62"/>
      <c r="K4" s="62"/>
      <c r="L4" s="62"/>
      <c r="M4" s="62"/>
      <c r="N4" s="62"/>
    </row>
    <row r="5" spans="1:14" ht="12.75" customHeight="1" x14ac:dyDescent="0.2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1:14" ht="40.5" customHeight="1" x14ac:dyDescent="0.2">
      <c r="A6" s="53" t="s">
        <v>0</v>
      </c>
      <c r="B6" s="54" t="s">
        <v>1</v>
      </c>
      <c r="C6" s="54" t="s">
        <v>2</v>
      </c>
      <c r="D6" s="54" t="s">
        <v>3</v>
      </c>
      <c r="E6" s="47" t="s">
        <v>4</v>
      </c>
      <c r="F6" s="47"/>
      <c r="G6" s="47"/>
      <c r="H6" s="46" t="s">
        <v>8</v>
      </c>
      <c r="I6" s="46"/>
      <c r="J6" s="46"/>
      <c r="K6" s="47" t="s">
        <v>9</v>
      </c>
      <c r="L6" s="47"/>
      <c r="M6" s="47"/>
      <c r="N6" s="47"/>
    </row>
    <row r="7" spans="1:14" ht="183.75" customHeight="1" x14ac:dyDescent="0.2">
      <c r="A7" s="53"/>
      <c r="B7" s="54"/>
      <c r="C7" s="54"/>
      <c r="D7" s="54"/>
      <c r="E7" s="11" t="s">
        <v>26</v>
      </c>
      <c r="F7" s="11" t="s">
        <v>27</v>
      </c>
      <c r="G7" s="11" t="s">
        <v>28</v>
      </c>
      <c r="H7" s="17" t="s">
        <v>22</v>
      </c>
      <c r="I7" s="17" t="s">
        <v>5</v>
      </c>
      <c r="J7" s="16" t="s">
        <v>23</v>
      </c>
      <c r="K7" s="18" t="s">
        <v>24</v>
      </c>
      <c r="L7" s="19" t="s">
        <v>79</v>
      </c>
      <c r="M7" s="17" t="s">
        <v>30</v>
      </c>
      <c r="N7" s="17" t="s">
        <v>6</v>
      </c>
    </row>
    <row r="8" spans="1:14" s="3" customFormat="1" ht="23.25" customHeight="1" x14ac:dyDescent="0.2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5">
        <v>11</v>
      </c>
      <c r="L8" s="15">
        <v>12</v>
      </c>
      <c r="M8" s="15">
        <v>13</v>
      </c>
      <c r="N8" s="15">
        <v>14</v>
      </c>
    </row>
    <row r="9" spans="1:14" s="40" customFormat="1" ht="45" customHeight="1" x14ac:dyDescent="0.25">
      <c r="A9" s="63">
        <v>1</v>
      </c>
      <c r="B9" s="65" t="s">
        <v>31</v>
      </c>
      <c r="C9" s="15" t="s">
        <v>78</v>
      </c>
      <c r="D9" s="63">
        <v>14</v>
      </c>
      <c r="E9" s="67">
        <v>578</v>
      </c>
      <c r="F9" s="67">
        <v>624.6</v>
      </c>
      <c r="G9" s="67">
        <v>618.79999999999995</v>
      </c>
      <c r="H9" s="41">
        <f t="shared" ref="H9" si="0">AVERAGE(E9:G9)</f>
        <v>607.13333333333333</v>
      </c>
      <c r="I9" s="20">
        <f t="shared" ref="I9" si="1">SQRT(VAR(E9:G9))</f>
        <v>25.396325193486817</v>
      </c>
      <c r="J9" s="20">
        <f t="shared" ref="J9" si="2">I9/H9*100</f>
        <v>4.182989765041202</v>
      </c>
      <c r="K9" s="13">
        <f t="shared" ref="K9" si="3">D9*SUM(E9:G9)/COLUMNS(E9:G9)</f>
        <v>8499.8666666666668</v>
      </c>
      <c r="L9" s="13">
        <f>K9/D9*0.95238213363</f>
        <v>578.22293939789404</v>
      </c>
      <c r="M9" s="13">
        <f t="shared" ref="M9:M54" si="4">ROUND(L9,2)</f>
        <v>578.22</v>
      </c>
      <c r="N9" s="13">
        <f t="shared" ref="N9" si="5">M9*D9</f>
        <v>8095.08</v>
      </c>
    </row>
    <row r="10" spans="1:14" s="40" customFormat="1" ht="45" customHeight="1" x14ac:dyDescent="0.25">
      <c r="A10" s="63">
        <v>2</v>
      </c>
      <c r="B10" s="65" t="s">
        <v>32</v>
      </c>
      <c r="C10" s="15" t="s">
        <v>78</v>
      </c>
      <c r="D10" s="63">
        <v>10</v>
      </c>
      <c r="E10" s="67">
        <v>232</v>
      </c>
      <c r="F10" s="67">
        <v>250.6</v>
      </c>
      <c r="G10" s="67">
        <v>248.2</v>
      </c>
      <c r="H10" s="41">
        <f t="shared" ref="H10:H54" si="6">AVERAGE(E10:G10)</f>
        <v>243.6</v>
      </c>
      <c r="I10" s="20">
        <f t="shared" ref="I10:I54" si="7">SQRT(VAR(E10:G10))</f>
        <v>10.117311895953387</v>
      </c>
      <c r="J10" s="20">
        <f t="shared" ref="J10:J54" si="8">I10/H10*100</f>
        <v>4.1532479047427699</v>
      </c>
      <c r="K10" s="13">
        <f t="shared" ref="K10:K54" si="9">D10*SUM(E10:G10)/COLUMNS(E10:G10)</f>
        <v>2436</v>
      </c>
      <c r="L10" s="13">
        <f t="shared" ref="L10:L55" si="10">K10/D10*0.95238213363</f>
        <v>232.00028775226801</v>
      </c>
      <c r="M10" s="13">
        <f t="shared" si="4"/>
        <v>232</v>
      </c>
      <c r="N10" s="13">
        <f t="shared" ref="N10:N54" si="11">M10*D10</f>
        <v>2320</v>
      </c>
    </row>
    <row r="11" spans="1:14" s="40" customFormat="1" ht="45" customHeight="1" x14ac:dyDescent="0.25">
      <c r="A11" s="63">
        <v>3</v>
      </c>
      <c r="B11" s="65" t="s">
        <v>33</v>
      </c>
      <c r="C11" s="15" t="s">
        <v>78</v>
      </c>
      <c r="D11" s="63">
        <v>10</v>
      </c>
      <c r="E11" s="67">
        <v>232</v>
      </c>
      <c r="F11" s="67">
        <v>250.6</v>
      </c>
      <c r="G11" s="67">
        <v>248.2</v>
      </c>
      <c r="H11" s="41">
        <f t="shared" si="6"/>
        <v>243.6</v>
      </c>
      <c r="I11" s="20">
        <f t="shared" si="7"/>
        <v>10.117311895953387</v>
      </c>
      <c r="J11" s="20">
        <f t="shared" si="8"/>
        <v>4.1532479047427699</v>
      </c>
      <c r="K11" s="13">
        <f t="shared" si="9"/>
        <v>2436</v>
      </c>
      <c r="L11" s="13">
        <f t="shared" si="10"/>
        <v>232.00028775226801</v>
      </c>
      <c r="M11" s="13">
        <f t="shared" si="4"/>
        <v>232</v>
      </c>
      <c r="N11" s="13">
        <f t="shared" si="11"/>
        <v>2320</v>
      </c>
    </row>
    <row r="12" spans="1:14" s="40" customFormat="1" ht="45" customHeight="1" x14ac:dyDescent="0.25">
      <c r="A12" s="64">
        <v>4</v>
      </c>
      <c r="B12" s="66" t="s">
        <v>34</v>
      </c>
      <c r="C12" s="15" t="s">
        <v>78</v>
      </c>
      <c r="D12" s="64">
        <v>11</v>
      </c>
      <c r="E12" s="67">
        <v>608.4</v>
      </c>
      <c r="F12" s="67">
        <v>657.1</v>
      </c>
      <c r="G12" s="67">
        <v>651</v>
      </c>
      <c r="H12" s="41">
        <f t="shared" si="6"/>
        <v>638.83333333333337</v>
      </c>
      <c r="I12" s="20">
        <f t="shared" si="7"/>
        <v>26.53193044867513</v>
      </c>
      <c r="J12" s="20">
        <f t="shared" si="8"/>
        <v>4.1531850428398327</v>
      </c>
      <c r="K12" s="13">
        <f t="shared" si="9"/>
        <v>7027.166666666667</v>
      </c>
      <c r="L12" s="13">
        <f t="shared" si="10"/>
        <v>608.41345303396508</v>
      </c>
      <c r="M12" s="13">
        <f t="shared" si="4"/>
        <v>608.41</v>
      </c>
      <c r="N12" s="13">
        <f t="shared" si="11"/>
        <v>6692.5099999999993</v>
      </c>
    </row>
    <row r="13" spans="1:14" s="40" customFormat="1" ht="45" customHeight="1" x14ac:dyDescent="0.25">
      <c r="A13" s="64">
        <v>5</v>
      </c>
      <c r="B13" s="66" t="s">
        <v>35</v>
      </c>
      <c r="C13" s="15" t="s">
        <v>78</v>
      </c>
      <c r="D13" s="64">
        <v>30</v>
      </c>
      <c r="E13" s="67">
        <v>493</v>
      </c>
      <c r="F13" s="67">
        <v>532.4</v>
      </c>
      <c r="G13" s="67">
        <v>527.5</v>
      </c>
      <c r="H13" s="41">
        <f t="shared" si="6"/>
        <v>517.63333333333333</v>
      </c>
      <c r="I13" s="20">
        <f t="shared" si="7"/>
        <v>21.473316775322182</v>
      </c>
      <c r="J13" s="20">
        <f t="shared" si="8"/>
        <v>4.1483643715607279</v>
      </c>
      <c r="K13" s="13">
        <f t="shared" si="9"/>
        <v>15529</v>
      </c>
      <c r="L13" s="13">
        <f t="shared" si="10"/>
        <v>492.984738438009</v>
      </c>
      <c r="M13" s="13">
        <f t="shared" si="4"/>
        <v>492.98</v>
      </c>
      <c r="N13" s="13">
        <f t="shared" si="11"/>
        <v>14789.400000000001</v>
      </c>
    </row>
    <row r="14" spans="1:14" s="40" customFormat="1" ht="45" customHeight="1" x14ac:dyDescent="0.25">
      <c r="A14" s="64">
        <v>6</v>
      </c>
      <c r="B14" s="66" t="s">
        <v>36</v>
      </c>
      <c r="C14" s="15" t="s">
        <v>78</v>
      </c>
      <c r="D14" s="64">
        <v>10</v>
      </c>
      <c r="E14" s="67">
        <v>387.1</v>
      </c>
      <c r="F14" s="67">
        <v>418.1</v>
      </c>
      <c r="G14" s="67">
        <v>414.2</v>
      </c>
      <c r="H14" s="41">
        <f t="shared" si="6"/>
        <v>406.4666666666667</v>
      </c>
      <c r="I14" s="20">
        <f t="shared" si="7"/>
        <v>16.88500320797521</v>
      </c>
      <c r="J14" s="20">
        <f t="shared" si="8"/>
        <v>4.1540929657147476</v>
      </c>
      <c r="K14" s="13">
        <f t="shared" si="9"/>
        <v>4064.6666666666665</v>
      </c>
      <c r="L14" s="13">
        <f t="shared" si="10"/>
        <v>387.11159124947397</v>
      </c>
      <c r="M14" s="13">
        <f t="shared" si="4"/>
        <v>387.11</v>
      </c>
      <c r="N14" s="13">
        <f t="shared" si="11"/>
        <v>3871.1000000000004</v>
      </c>
    </row>
    <row r="15" spans="1:14" s="40" customFormat="1" ht="45" customHeight="1" x14ac:dyDescent="0.25">
      <c r="A15" s="64">
        <v>7</v>
      </c>
      <c r="B15" s="66" t="s">
        <v>37</v>
      </c>
      <c r="C15" s="15" t="s">
        <v>78</v>
      </c>
      <c r="D15" s="64">
        <v>10</v>
      </c>
      <c r="E15" s="67">
        <v>387.1</v>
      </c>
      <c r="F15" s="67">
        <v>418.1</v>
      </c>
      <c r="G15" s="67">
        <v>414.2</v>
      </c>
      <c r="H15" s="41">
        <f>AVERAGE(E15:G15)</f>
        <v>406.4666666666667</v>
      </c>
      <c r="I15" s="20">
        <f>SQRT(VAR(E15:G15))</f>
        <v>16.88500320797521</v>
      </c>
      <c r="J15" s="20">
        <f t="shared" si="8"/>
        <v>4.1540929657147476</v>
      </c>
      <c r="K15" s="13">
        <f>D15*SUM(E15:G15)/COLUMNS(E15:G15)</f>
        <v>4064.6666666666665</v>
      </c>
      <c r="L15" s="13">
        <f t="shared" si="10"/>
        <v>387.11159124947397</v>
      </c>
      <c r="M15" s="13">
        <f t="shared" si="4"/>
        <v>387.11</v>
      </c>
      <c r="N15" s="13">
        <f t="shared" si="11"/>
        <v>3871.1000000000004</v>
      </c>
    </row>
    <row r="16" spans="1:14" s="40" customFormat="1" ht="45" customHeight="1" x14ac:dyDescent="0.25">
      <c r="A16" s="64">
        <v>8</v>
      </c>
      <c r="B16" s="66" t="s">
        <v>38</v>
      </c>
      <c r="C16" s="15" t="s">
        <v>78</v>
      </c>
      <c r="D16" s="64">
        <v>7</v>
      </c>
      <c r="E16" s="67">
        <v>377.1</v>
      </c>
      <c r="F16" s="67">
        <v>407.3</v>
      </c>
      <c r="G16" s="67">
        <v>403.5</v>
      </c>
      <c r="H16" s="41">
        <f t="shared" si="6"/>
        <v>395.9666666666667</v>
      </c>
      <c r="I16" s="20">
        <f t="shared" si="7"/>
        <v>16.449113451287673</v>
      </c>
      <c r="J16" s="20">
        <f t="shared" si="8"/>
        <v>4.154166205392964</v>
      </c>
      <c r="K16" s="13">
        <f t="shared" si="9"/>
        <v>2771.7666666666669</v>
      </c>
      <c r="L16" s="13">
        <f t="shared" si="10"/>
        <v>377.11157884635901</v>
      </c>
      <c r="M16" s="13">
        <f t="shared" si="4"/>
        <v>377.11</v>
      </c>
      <c r="N16" s="13">
        <f t="shared" si="11"/>
        <v>2639.77</v>
      </c>
    </row>
    <row r="17" spans="1:14" s="40" customFormat="1" ht="45" customHeight="1" x14ac:dyDescent="0.25">
      <c r="A17" s="64">
        <v>9</v>
      </c>
      <c r="B17" s="66" t="s">
        <v>39</v>
      </c>
      <c r="C17" s="15" t="s">
        <v>78</v>
      </c>
      <c r="D17" s="64">
        <v>7</v>
      </c>
      <c r="E17" s="67">
        <v>377.1</v>
      </c>
      <c r="F17" s="67">
        <v>407.3</v>
      </c>
      <c r="G17" s="67">
        <v>403.5</v>
      </c>
      <c r="H17" s="41">
        <f t="shared" si="6"/>
        <v>395.9666666666667</v>
      </c>
      <c r="I17" s="20">
        <f t="shared" si="7"/>
        <v>16.449113451287673</v>
      </c>
      <c r="J17" s="20">
        <f t="shared" si="8"/>
        <v>4.154166205392964</v>
      </c>
      <c r="K17" s="13">
        <f t="shared" si="9"/>
        <v>2771.7666666666669</v>
      </c>
      <c r="L17" s="13">
        <f t="shared" si="10"/>
        <v>377.11157884635901</v>
      </c>
      <c r="M17" s="13">
        <f t="shared" si="4"/>
        <v>377.11</v>
      </c>
      <c r="N17" s="13">
        <f t="shared" si="11"/>
        <v>2639.77</v>
      </c>
    </row>
    <row r="18" spans="1:14" s="40" customFormat="1" ht="45" customHeight="1" x14ac:dyDescent="0.25">
      <c r="A18" s="64">
        <v>10</v>
      </c>
      <c r="B18" s="66" t="s">
        <v>40</v>
      </c>
      <c r="C18" s="15" t="s">
        <v>78</v>
      </c>
      <c r="D18" s="64">
        <v>30</v>
      </c>
      <c r="E18" s="67">
        <v>556.1</v>
      </c>
      <c r="F18" s="67">
        <v>600.6</v>
      </c>
      <c r="G18" s="67">
        <v>595</v>
      </c>
      <c r="H18" s="41">
        <f t="shared" si="6"/>
        <v>583.9</v>
      </c>
      <c r="I18" s="20">
        <f t="shared" si="7"/>
        <v>24.237780426433435</v>
      </c>
      <c r="J18" s="20">
        <f t="shared" si="8"/>
        <v>4.1510156578923505</v>
      </c>
      <c r="K18" s="13">
        <f t="shared" si="9"/>
        <v>17517</v>
      </c>
      <c r="L18" s="13">
        <f t="shared" si="10"/>
        <v>556.09592782655704</v>
      </c>
      <c r="M18" s="13">
        <f t="shared" si="4"/>
        <v>556.1</v>
      </c>
      <c r="N18" s="13">
        <f t="shared" si="11"/>
        <v>16683</v>
      </c>
    </row>
    <row r="19" spans="1:14" s="40" customFormat="1" ht="45" customHeight="1" x14ac:dyDescent="0.25">
      <c r="A19" s="64">
        <v>11</v>
      </c>
      <c r="B19" s="66" t="s">
        <v>41</v>
      </c>
      <c r="C19" s="15" t="s">
        <v>78</v>
      </c>
      <c r="D19" s="64">
        <v>30</v>
      </c>
      <c r="E19" s="67">
        <v>487.3</v>
      </c>
      <c r="F19" s="67">
        <v>526.29999999999995</v>
      </c>
      <c r="G19" s="67">
        <v>521.4</v>
      </c>
      <c r="H19" s="41">
        <f t="shared" si="6"/>
        <v>511.66666666666669</v>
      </c>
      <c r="I19" s="20">
        <f t="shared" si="7"/>
        <v>21.243901085566467</v>
      </c>
      <c r="J19" s="20">
        <f t="shared" si="8"/>
        <v>4.1519024922931207</v>
      </c>
      <c r="K19" s="13">
        <f t="shared" si="9"/>
        <v>15350</v>
      </c>
      <c r="L19" s="13">
        <f t="shared" si="10"/>
        <v>487.30219170735</v>
      </c>
      <c r="M19" s="13">
        <f t="shared" si="4"/>
        <v>487.3</v>
      </c>
      <c r="N19" s="13">
        <f t="shared" si="11"/>
        <v>14619</v>
      </c>
    </row>
    <row r="20" spans="1:14" s="40" customFormat="1" ht="45" customHeight="1" x14ac:dyDescent="0.25">
      <c r="A20" s="64">
        <v>12</v>
      </c>
      <c r="B20" s="66" t="s">
        <v>42</v>
      </c>
      <c r="C20" s="15" t="s">
        <v>78</v>
      </c>
      <c r="D20" s="64">
        <v>24</v>
      </c>
      <c r="E20" s="67">
        <v>550.29999999999995</v>
      </c>
      <c r="F20" s="67">
        <v>594.29999999999995</v>
      </c>
      <c r="G20" s="67">
        <v>588.79999999999995</v>
      </c>
      <c r="H20" s="41">
        <f t="shared" si="6"/>
        <v>577.79999999999995</v>
      </c>
      <c r="I20" s="20">
        <f t="shared" si="7"/>
        <v>23.973944189473706</v>
      </c>
      <c r="J20" s="20">
        <f t="shared" si="8"/>
        <v>4.1491769106046572</v>
      </c>
      <c r="K20" s="13">
        <f t="shared" si="9"/>
        <v>13867.199999999999</v>
      </c>
      <c r="L20" s="13">
        <f t="shared" si="10"/>
        <v>550.28639681141397</v>
      </c>
      <c r="M20" s="13">
        <f t="shared" si="4"/>
        <v>550.29</v>
      </c>
      <c r="N20" s="13">
        <f t="shared" si="11"/>
        <v>13206.96</v>
      </c>
    </row>
    <row r="21" spans="1:14" s="40" customFormat="1" ht="45" customHeight="1" x14ac:dyDescent="0.25">
      <c r="A21" s="64">
        <v>13</v>
      </c>
      <c r="B21" s="66" t="s">
        <v>43</v>
      </c>
      <c r="C21" s="15" t="s">
        <v>78</v>
      </c>
      <c r="D21" s="64">
        <v>22</v>
      </c>
      <c r="E21" s="67">
        <v>545.1</v>
      </c>
      <c r="F21" s="67">
        <v>588.70000000000005</v>
      </c>
      <c r="G21" s="67">
        <v>583.29999999999995</v>
      </c>
      <c r="H21" s="41">
        <f t="shared" si="6"/>
        <v>572.36666666666667</v>
      </c>
      <c r="I21" s="20">
        <f t="shared" si="7"/>
        <v>23.767484791902845</v>
      </c>
      <c r="J21" s="20">
        <f t="shared" si="8"/>
        <v>4.1524928295212007</v>
      </c>
      <c r="K21" s="13">
        <f t="shared" si="9"/>
        <v>12592.066666666668</v>
      </c>
      <c r="L21" s="13">
        <f t="shared" si="10"/>
        <v>545.11178721869101</v>
      </c>
      <c r="M21" s="13">
        <f t="shared" si="4"/>
        <v>545.11</v>
      </c>
      <c r="N21" s="13">
        <f t="shared" si="11"/>
        <v>11992.42</v>
      </c>
    </row>
    <row r="22" spans="1:14" s="40" customFormat="1" ht="45" customHeight="1" x14ac:dyDescent="0.25">
      <c r="A22" s="64">
        <v>14</v>
      </c>
      <c r="B22" s="66" t="s">
        <v>44</v>
      </c>
      <c r="C22" s="15" t="s">
        <v>78</v>
      </c>
      <c r="D22" s="64">
        <v>5</v>
      </c>
      <c r="E22" s="67">
        <v>686.52</v>
      </c>
      <c r="F22" s="67">
        <v>741.4</v>
      </c>
      <c r="G22" s="67">
        <v>734.6</v>
      </c>
      <c r="H22" s="41">
        <f t="shared" si="6"/>
        <v>720.84</v>
      </c>
      <c r="I22" s="20">
        <f t="shared" si="7"/>
        <v>29.915828586218375</v>
      </c>
      <c r="J22" s="20">
        <f t="shared" si="8"/>
        <v>4.150134369099713</v>
      </c>
      <c r="K22" s="13">
        <f t="shared" si="9"/>
        <v>3604.2000000000003</v>
      </c>
      <c r="L22" s="13">
        <f t="shared" si="10"/>
        <v>686.51513720584921</v>
      </c>
      <c r="M22" s="13">
        <f t="shared" si="4"/>
        <v>686.52</v>
      </c>
      <c r="N22" s="13">
        <f t="shared" si="11"/>
        <v>3432.6</v>
      </c>
    </row>
    <row r="23" spans="1:14" s="40" customFormat="1" ht="45" customHeight="1" x14ac:dyDescent="0.25">
      <c r="A23" s="64">
        <v>15</v>
      </c>
      <c r="B23" s="66" t="s">
        <v>45</v>
      </c>
      <c r="C23" s="15" t="s">
        <v>78</v>
      </c>
      <c r="D23" s="64">
        <v>33</v>
      </c>
      <c r="E23" s="67">
        <v>813.8</v>
      </c>
      <c r="F23" s="67">
        <v>878.9</v>
      </c>
      <c r="G23" s="67">
        <v>870.8</v>
      </c>
      <c r="H23" s="41">
        <f t="shared" si="6"/>
        <v>854.5</v>
      </c>
      <c r="I23" s="20">
        <f t="shared" si="7"/>
        <v>35.479148806024092</v>
      </c>
      <c r="J23" s="20">
        <f t="shared" si="8"/>
        <v>4.1520361387974356</v>
      </c>
      <c r="K23" s="13">
        <f t="shared" si="9"/>
        <v>28198.5</v>
      </c>
      <c r="L23" s="13">
        <f t="shared" si="10"/>
        <v>813.81053318683496</v>
      </c>
      <c r="M23" s="13">
        <f t="shared" si="4"/>
        <v>813.81</v>
      </c>
      <c r="N23" s="13">
        <f t="shared" si="11"/>
        <v>26855.73</v>
      </c>
    </row>
    <row r="24" spans="1:14" s="40" customFormat="1" ht="45" customHeight="1" x14ac:dyDescent="0.25">
      <c r="A24" s="64">
        <v>16</v>
      </c>
      <c r="B24" s="66" t="s">
        <v>46</v>
      </c>
      <c r="C24" s="15" t="s">
        <v>78</v>
      </c>
      <c r="D24" s="64">
        <v>60</v>
      </c>
      <c r="E24" s="67">
        <v>400.4</v>
      </c>
      <c r="F24" s="67">
        <v>432.45</v>
      </c>
      <c r="G24" s="67">
        <v>428.45</v>
      </c>
      <c r="H24" s="41">
        <f t="shared" si="6"/>
        <v>420.43333333333334</v>
      </c>
      <c r="I24" s="20">
        <f t="shared" si="7"/>
        <v>17.46427305482062</v>
      </c>
      <c r="J24" s="20">
        <f t="shared" si="8"/>
        <v>4.1538745076081707</v>
      </c>
      <c r="K24" s="13">
        <f t="shared" si="9"/>
        <v>25226</v>
      </c>
      <c r="L24" s="13">
        <f t="shared" si="10"/>
        <v>400.413195049173</v>
      </c>
      <c r="M24" s="13">
        <f t="shared" si="4"/>
        <v>400.41</v>
      </c>
      <c r="N24" s="13">
        <f t="shared" si="11"/>
        <v>24024.600000000002</v>
      </c>
    </row>
    <row r="25" spans="1:14" s="14" customFormat="1" ht="45" customHeight="1" x14ac:dyDescent="0.25">
      <c r="A25" s="69">
        <v>17</v>
      </c>
      <c r="B25" s="70" t="s">
        <v>47</v>
      </c>
      <c r="C25" s="15" t="s">
        <v>78</v>
      </c>
      <c r="D25" s="69">
        <v>60</v>
      </c>
      <c r="E25" s="67">
        <v>400.4</v>
      </c>
      <c r="F25" s="67">
        <v>432.45</v>
      </c>
      <c r="G25" s="67">
        <v>428.45</v>
      </c>
      <c r="H25" s="41">
        <f t="shared" si="6"/>
        <v>420.43333333333334</v>
      </c>
      <c r="I25" s="20">
        <f t="shared" si="7"/>
        <v>17.46427305482062</v>
      </c>
      <c r="J25" s="20">
        <f t="shared" si="8"/>
        <v>4.1538745076081707</v>
      </c>
      <c r="K25" s="13">
        <f t="shared" si="9"/>
        <v>25226</v>
      </c>
      <c r="L25" s="13">
        <f t="shared" si="10"/>
        <v>400.413195049173</v>
      </c>
      <c r="M25" s="13">
        <f t="shared" si="4"/>
        <v>400.41</v>
      </c>
      <c r="N25" s="13">
        <f t="shared" si="11"/>
        <v>24024.600000000002</v>
      </c>
    </row>
    <row r="26" spans="1:14" s="40" customFormat="1" ht="45" customHeight="1" x14ac:dyDescent="0.25">
      <c r="A26" s="64">
        <v>18</v>
      </c>
      <c r="B26" s="66" t="s">
        <v>48</v>
      </c>
      <c r="C26" s="15" t="s">
        <v>78</v>
      </c>
      <c r="D26" s="64">
        <v>44</v>
      </c>
      <c r="E26" s="67">
        <v>438</v>
      </c>
      <c r="F26" s="67">
        <v>473</v>
      </c>
      <c r="G26" s="67">
        <v>468.7</v>
      </c>
      <c r="H26" s="41">
        <f t="shared" si="6"/>
        <v>459.90000000000003</v>
      </c>
      <c r="I26" s="20">
        <f t="shared" si="7"/>
        <v>19.087430418995638</v>
      </c>
      <c r="J26" s="20">
        <f t="shared" si="8"/>
        <v>4.1503436440521062</v>
      </c>
      <c r="K26" s="13">
        <f t="shared" si="9"/>
        <v>20235.600000000002</v>
      </c>
      <c r="L26" s="13">
        <f t="shared" si="10"/>
        <v>438.00054325643703</v>
      </c>
      <c r="M26" s="13">
        <f t="shared" si="4"/>
        <v>438</v>
      </c>
      <c r="N26" s="13">
        <f t="shared" si="11"/>
        <v>19272</v>
      </c>
    </row>
    <row r="27" spans="1:14" s="40" customFormat="1" ht="45" customHeight="1" x14ac:dyDescent="0.25">
      <c r="A27" s="64">
        <v>19</v>
      </c>
      <c r="B27" s="66" t="s">
        <v>49</v>
      </c>
      <c r="C27" s="15" t="s">
        <v>78</v>
      </c>
      <c r="D27" s="64">
        <v>30</v>
      </c>
      <c r="E27" s="67">
        <v>437.6</v>
      </c>
      <c r="F27" s="67">
        <v>472.6</v>
      </c>
      <c r="G27" s="67">
        <v>468.2</v>
      </c>
      <c r="H27" s="41">
        <f t="shared" si="6"/>
        <v>459.4666666666667</v>
      </c>
      <c r="I27" s="20">
        <f t="shared" si="7"/>
        <v>19.06445208584115</v>
      </c>
      <c r="J27" s="20">
        <f t="shared" si="8"/>
        <v>4.1492568381836517</v>
      </c>
      <c r="K27" s="13">
        <f t="shared" si="9"/>
        <v>13784</v>
      </c>
      <c r="L27" s="13">
        <f t="shared" si="10"/>
        <v>437.58784433186401</v>
      </c>
      <c r="M27" s="13">
        <f t="shared" si="4"/>
        <v>437.59</v>
      </c>
      <c r="N27" s="13">
        <f t="shared" si="11"/>
        <v>13127.699999999999</v>
      </c>
    </row>
    <row r="28" spans="1:14" s="40" customFormat="1" ht="45" customHeight="1" x14ac:dyDescent="0.25">
      <c r="A28" s="64">
        <v>20</v>
      </c>
      <c r="B28" s="66" t="s">
        <v>50</v>
      </c>
      <c r="C28" s="15" t="s">
        <v>78</v>
      </c>
      <c r="D28" s="64">
        <v>20</v>
      </c>
      <c r="E28" s="67">
        <v>447.8</v>
      </c>
      <c r="F28" s="67">
        <v>483.6</v>
      </c>
      <c r="G28" s="67">
        <v>479.1</v>
      </c>
      <c r="H28" s="41">
        <f t="shared" si="6"/>
        <v>470.16666666666669</v>
      </c>
      <c r="I28" s="20">
        <f t="shared" si="7"/>
        <v>19.500341877344958</v>
      </c>
      <c r="J28" s="20">
        <f t="shared" si="8"/>
        <v>4.1475381518635146</v>
      </c>
      <c r="K28" s="13">
        <f t="shared" si="9"/>
        <v>9403.3333333333339</v>
      </c>
      <c r="L28" s="13">
        <f t="shared" si="10"/>
        <v>447.77833316170501</v>
      </c>
      <c r="M28" s="13">
        <f t="shared" si="4"/>
        <v>447.78</v>
      </c>
      <c r="N28" s="13">
        <f t="shared" si="11"/>
        <v>8955.5999999999985</v>
      </c>
    </row>
    <row r="29" spans="1:14" s="40" customFormat="1" ht="45" customHeight="1" x14ac:dyDescent="0.25">
      <c r="A29" s="63">
        <v>21</v>
      </c>
      <c r="B29" s="65" t="s">
        <v>51</v>
      </c>
      <c r="C29" s="15" t="s">
        <v>78</v>
      </c>
      <c r="D29" s="63">
        <v>20</v>
      </c>
      <c r="E29" s="67">
        <v>447.8</v>
      </c>
      <c r="F29" s="67">
        <v>483.6</v>
      </c>
      <c r="G29" s="67">
        <v>479.1</v>
      </c>
      <c r="H29" s="41">
        <f t="shared" si="6"/>
        <v>470.16666666666669</v>
      </c>
      <c r="I29" s="20">
        <f t="shared" si="7"/>
        <v>19.500341877344958</v>
      </c>
      <c r="J29" s="20">
        <f t="shared" si="8"/>
        <v>4.1475381518635146</v>
      </c>
      <c r="K29" s="13">
        <f t="shared" si="9"/>
        <v>9403.3333333333339</v>
      </c>
      <c r="L29" s="13">
        <f t="shared" si="10"/>
        <v>447.77833316170501</v>
      </c>
      <c r="M29" s="13">
        <f t="shared" si="4"/>
        <v>447.78</v>
      </c>
      <c r="N29" s="13">
        <f t="shared" si="11"/>
        <v>8955.5999999999985</v>
      </c>
    </row>
    <row r="30" spans="1:14" s="40" customFormat="1" ht="45" customHeight="1" x14ac:dyDescent="0.25">
      <c r="A30" s="63">
        <v>22</v>
      </c>
      <c r="B30" s="65" t="s">
        <v>52</v>
      </c>
      <c r="C30" s="15" t="s">
        <v>78</v>
      </c>
      <c r="D30" s="63">
        <v>5</v>
      </c>
      <c r="E30" s="67">
        <v>447.8</v>
      </c>
      <c r="F30" s="67">
        <v>483.6</v>
      </c>
      <c r="G30" s="67">
        <v>479.1</v>
      </c>
      <c r="H30" s="41">
        <f t="shared" si="6"/>
        <v>470.16666666666669</v>
      </c>
      <c r="I30" s="20">
        <f t="shared" si="7"/>
        <v>19.500341877344958</v>
      </c>
      <c r="J30" s="20">
        <f t="shared" si="8"/>
        <v>4.1475381518635146</v>
      </c>
      <c r="K30" s="13">
        <f t="shared" si="9"/>
        <v>2350.8333333333335</v>
      </c>
      <c r="L30" s="13">
        <f t="shared" si="10"/>
        <v>447.77833316170501</v>
      </c>
      <c r="M30" s="13">
        <f t="shared" si="4"/>
        <v>447.78</v>
      </c>
      <c r="N30" s="13">
        <f t="shared" si="11"/>
        <v>2238.8999999999996</v>
      </c>
    </row>
    <row r="31" spans="1:14" s="40" customFormat="1" ht="45" customHeight="1" x14ac:dyDescent="0.25">
      <c r="A31" s="63">
        <v>23</v>
      </c>
      <c r="B31" s="65" t="s">
        <v>53</v>
      </c>
      <c r="C31" s="15" t="s">
        <v>78</v>
      </c>
      <c r="D31" s="63">
        <v>5</v>
      </c>
      <c r="E31" s="67">
        <v>447.8</v>
      </c>
      <c r="F31" s="67">
        <v>483.6</v>
      </c>
      <c r="G31" s="67">
        <v>479.1</v>
      </c>
      <c r="H31" s="41">
        <f t="shared" si="6"/>
        <v>470.16666666666669</v>
      </c>
      <c r="I31" s="20">
        <f t="shared" si="7"/>
        <v>19.500341877344958</v>
      </c>
      <c r="J31" s="20">
        <f t="shared" si="8"/>
        <v>4.1475381518635146</v>
      </c>
      <c r="K31" s="13">
        <f t="shared" si="9"/>
        <v>2350.8333333333335</v>
      </c>
      <c r="L31" s="13">
        <f t="shared" si="10"/>
        <v>447.77833316170501</v>
      </c>
      <c r="M31" s="13">
        <f t="shared" si="4"/>
        <v>447.78</v>
      </c>
      <c r="N31" s="13">
        <f t="shared" si="11"/>
        <v>2238.8999999999996</v>
      </c>
    </row>
    <row r="32" spans="1:14" s="40" customFormat="1" ht="45" customHeight="1" x14ac:dyDescent="0.25">
      <c r="A32" s="63">
        <v>24</v>
      </c>
      <c r="B32" s="65" t="s">
        <v>54</v>
      </c>
      <c r="C32" s="15" t="s">
        <v>78</v>
      </c>
      <c r="D32" s="63">
        <v>30</v>
      </c>
      <c r="E32" s="67">
        <v>289.2</v>
      </c>
      <c r="F32" s="67">
        <v>312.3</v>
      </c>
      <c r="G32" s="67">
        <v>309.39999999999998</v>
      </c>
      <c r="H32" s="41">
        <f t="shared" si="6"/>
        <v>303.63333333333333</v>
      </c>
      <c r="I32" s="20">
        <f t="shared" si="7"/>
        <v>12.583454745551139</v>
      </c>
      <c r="J32" s="20">
        <f t="shared" si="8"/>
        <v>4.1442929231148771</v>
      </c>
      <c r="K32" s="13">
        <f t="shared" si="9"/>
        <v>9109</v>
      </c>
      <c r="L32" s="13">
        <f t="shared" si="10"/>
        <v>289.17496184118897</v>
      </c>
      <c r="M32" s="13">
        <f t="shared" si="4"/>
        <v>289.17</v>
      </c>
      <c r="N32" s="13">
        <f t="shared" si="11"/>
        <v>8675.1</v>
      </c>
    </row>
    <row r="33" spans="1:14" s="40" customFormat="1" ht="45" customHeight="1" x14ac:dyDescent="0.25">
      <c r="A33" s="63">
        <v>25</v>
      </c>
      <c r="B33" s="65" t="s">
        <v>55</v>
      </c>
      <c r="C33" s="15" t="s">
        <v>78</v>
      </c>
      <c r="D33" s="63">
        <v>30</v>
      </c>
      <c r="E33" s="67">
        <v>289.2</v>
      </c>
      <c r="F33" s="67">
        <v>312.3</v>
      </c>
      <c r="G33" s="67">
        <v>309.39999999999998</v>
      </c>
      <c r="H33" s="41">
        <f t="shared" si="6"/>
        <v>303.63333333333333</v>
      </c>
      <c r="I33" s="20">
        <f t="shared" si="7"/>
        <v>12.583454745551139</v>
      </c>
      <c r="J33" s="20">
        <f t="shared" si="8"/>
        <v>4.1442929231148771</v>
      </c>
      <c r="K33" s="13">
        <f t="shared" si="9"/>
        <v>9109</v>
      </c>
      <c r="L33" s="13">
        <f t="shared" si="10"/>
        <v>289.17496184118897</v>
      </c>
      <c r="M33" s="13">
        <f t="shared" si="4"/>
        <v>289.17</v>
      </c>
      <c r="N33" s="13">
        <f t="shared" si="11"/>
        <v>8675.1</v>
      </c>
    </row>
    <row r="34" spans="1:14" s="40" customFormat="1" ht="45" customHeight="1" x14ac:dyDescent="0.25">
      <c r="A34" s="63">
        <v>26</v>
      </c>
      <c r="B34" s="65" t="s">
        <v>56</v>
      </c>
      <c r="C34" s="15" t="s">
        <v>78</v>
      </c>
      <c r="D34" s="63">
        <v>15</v>
      </c>
      <c r="E34" s="67">
        <v>460.7</v>
      </c>
      <c r="F34" s="67">
        <v>497.6</v>
      </c>
      <c r="G34" s="67">
        <v>492.9</v>
      </c>
      <c r="H34" s="41">
        <f t="shared" si="6"/>
        <v>483.73333333333329</v>
      </c>
      <c r="I34" s="20">
        <f t="shared" si="7"/>
        <v>20.085401000063047</v>
      </c>
      <c r="J34" s="20">
        <f t="shared" si="8"/>
        <v>4.1521639333096161</v>
      </c>
      <c r="K34" s="13">
        <f t="shared" si="9"/>
        <v>7255.9999999999991</v>
      </c>
      <c r="L34" s="13">
        <f t="shared" si="10"/>
        <v>460.69898410795196</v>
      </c>
      <c r="M34" s="13">
        <f t="shared" si="4"/>
        <v>460.7</v>
      </c>
      <c r="N34" s="13">
        <f t="shared" si="11"/>
        <v>6910.5</v>
      </c>
    </row>
    <row r="35" spans="1:14" s="40" customFormat="1" ht="45" customHeight="1" x14ac:dyDescent="0.25">
      <c r="A35" s="63">
        <v>27</v>
      </c>
      <c r="B35" s="65" t="s">
        <v>57</v>
      </c>
      <c r="C35" s="15" t="s">
        <v>78</v>
      </c>
      <c r="D35" s="63">
        <v>15</v>
      </c>
      <c r="E35" s="67">
        <v>460.7</v>
      </c>
      <c r="F35" s="67">
        <v>497.6</v>
      </c>
      <c r="G35" s="67">
        <v>492.9</v>
      </c>
      <c r="H35" s="41">
        <f>AVERAGE(E35:G35)</f>
        <v>483.73333333333329</v>
      </c>
      <c r="I35" s="20">
        <f>SQRT(VAR(E35:G35))</f>
        <v>20.085401000063047</v>
      </c>
      <c r="J35" s="20">
        <f t="shared" si="8"/>
        <v>4.1521639333096161</v>
      </c>
      <c r="K35" s="13">
        <f>D35*SUM(E35:G35)/COLUMNS(E35:G35)</f>
        <v>7255.9999999999991</v>
      </c>
      <c r="L35" s="13">
        <f t="shared" si="10"/>
        <v>460.69898410795196</v>
      </c>
      <c r="M35" s="13">
        <f t="shared" si="4"/>
        <v>460.7</v>
      </c>
      <c r="N35" s="13">
        <f t="shared" si="11"/>
        <v>6910.5</v>
      </c>
    </row>
    <row r="36" spans="1:14" s="40" customFormat="1" ht="45" customHeight="1" x14ac:dyDescent="0.25">
      <c r="A36" s="63">
        <v>28</v>
      </c>
      <c r="B36" s="65" t="s">
        <v>58</v>
      </c>
      <c r="C36" s="15" t="s">
        <v>78</v>
      </c>
      <c r="D36" s="63">
        <v>20</v>
      </c>
      <c r="E36" s="67">
        <v>460.7</v>
      </c>
      <c r="F36" s="67">
        <v>497.6</v>
      </c>
      <c r="G36" s="67">
        <v>492.9</v>
      </c>
      <c r="H36" s="41">
        <f t="shared" si="6"/>
        <v>483.73333333333329</v>
      </c>
      <c r="I36" s="20">
        <f t="shared" si="7"/>
        <v>20.085401000063047</v>
      </c>
      <c r="J36" s="20">
        <f t="shared" si="8"/>
        <v>4.1521639333096161</v>
      </c>
      <c r="K36" s="13">
        <f t="shared" si="9"/>
        <v>9674.6666666666661</v>
      </c>
      <c r="L36" s="13">
        <f t="shared" si="10"/>
        <v>460.69898410795196</v>
      </c>
      <c r="M36" s="13">
        <f t="shared" si="4"/>
        <v>460.7</v>
      </c>
      <c r="N36" s="13">
        <f t="shared" si="11"/>
        <v>9214</v>
      </c>
    </row>
    <row r="37" spans="1:14" s="40" customFormat="1" ht="45" customHeight="1" x14ac:dyDescent="0.25">
      <c r="A37" s="63">
        <v>29</v>
      </c>
      <c r="B37" s="65" t="s">
        <v>59</v>
      </c>
      <c r="C37" s="15" t="s">
        <v>78</v>
      </c>
      <c r="D37" s="63">
        <v>20</v>
      </c>
      <c r="E37" s="67">
        <v>460.7</v>
      </c>
      <c r="F37" s="67">
        <v>497.6</v>
      </c>
      <c r="G37" s="67">
        <v>492.9</v>
      </c>
      <c r="H37" s="41">
        <f t="shared" si="6"/>
        <v>483.73333333333329</v>
      </c>
      <c r="I37" s="20">
        <f t="shared" si="7"/>
        <v>20.085401000063047</v>
      </c>
      <c r="J37" s="20">
        <f t="shared" si="8"/>
        <v>4.1521639333096161</v>
      </c>
      <c r="K37" s="13">
        <f t="shared" si="9"/>
        <v>9674.6666666666661</v>
      </c>
      <c r="L37" s="13">
        <f t="shared" si="10"/>
        <v>460.69898410795196</v>
      </c>
      <c r="M37" s="13">
        <f t="shared" si="4"/>
        <v>460.7</v>
      </c>
      <c r="N37" s="13">
        <f t="shared" si="11"/>
        <v>9214</v>
      </c>
    </row>
    <row r="38" spans="1:14" s="40" customFormat="1" ht="45" customHeight="1" x14ac:dyDescent="0.25">
      <c r="A38" s="63">
        <v>30</v>
      </c>
      <c r="B38" s="65" t="s">
        <v>60</v>
      </c>
      <c r="C38" s="15" t="s">
        <v>78</v>
      </c>
      <c r="D38" s="63">
        <v>5</v>
      </c>
      <c r="E38" s="67">
        <v>357.8</v>
      </c>
      <c r="F38" s="67">
        <v>386.4</v>
      </c>
      <c r="G38" s="67">
        <v>382.8</v>
      </c>
      <c r="H38" s="41">
        <f t="shared" si="6"/>
        <v>375.66666666666669</v>
      </c>
      <c r="I38" s="20">
        <f t="shared" si="7"/>
        <v>15.577333961025968</v>
      </c>
      <c r="J38" s="20">
        <f t="shared" si="8"/>
        <v>4.1465840180193343</v>
      </c>
      <c r="K38" s="13">
        <f t="shared" si="9"/>
        <v>1878.3333333333333</v>
      </c>
      <c r="L38" s="13">
        <f t="shared" si="10"/>
        <v>357.77822153366998</v>
      </c>
      <c r="M38" s="13">
        <f t="shared" si="4"/>
        <v>357.78</v>
      </c>
      <c r="N38" s="13">
        <f t="shared" si="11"/>
        <v>1788.8999999999999</v>
      </c>
    </row>
    <row r="39" spans="1:14" s="40" customFormat="1" ht="45" customHeight="1" x14ac:dyDescent="0.25">
      <c r="A39" s="63">
        <v>31</v>
      </c>
      <c r="B39" s="65" t="s">
        <v>61</v>
      </c>
      <c r="C39" s="15" t="s">
        <v>78</v>
      </c>
      <c r="D39" s="63">
        <v>5</v>
      </c>
      <c r="E39" s="67">
        <v>357.8</v>
      </c>
      <c r="F39" s="67">
        <v>386.4</v>
      </c>
      <c r="G39" s="67">
        <v>382.8</v>
      </c>
      <c r="H39" s="41">
        <f t="shared" si="6"/>
        <v>375.66666666666669</v>
      </c>
      <c r="I39" s="20">
        <f t="shared" si="7"/>
        <v>15.577333961025968</v>
      </c>
      <c r="J39" s="20">
        <f t="shared" si="8"/>
        <v>4.1465840180193343</v>
      </c>
      <c r="K39" s="13">
        <f t="shared" si="9"/>
        <v>1878.3333333333333</v>
      </c>
      <c r="L39" s="13">
        <f t="shared" si="10"/>
        <v>357.77822153366998</v>
      </c>
      <c r="M39" s="13">
        <f t="shared" si="4"/>
        <v>357.78</v>
      </c>
      <c r="N39" s="13">
        <f t="shared" si="11"/>
        <v>1788.8999999999999</v>
      </c>
    </row>
    <row r="40" spans="1:14" s="40" customFormat="1" ht="45" customHeight="1" x14ac:dyDescent="0.25">
      <c r="A40" s="63">
        <v>32</v>
      </c>
      <c r="B40" s="65" t="s">
        <v>62</v>
      </c>
      <c r="C40" s="15" t="s">
        <v>78</v>
      </c>
      <c r="D40" s="63">
        <v>15</v>
      </c>
      <c r="E40" s="67">
        <v>546.79999999999995</v>
      </c>
      <c r="F40" s="67">
        <v>590.5</v>
      </c>
      <c r="G40" s="67">
        <v>585.1</v>
      </c>
      <c r="H40" s="41">
        <f t="shared" si="6"/>
        <v>574.13333333333333</v>
      </c>
      <c r="I40" s="20">
        <f t="shared" si="7"/>
        <v>23.824846973975191</v>
      </c>
      <c r="J40" s="20">
        <f t="shared" si="8"/>
        <v>4.1497062773993019</v>
      </c>
      <c r="K40" s="13">
        <f t="shared" si="9"/>
        <v>8612</v>
      </c>
      <c r="L40" s="13">
        <f t="shared" si="10"/>
        <v>546.79432898810398</v>
      </c>
      <c r="M40" s="13">
        <f t="shared" si="4"/>
        <v>546.79</v>
      </c>
      <c r="N40" s="13">
        <f t="shared" si="11"/>
        <v>8201.8499999999985</v>
      </c>
    </row>
    <row r="41" spans="1:14" s="40" customFormat="1" ht="45" customHeight="1" x14ac:dyDescent="0.25">
      <c r="A41" s="63">
        <v>33</v>
      </c>
      <c r="B41" s="65" t="s">
        <v>63</v>
      </c>
      <c r="C41" s="15" t="s">
        <v>78</v>
      </c>
      <c r="D41" s="63">
        <v>20</v>
      </c>
      <c r="E41" s="67">
        <v>435.8</v>
      </c>
      <c r="F41" s="67">
        <v>470.7</v>
      </c>
      <c r="G41" s="67">
        <v>466.3</v>
      </c>
      <c r="H41" s="41">
        <f t="shared" si="6"/>
        <v>457.59999999999997</v>
      </c>
      <c r="I41" s="20">
        <f t="shared" si="7"/>
        <v>19.007103935108042</v>
      </c>
      <c r="J41" s="20">
        <f t="shared" si="8"/>
        <v>4.1536503354694148</v>
      </c>
      <c r="K41" s="13">
        <f t="shared" si="9"/>
        <v>9152</v>
      </c>
      <c r="L41" s="13">
        <f t="shared" si="10"/>
        <v>435.81006434908801</v>
      </c>
      <c r="M41" s="13">
        <f t="shared" si="4"/>
        <v>435.81</v>
      </c>
      <c r="N41" s="13">
        <f t="shared" si="11"/>
        <v>8716.2000000000007</v>
      </c>
    </row>
    <row r="42" spans="1:14" s="40" customFormat="1" ht="45" customHeight="1" x14ac:dyDescent="0.25">
      <c r="A42" s="63">
        <v>34</v>
      </c>
      <c r="B42" s="65" t="s">
        <v>64</v>
      </c>
      <c r="C42" s="15" t="s">
        <v>78</v>
      </c>
      <c r="D42" s="63">
        <v>20</v>
      </c>
      <c r="E42" s="67">
        <v>435.8</v>
      </c>
      <c r="F42" s="67">
        <v>470.7</v>
      </c>
      <c r="G42" s="67">
        <v>466.3</v>
      </c>
      <c r="H42" s="41">
        <f t="shared" si="6"/>
        <v>457.59999999999997</v>
      </c>
      <c r="I42" s="20">
        <f t="shared" si="7"/>
        <v>19.007103935108042</v>
      </c>
      <c r="J42" s="20">
        <f t="shared" si="8"/>
        <v>4.1536503354694148</v>
      </c>
      <c r="K42" s="13">
        <f t="shared" si="9"/>
        <v>9152</v>
      </c>
      <c r="L42" s="13">
        <f t="shared" si="10"/>
        <v>435.81006434908801</v>
      </c>
      <c r="M42" s="13">
        <f t="shared" si="4"/>
        <v>435.81</v>
      </c>
      <c r="N42" s="13">
        <f t="shared" si="11"/>
        <v>8716.2000000000007</v>
      </c>
    </row>
    <row r="43" spans="1:14" s="40" customFormat="1" ht="45" customHeight="1" x14ac:dyDescent="0.25">
      <c r="A43" s="63">
        <v>35</v>
      </c>
      <c r="B43" s="65" t="s">
        <v>65</v>
      </c>
      <c r="C43" s="15" t="s">
        <v>78</v>
      </c>
      <c r="D43" s="63">
        <v>5</v>
      </c>
      <c r="E43" s="67">
        <v>435.8</v>
      </c>
      <c r="F43" s="67">
        <v>470.7</v>
      </c>
      <c r="G43" s="67">
        <v>466.3</v>
      </c>
      <c r="H43" s="41">
        <f t="shared" si="6"/>
        <v>457.59999999999997</v>
      </c>
      <c r="I43" s="20">
        <f t="shared" si="7"/>
        <v>19.007103935108042</v>
      </c>
      <c r="J43" s="20">
        <f t="shared" si="8"/>
        <v>4.1536503354694148</v>
      </c>
      <c r="K43" s="13">
        <f t="shared" si="9"/>
        <v>2288</v>
      </c>
      <c r="L43" s="13">
        <f t="shared" si="10"/>
        <v>435.81006434908801</v>
      </c>
      <c r="M43" s="13">
        <f t="shared" si="4"/>
        <v>435.81</v>
      </c>
      <c r="N43" s="13">
        <f t="shared" si="11"/>
        <v>2179.0500000000002</v>
      </c>
    </row>
    <row r="44" spans="1:14" s="40" customFormat="1" ht="45" customHeight="1" x14ac:dyDescent="0.25">
      <c r="A44" s="63">
        <v>36</v>
      </c>
      <c r="B44" s="65" t="s">
        <v>66</v>
      </c>
      <c r="C44" s="15" t="s">
        <v>78</v>
      </c>
      <c r="D44" s="63">
        <v>5</v>
      </c>
      <c r="E44" s="67">
        <v>435.8</v>
      </c>
      <c r="F44" s="67">
        <v>470.7</v>
      </c>
      <c r="G44" s="67">
        <v>466.3</v>
      </c>
      <c r="H44" s="41">
        <f t="shared" si="6"/>
        <v>457.59999999999997</v>
      </c>
      <c r="I44" s="20">
        <f t="shared" si="7"/>
        <v>19.007103935108042</v>
      </c>
      <c r="J44" s="20">
        <f t="shared" si="8"/>
        <v>4.1536503354694148</v>
      </c>
      <c r="K44" s="13">
        <f t="shared" si="9"/>
        <v>2288</v>
      </c>
      <c r="L44" s="13">
        <f t="shared" si="10"/>
        <v>435.81006434908801</v>
      </c>
      <c r="M44" s="13">
        <f t="shared" si="4"/>
        <v>435.81</v>
      </c>
      <c r="N44" s="13">
        <f t="shared" si="11"/>
        <v>2179.0500000000002</v>
      </c>
    </row>
    <row r="45" spans="1:14" s="40" customFormat="1" ht="45" customHeight="1" x14ac:dyDescent="0.25">
      <c r="A45" s="63">
        <v>37</v>
      </c>
      <c r="B45" s="65" t="s">
        <v>67</v>
      </c>
      <c r="C45" s="15" t="s">
        <v>78</v>
      </c>
      <c r="D45" s="63">
        <v>66</v>
      </c>
      <c r="E45" s="67">
        <v>519.6</v>
      </c>
      <c r="F45" s="67">
        <v>561.20000000000005</v>
      </c>
      <c r="G45" s="67">
        <v>556</v>
      </c>
      <c r="H45" s="41">
        <f t="shared" si="6"/>
        <v>545.6</v>
      </c>
      <c r="I45" s="20">
        <f t="shared" si="7"/>
        <v>22.666274506411504</v>
      </c>
      <c r="J45" s="20">
        <f t="shared" si="8"/>
        <v>4.1543758259551877</v>
      </c>
      <c r="K45" s="13">
        <f t="shared" si="9"/>
        <v>36009.600000000006</v>
      </c>
      <c r="L45" s="13">
        <f t="shared" si="10"/>
        <v>519.61969210852817</v>
      </c>
      <c r="M45" s="13">
        <f t="shared" si="4"/>
        <v>519.62</v>
      </c>
      <c r="N45" s="13">
        <f t="shared" si="11"/>
        <v>34294.92</v>
      </c>
    </row>
    <row r="46" spans="1:14" s="40" customFormat="1" ht="45" customHeight="1" x14ac:dyDescent="0.25">
      <c r="A46" s="63">
        <v>38</v>
      </c>
      <c r="B46" s="65" t="s">
        <v>68</v>
      </c>
      <c r="C46" s="15" t="s">
        <v>78</v>
      </c>
      <c r="D46" s="63">
        <v>14</v>
      </c>
      <c r="E46" s="67">
        <v>512.5</v>
      </c>
      <c r="F46" s="67">
        <v>553.5</v>
      </c>
      <c r="G46" s="67">
        <v>548.4</v>
      </c>
      <c r="H46" s="41">
        <f t="shared" si="6"/>
        <v>538.13333333333333</v>
      </c>
      <c r="I46" s="20">
        <f t="shared" si="7"/>
        <v>22.345096404655163</v>
      </c>
      <c r="J46" s="20">
        <f t="shared" si="8"/>
        <v>4.1523345647897356</v>
      </c>
      <c r="K46" s="13">
        <f t="shared" si="9"/>
        <v>7533.8666666666677</v>
      </c>
      <c r="L46" s="13">
        <f t="shared" si="10"/>
        <v>512.50857217742407</v>
      </c>
      <c r="M46" s="13">
        <f t="shared" si="4"/>
        <v>512.51</v>
      </c>
      <c r="N46" s="13">
        <f t="shared" si="11"/>
        <v>7175.1399999999994</v>
      </c>
    </row>
    <row r="47" spans="1:14" s="40" customFormat="1" ht="45" customHeight="1" x14ac:dyDescent="0.25">
      <c r="A47" s="63">
        <v>39</v>
      </c>
      <c r="B47" s="65" t="s">
        <v>69</v>
      </c>
      <c r="C47" s="15" t="s">
        <v>78</v>
      </c>
      <c r="D47" s="63">
        <v>20</v>
      </c>
      <c r="E47" s="67">
        <v>427.3</v>
      </c>
      <c r="F47" s="67">
        <v>461.5</v>
      </c>
      <c r="G47" s="67">
        <v>457.2</v>
      </c>
      <c r="H47" s="41">
        <f t="shared" si="6"/>
        <v>448.66666666666669</v>
      </c>
      <c r="I47" s="20">
        <f t="shared" si="7"/>
        <v>18.628562299150545</v>
      </c>
      <c r="J47" s="20">
        <f t="shared" si="8"/>
        <v>4.1519826818314733</v>
      </c>
      <c r="K47" s="13">
        <f t="shared" si="9"/>
        <v>8973.3333333333339</v>
      </c>
      <c r="L47" s="13">
        <f t="shared" si="10"/>
        <v>427.30211728866004</v>
      </c>
      <c r="M47" s="13">
        <f t="shared" si="4"/>
        <v>427.3</v>
      </c>
      <c r="N47" s="13">
        <f t="shared" si="11"/>
        <v>8546</v>
      </c>
    </row>
    <row r="48" spans="1:14" s="40" customFormat="1" ht="45" customHeight="1" x14ac:dyDescent="0.25">
      <c r="A48" s="63">
        <v>40</v>
      </c>
      <c r="B48" s="65" t="s">
        <v>70</v>
      </c>
      <c r="C48" s="15" t="s">
        <v>78</v>
      </c>
      <c r="D48" s="63">
        <v>20</v>
      </c>
      <c r="E48" s="67">
        <v>427.3</v>
      </c>
      <c r="F48" s="67">
        <v>461.5</v>
      </c>
      <c r="G48" s="67">
        <v>457.2</v>
      </c>
      <c r="H48" s="41">
        <f t="shared" si="6"/>
        <v>448.66666666666669</v>
      </c>
      <c r="I48" s="20">
        <f t="shared" si="7"/>
        <v>18.628562299150545</v>
      </c>
      <c r="J48" s="20">
        <f t="shared" si="8"/>
        <v>4.1519826818314733</v>
      </c>
      <c r="K48" s="13">
        <f t="shared" si="9"/>
        <v>8973.3333333333339</v>
      </c>
      <c r="L48" s="13">
        <f t="shared" si="10"/>
        <v>427.30211728866004</v>
      </c>
      <c r="M48" s="13">
        <f t="shared" si="4"/>
        <v>427.3</v>
      </c>
      <c r="N48" s="13">
        <f t="shared" si="11"/>
        <v>8546</v>
      </c>
    </row>
    <row r="49" spans="1:16" s="40" customFormat="1" ht="45" customHeight="1" x14ac:dyDescent="0.25">
      <c r="A49" s="63">
        <v>41</v>
      </c>
      <c r="B49" s="65" t="s">
        <v>71</v>
      </c>
      <c r="C49" s="15" t="s">
        <v>78</v>
      </c>
      <c r="D49" s="63">
        <v>20</v>
      </c>
      <c r="E49" s="67">
        <v>427.3</v>
      </c>
      <c r="F49" s="67">
        <v>461.5</v>
      </c>
      <c r="G49" s="67">
        <v>457.2</v>
      </c>
      <c r="H49" s="41">
        <f t="shared" si="6"/>
        <v>448.66666666666669</v>
      </c>
      <c r="I49" s="20">
        <f t="shared" si="7"/>
        <v>18.628562299150545</v>
      </c>
      <c r="J49" s="20">
        <f t="shared" si="8"/>
        <v>4.1519826818314733</v>
      </c>
      <c r="K49" s="13">
        <f t="shared" si="9"/>
        <v>8973.3333333333339</v>
      </c>
      <c r="L49" s="13">
        <f t="shared" si="10"/>
        <v>427.30211728866004</v>
      </c>
      <c r="M49" s="13">
        <f t="shared" si="4"/>
        <v>427.3</v>
      </c>
      <c r="N49" s="13">
        <f t="shared" si="11"/>
        <v>8546</v>
      </c>
    </row>
    <row r="50" spans="1:16" s="40" customFormat="1" ht="45" customHeight="1" x14ac:dyDescent="0.25">
      <c r="A50" s="63">
        <v>42</v>
      </c>
      <c r="B50" s="65" t="s">
        <v>72</v>
      </c>
      <c r="C50" s="15" t="s">
        <v>78</v>
      </c>
      <c r="D50" s="63">
        <v>20</v>
      </c>
      <c r="E50" s="67">
        <v>427.3</v>
      </c>
      <c r="F50" s="67">
        <v>461.5</v>
      </c>
      <c r="G50" s="67">
        <v>457.2</v>
      </c>
      <c r="H50" s="41">
        <f t="shared" si="6"/>
        <v>448.66666666666669</v>
      </c>
      <c r="I50" s="20">
        <f t="shared" si="7"/>
        <v>18.628562299150545</v>
      </c>
      <c r="J50" s="20">
        <f t="shared" si="8"/>
        <v>4.1519826818314733</v>
      </c>
      <c r="K50" s="13">
        <f t="shared" si="9"/>
        <v>8973.3333333333339</v>
      </c>
      <c r="L50" s="13">
        <f t="shared" si="10"/>
        <v>427.30211728866004</v>
      </c>
      <c r="M50" s="13">
        <f t="shared" si="4"/>
        <v>427.3</v>
      </c>
      <c r="N50" s="13">
        <f t="shared" si="11"/>
        <v>8546</v>
      </c>
    </row>
    <row r="51" spans="1:16" s="40" customFormat="1" ht="45" customHeight="1" x14ac:dyDescent="0.25">
      <c r="A51" s="63">
        <v>43</v>
      </c>
      <c r="B51" s="65" t="s">
        <v>73</v>
      </c>
      <c r="C51" s="15" t="s">
        <v>78</v>
      </c>
      <c r="D51" s="63">
        <v>5</v>
      </c>
      <c r="E51" s="67">
        <v>342.2</v>
      </c>
      <c r="F51" s="67">
        <v>369.6</v>
      </c>
      <c r="G51" s="67">
        <v>366.2</v>
      </c>
      <c r="H51" s="41">
        <f t="shared" si="6"/>
        <v>359.33333333333331</v>
      </c>
      <c r="I51" s="20">
        <f t="shared" si="7"/>
        <v>14.934970148391114</v>
      </c>
      <c r="J51" s="20">
        <f t="shared" si="8"/>
        <v>4.1562996702387149</v>
      </c>
      <c r="K51" s="13">
        <f t="shared" si="9"/>
        <v>1796.6666666666667</v>
      </c>
      <c r="L51" s="13">
        <f t="shared" si="10"/>
        <v>342.22264668438004</v>
      </c>
      <c r="M51" s="13">
        <f t="shared" si="4"/>
        <v>342.22</v>
      </c>
      <c r="N51" s="13">
        <f t="shared" si="11"/>
        <v>1711.1000000000001</v>
      </c>
    </row>
    <row r="52" spans="1:16" s="40" customFormat="1" ht="45" customHeight="1" x14ac:dyDescent="0.25">
      <c r="A52" s="63">
        <v>44</v>
      </c>
      <c r="B52" s="65" t="s">
        <v>74</v>
      </c>
      <c r="C52" s="15" t="s">
        <v>78</v>
      </c>
      <c r="D52" s="63">
        <v>5</v>
      </c>
      <c r="E52" s="67">
        <v>342.2</v>
      </c>
      <c r="F52" s="67">
        <v>369.6</v>
      </c>
      <c r="G52" s="67">
        <v>366.2</v>
      </c>
      <c r="H52" s="41">
        <f t="shared" si="6"/>
        <v>359.33333333333331</v>
      </c>
      <c r="I52" s="20">
        <f t="shared" si="7"/>
        <v>14.934970148391114</v>
      </c>
      <c r="J52" s="20">
        <f t="shared" si="8"/>
        <v>4.1562996702387149</v>
      </c>
      <c r="K52" s="13">
        <f t="shared" si="9"/>
        <v>1796.6666666666667</v>
      </c>
      <c r="L52" s="13">
        <f t="shared" si="10"/>
        <v>342.22264668438004</v>
      </c>
      <c r="M52" s="13">
        <f t="shared" si="4"/>
        <v>342.22</v>
      </c>
      <c r="N52" s="13">
        <f t="shared" si="11"/>
        <v>1711.1000000000001</v>
      </c>
    </row>
    <row r="53" spans="1:16" s="40" customFormat="1" ht="45" customHeight="1" x14ac:dyDescent="0.25">
      <c r="A53" s="63">
        <v>45</v>
      </c>
      <c r="B53" s="65" t="s">
        <v>75</v>
      </c>
      <c r="C53" s="15" t="s">
        <v>78</v>
      </c>
      <c r="D53" s="63">
        <v>5</v>
      </c>
      <c r="E53" s="67">
        <v>342.2</v>
      </c>
      <c r="F53" s="67">
        <v>369.6</v>
      </c>
      <c r="G53" s="67">
        <v>366.2</v>
      </c>
      <c r="H53" s="41">
        <f t="shared" si="6"/>
        <v>359.33333333333331</v>
      </c>
      <c r="I53" s="20">
        <f t="shared" si="7"/>
        <v>14.934970148391114</v>
      </c>
      <c r="J53" s="20">
        <f t="shared" si="8"/>
        <v>4.1562996702387149</v>
      </c>
      <c r="K53" s="13">
        <f t="shared" si="9"/>
        <v>1796.6666666666667</v>
      </c>
      <c r="L53" s="13">
        <f t="shared" si="10"/>
        <v>342.22264668438004</v>
      </c>
      <c r="M53" s="13">
        <f t="shared" si="4"/>
        <v>342.22</v>
      </c>
      <c r="N53" s="13">
        <f t="shared" si="11"/>
        <v>1711.1000000000001</v>
      </c>
    </row>
    <row r="54" spans="1:16" s="40" customFormat="1" ht="45" customHeight="1" x14ac:dyDescent="0.25">
      <c r="A54" s="63">
        <v>46</v>
      </c>
      <c r="B54" s="65" t="s">
        <v>76</v>
      </c>
      <c r="C54" s="15" t="s">
        <v>78</v>
      </c>
      <c r="D54" s="63">
        <v>5</v>
      </c>
      <c r="E54" s="67">
        <v>342.2</v>
      </c>
      <c r="F54" s="67">
        <v>369.6</v>
      </c>
      <c r="G54" s="67">
        <v>366.2</v>
      </c>
      <c r="H54" s="41">
        <f t="shared" si="6"/>
        <v>359.33333333333331</v>
      </c>
      <c r="I54" s="20">
        <f t="shared" si="7"/>
        <v>14.934970148391114</v>
      </c>
      <c r="J54" s="20">
        <f t="shared" si="8"/>
        <v>4.1562996702387149</v>
      </c>
      <c r="K54" s="13">
        <f t="shared" si="9"/>
        <v>1796.6666666666667</v>
      </c>
      <c r="L54" s="13">
        <f t="shared" si="10"/>
        <v>342.22264668438004</v>
      </c>
      <c r="M54" s="13">
        <f t="shared" si="4"/>
        <v>342.22</v>
      </c>
      <c r="N54" s="13">
        <f t="shared" si="11"/>
        <v>1711.1000000000001</v>
      </c>
    </row>
    <row r="55" spans="1:16" s="14" customFormat="1" ht="45" customHeight="1" x14ac:dyDescent="0.25">
      <c r="A55" s="63">
        <v>47</v>
      </c>
      <c r="B55" s="65" t="s">
        <v>77</v>
      </c>
      <c r="C55" s="15" t="s">
        <v>78</v>
      </c>
      <c r="D55" s="63">
        <v>50</v>
      </c>
      <c r="E55" s="67">
        <v>549.29999999999995</v>
      </c>
      <c r="F55" s="67">
        <v>593.20000000000005</v>
      </c>
      <c r="G55" s="68">
        <v>587.79999999999995</v>
      </c>
      <c r="H55" s="41">
        <f t="shared" ref="H55" si="12">AVERAGE(E55:G55)</f>
        <v>576.76666666666665</v>
      </c>
      <c r="I55" s="20">
        <f t="shared" ref="I55" si="13">SQRT(VAR(E55:G55))</f>
        <v>23.939576715834697</v>
      </c>
      <c r="J55" s="20">
        <f t="shared" ref="J55" si="14">I55/H55*100</f>
        <v>4.1506519185981672</v>
      </c>
      <c r="K55" s="13">
        <f t="shared" ref="K55" si="15">D55*SUM(E55:G55)/COLUMNS(E55:G55)</f>
        <v>28838.333333333332</v>
      </c>
      <c r="L55" s="13">
        <f t="shared" si="10"/>
        <v>549.30226860666301</v>
      </c>
      <c r="M55" s="13">
        <f>ROUND(L55,2)</f>
        <v>549.29999999999995</v>
      </c>
      <c r="N55" s="13">
        <f>M55*D55</f>
        <v>27464.999999999996</v>
      </c>
    </row>
    <row r="56" spans="1:16" s="4" customFormat="1" ht="17.25" customHeight="1" x14ac:dyDescent="0.2">
      <c r="A56" s="45"/>
      <c r="B56" s="42" t="s">
        <v>7</v>
      </c>
      <c r="C56" s="43"/>
      <c r="D56" s="43"/>
      <c r="E56" s="44">
        <f>SUM(E9:E55)</f>
        <v>20864.719999999998</v>
      </c>
      <c r="F56" s="44">
        <f>SUM(F9:F55)</f>
        <v>22534.6</v>
      </c>
      <c r="G56" s="44">
        <f>SUM(G9:G55)</f>
        <v>22325.300000000007</v>
      </c>
      <c r="H56" s="21">
        <f>AVERAGE(E56:G56)</f>
        <v>21908.206666666665</v>
      </c>
      <c r="I56" s="22">
        <f>SQRT(VAR(E56:G56))</f>
        <v>909.72520033982664</v>
      </c>
      <c r="J56" s="23">
        <f>I56/H56*100</f>
        <v>4.1524402895284602</v>
      </c>
      <c r="K56" s="21">
        <f>SUM(K55:K55)</f>
        <v>28838.333333333332</v>
      </c>
      <c r="L56" s="21"/>
      <c r="M56" s="21"/>
      <c r="N56" s="21">
        <f>SUM(N9:N55)</f>
        <v>429999.14999999997</v>
      </c>
      <c r="P56" s="40"/>
    </row>
    <row r="57" spans="1:16" s="4" customFormat="1" x14ac:dyDescent="0.25">
      <c r="A57" s="26"/>
      <c r="B57" s="24"/>
      <c r="C57" s="27"/>
      <c r="D57" s="27"/>
      <c r="E57" s="24"/>
      <c r="F57" s="24"/>
      <c r="G57" s="24"/>
      <c r="H57" s="24"/>
      <c r="I57" s="28"/>
      <c r="J57" s="28"/>
      <c r="K57" s="29"/>
      <c r="L57" s="30"/>
      <c r="M57" s="29"/>
      <c r="N57" s="29"/>
    </row>
    <row r="58" spans="1:16" s="4" customFormat="1" ht="15" customHeight="1" x14ac:dyDescent="0.25">
      <c r="A58" s="31"/>
      <c r="B58" s="32" t="s">
        <v>14</v>
      </c>
      <c r="C58" s="32"/>
      <c r="D58" s="32"/>
      <c r="E58" s="32"/>
      <c r="F58" s="32"/>
      <c r="G58" s="32"/>
      <c r="H58" s="33">
        <f>I56</f>
        <v>909.72520033982664</v>
      </c>
      <c r="I58" s="32" t="s">
        <v>13</v>
      </c>
      <c r="J58" s="32" t="s">
        <v>15</v>
      </c>
      <c r="K58" s="32"/>
      <c r="L58" s="34"/>
      <c r="M58" s="35"/>
      <c r="N58" s="8">
        <f>J56/100</f>
        <v>4.1524402895284605E-2</v>
      </c>
    </row>
    <row r="59" spans="1:16" s="4" customFormat="1" ht="15" customHeight="1" x14ac:dyDescent="0.25">
      <c r="A59" s="31"/>
      <c r="B59" s="32" t="s">
        <v>17</v>
      </c>
      <c r="C59" s="9"/>
      <c r="D59" s="9"/>
      <c r="E59" s="9"/>
      <c r="F59" s="9"/>
      <c r="G59" s="9"/>
      <c r="H59" s="9"/>
      <c r="I59" s="9"/>
      <c r="J59" s="9"/>
      <c r="K59" s="9"/>
      <c r="L59" s="34"/>
      <c r="M59" s="35"/>
      <c r="N59" s="35"/>
    </row>
    <row r="60" spans="1:16" s="4" customFormat="1" ht="15" customHeight="1" x14ac:dyDescent="0.25">
      <c r="A60" s="36"/>
      <c r="B60" s="32" t="s">
        <v>16</v>
      </c>
      <c r="C60" s="9"/>
      <c r="D60" s="9"/>
      <c r="E60" s="9"/>
      <c r="F60" s="9"/>
      <c r="G60" s="9"/>
      <c r="H60" s="9"/>
      <c r="I60" s="9"/>
      <c r="J60" s="9"/>
      <c r="K60" s="9"/>
      <c r="L60" s="34"/>
      <c r="M60" s="35"/>
      <c r="N60" s="35"/>
    </row>
    <row r="61" spans="1:16" ht="29.25" customHeight="1" x14ac:dyDescent="0.2">
      <c r="A61" s="48" t="s">
        <v>12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9"/>
      <c r="M61" s="49"/>
      <c r="N61" s="49"/>
    </row>
    <row r="62" spans="1:16" customFormat="1" ht="15" x14ac:dyDescent="0.25">
      <c r="A62" s="37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39"/>
      <c r="M62" s="38"/>
      <c r="N62" s="38"/>
    </row>
    <row r="63" spans="1:16" customFormat="1" ht="15" customHeight="1" x14ac:dyDescent="0.25">
      <c r="A63" s="37"/>
      <c r="B63" s="50" t="s">
        <v>19</v>
      </c>
      <c r="C63" s="50"/>
      <c r="D63" s="50"/>
      <c r="E63" s="49"/>
      <c r="F63" s="49"/>
      <c r="G63" s="38"/>
      <c r="H63" s="38"/>
      <c r="I63" s="38"/>
      <c r="J63" s="38"/>
      <c r="K63" s="25"/>
      <c r="L63" s="39"/>
      <c r="M63" s="38"/>
      <c r="N63" s="38"/>
    </row>
    <row r="64" spans="1:16" customFormat="1" ht="11.25" customHeight="1" x14ac:dyDescent="0.25">
      <c r="A64" s="6"/>
      <c r="B64" s="6"/>
      <c r="L64" s="5"/>
    </row>
    <row r="65" spans="1:12" customFormat="1" ht="15.75" x14ac:dyDescent="0.25">
      <c r="A65" s="6"/>
      <c r="B65" s="51" t="s">
        <v>25</v>
      </c>
      <c r="C65" s="52"/>
      <c r="D65" s="52"/>
      <c r="E65" s="52"/>
      <c r="F65" s="7"/>
      <c r="G65" s="7"/>
      <c r="L65" s="5"/>
    </row>
    <row r="66" spans="1:12" customFormat="1" ht="15.75" x14ac:dyDescent="0.25">
      <c r="A66" s="6"/>
      <c r="B66" s="10"/>
      <c r="C66" s="7"/>
      <c r="D66" s="7"/>
      <c r="E66" s="7"/>
      <c r="F66" s="7"/>
      <c r="G66" s="7"/>
      <c r="L66" s="5"/>
    </row>
    <row r="67" spans="1:12" x14ac:dyDescent="0.2">
      <c r="E67" s="12"/>
      <c r="F67" s="12"/>
    </row>
    <row r="68" spans="1:12" x14ac:dyDescent="0.2">
      <c r="E68" s="12"/>
      <c r="F68" s="12"/>
    </row>
    <row r="69" spans="1:12" x14ac:dyDescent="0.2">
      <c r="E69" s="12"/>
      <c r="F69" s="12"/>
    </row>
    <row r="70" spans="1:12" x14ac:dyDescent="0.2">
      <c r="E70" s="12"/>
      <c r="F70" s="12"/>
    </row>
    <row r="71" spans="1:12" x14ac:dyDescent="0.2">
      <c r="E71" s="12"/>
      <c r="F71" s="12"/>
    </row>
  </sheetData>
  <mergeCells count="18">
    <mergeCell ref="B1:N1"/>
    <mergeCell ref="A5:N5"/>
    <mergeCell ref="A3:D3"/>
    <mergeCell ref="E2:N2"/>
    <mergeCell ref="E3:N3"/>
    <mergeCell ref="A4:D4"/>
    <mergeCell ref="E4:N4"/>
    <mergeCell ref="A2:D2"/>
    <mergeCell ref="H6:J6"/>
    <mergeCell ref="K6:N6"/>
    <mergeCell ref="A61:N61"/>
    <mergeCell ref="B63:F63"/>
    <mergeCell ref="B65:E65"/>
    <mergeCell ref="A6:A7"/>
    <mergeCell ref="B6:B7"/>
    <mergeCell ref="C6:C7"/>
    <mergeCell ref="D6:D7"/>
    <mergeCell ref="E6:G6"/>
  </mergeCells>
  <conditionalFormatting sqref="J56">
    <cfRule type="cellIs" dxfId="0" priority="1" operator="greaterThan">
      <formula>33</formula>
    </cfRule>
  </conditionalFormatting>
  <pageMargins left="0.39370078740157483" right="0.39370078740157483" top="0.55118110236220474" bottom="0.39370078740157483" header="0" footer="0"/>
  <pageSetup paperSize="9" scale="79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2020-11-03T11:50:48Z</dcterms:modified>
</cp:coreProperties>
</file>