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45" windowWidth="18420" windowHeight="11640" tabRatio="922" activeTab="7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25725"/>
</workbook>
</file>

<file path=xl/calcChain.xml><?xml version="1.0" encoding="utf-8"?>
<calcChain xmlns="http://schemas.openxmlformats.org/spreadsheetml/2006/main">
  <c r="A422" i="12"/>
  <c r="A423"/>
  <c r="A424"/>
  <c r="A425"/>
  <c r="A426"/>
  <c r="A427"/>
  <c r="A428"/>
  <c r="A429"/>
  <c r="A430"/>
  <c r="H430"/>
  <c r="H428"/>
  <c r="H425"/>
  <c r="H423"/>
  <c r="H429"/>
  <c r="H427"/>
  <c r="H426"/>
  <c r="H424"/>
  <c r="H422"/>
  <c r="H432"/>
  <c r="H431"/>
  <c r="H433"/>
  <c r="H451"/>
  <c r="H452"/>
  <c r="H454"/>
  <c r="A454"/>
  <c r="H436"/>
  <c r="H435"/>
  <c r="H434"/>
  <c r="H113"/>
  <c r="H112" s="1"/>
  <c r="E112" s="1"/>
  <c r="H115"/>
  <c r="H449"/>
  <c r="H448"/>
  <c r="H447"/>
  <c r="H446"/>
  <c r="H445"/>
  <c r="H444"/>
  <c r="H443"/>
  <c r="H442"/>
  <c r="H440"/>
  <c r="H439"/>
  <c r="H437"/>
  <c r="H421"/>
  <c r="H420"/>
  <c r="H419"/>
  <c r="H418"/>
  <c r="H417"/>
  <c r="H416"/>
  <c r="H415"/>
  <c r="H414"/>
  <c r="H413"/>
  <c r="H412"/>
  <c r="H410"/>
  <c r="H409"/>
  <c r="H408"/>
  <c r="H407"/>
  <c r="H406"/>
  <c r="H405"/>
  <c r="H390"/>
  <c r="H391"/>
  <c r="H392"/>
  <c r="H393"/>
  <c r="H394"/>
  <c r="H395"/>
  <c r="H396"/>
  <c r="H397"/>
  <c r="H398"/>
  <c r="H399"/>
  <c r="H400"/>
  <c r="H401"/>
  <c r="H402"/>
  <c r="H403"/>
  <c r="H404"/>
  <c r="H389"/>
  <c r="H374"/>
  <c r="H375"/>
  <c r="H376"/>
  <c r="H377"/>
  <c r="H378"/>
  <c r="H379"/>
  <c r="H380"/>
  <c r="H381"/>
  <c r="H382"/>
  <c r="H383"/>
  <c r="H384"/>
  <c r="H385"/>
  <c r="H386"/>
  <c r="H387"/>
  <c r="H388"/>
  <c r="H373"/>
  <c r="H358"/>
  <c r="H359"/>
  <c r="H360"/>
  <c r="H361"/>
  <c r="H362"/>
  <c r="H363"/>
  <c r="H364"/>
  <c r="H365"/>
  <c r="H366"/>
  <c r="H367"/>
  <c r="H368"/>
  <c r="H369"/>
  <c r="H370"/>
  <c r="H371"/>
  <c r="H372"/>
  <c r="H357"/>
  <c r="H342"/>
  <c r="H343"/>
  <c r="H344"/>
  <c r="H345"/>
  <c r="H346"/>
  <c r="H347"/>
  <c r="H348"/>
  <c r="H349"/>
  <c r="H350"/>
  <c r="H351"/>
  <c r="H352"/>
  <c r="H353"/>
  <c r="H354"/>
  <c r="H355"/>
  <c r="H356"/>
  <c r="H341"/>
  <c r="H326"/>
  <c r="H327"/>
  <c r="H328"/>
  <c r="H329"/>
  <c r="H330"/>
  <c r="H331"/>
  <c r="H332"/>
  <c r="H333"/>
  <c r="H334"/>
  <c r="H335"/>
  <c r="H336"/>
  <c r="H337"/>
  <c r="H338"/>
  <c r="H339"/>
  <c r="H340"/>
  <c r="H325"/>
  <c r="H310"/>
  <c r="H311"/>
  <c r="H312"/>
  <c r="H313"/>
  <c r="H314"/>
  <c r="H315"/>
  <c r="H316"/>
  <c r="H317"/>
  <c r="H318"/>
  <c r="H319"/>
  <c r="H320"/>
  <c r="H321"/>
  <c r="H322"/>
  <c r="H323"/>
  <c r="H324"/>
  <c r="H309"/>
  <c r="H294"/>
  <c r="H295"/>
  <c r="H296"/>
  <c r="H297"/>
  <c r="H298"/>
  <c r="H299"/>
  <c r="H300"/>
  <c r="H301"/>
  <c r="H302"/>
  <c r="H303"/>
  <c r="H304"/>
  <c r="H305"/>
  <c r="H306"/>
  <c r="H307"/>
  <c r="H308"/>
  <c r="H293"/>
  <c r="H292"/>
  <c r="H277"/>
  <c r="H278"/>
  <c r="H279"/>
  <c r="H280"/>
  <c r="H281"/>
  <c r="H282"/>
  <c r="H283"/>
  <c r="H284"/>
  <c r="H285"/>
  <c r="H286"/>
  <c r="H287"/>
  <c r="H288"/>
  <c r="H289"/>
  <c r="H290"/>
  <c r="H291"/>
  <c r="H276"/>
  <c r="H261"/>
  <c r="H262"/>
  <c r="H263"/>
  <c r="H264"/>
  <c r="H265"/>
  <c r="H266"/>
  <c r="H267"/>
  <c r="H268"/>
  <c r="H269"/>
  <c r="H270"/>
  <c r="H271"/>
  <c r="H272"/>
  <c r="H273"/>
  <c r="H274"/>
  <c r="H275"/>
  <c r="H260"/>
  <c r="H245"/>
  <c r="H246"/>
  <c r="H247"/>
  <c r="H248"/>
  <c r="H249"/>
  <c r="H250"/>
  <c r="H251"/>
  <c r="H252"/>
  <c r="H253"/>
  <c r="H254"/>
  <c r="H255"/>
  <c r="H256"/>
  <c r="H257"/>
  <c r="H258"/>
  <c r="H259"/>
  <c r="H244"/>
  <c r="H229"/>
  <c r="H230"/>
  <c r="H231"/>
  <c r="H232"/>
  <c r="H233"/>
  <c r="H234"/>
  <c r="H235"/>
  <c r="H236"/>
  <c r="H237"/>
  <c r="H238"/>
  <c r="H239"/>
  <c r="H240"/>
  <c r="H241"/>
  <c r="H242"/>
  <c r="H243"/>
  <c r="H228"/>
  <c r="H213"/>
  <c r="H214"/>
  <c r="H215"/>
  <c r="H216"/>
  <c r="H217"/>
  <c r="H218"/>
  <c r="H219"/>
  <c r="H220"/>
  <c r="H221"/>
  <c r="H222"/>
  <c r="H223"/>
  <c r="H224"/>
  <c r="H225"/>
  <c r="H226"/>
  <c r="H227"/>
  <c r="H212"/>
  <c r="H211"/>
  <c r="H198"/>
  <c r="H199"/>
  <c r="H200"/>
  <c r="H201"/>
  <c r="H202"/>
  <c r="H203"/>
  <c r="H204"/>
  <c r="H205"/>
  <c r="H206"/>
  <c r="H207"/>
  <c r="H208"/>
  <c r="H209"/>
  <c r="H210"/>
  <c r="H193"/>
  <c r="H194"/>
  <c r="H195"/>
  <c r="H196"/>
  <c r="H197"/>
  <c r="H183"/>
  <c r="H184"/>
  <c r="H185"/>
  <c r="H186"/>
  <c r="H187"/>
  <c r="H188"/>
  <c r="H189"/>
  <c r="H190"/>
  <c r="H191"/>
  <c r="H192"/>
  <c r="H182"/>
  <c r="H176"/>
  <c r="H177"/>
  <c r="H178"/>
  <c r="H179"/>
  <c r="H180"/>
  <c r="H181"/>
  <c r="H170"/>
  <c r="H171"/>
  <c r="H172"/>
  <c r="H173"/>
  <c r="H174"/>
  <c r="H175"/>
  <c r="H154"/>
  <c r="H155"/>
  <c r="H156"/>
  <c r="H157"/>
  <c r="H158"/>
  <c r="H159"/>
  <c r="H160"/>
  <c r="H161"/>
  <c r="H162"/>
  <c r="H163"/>
  <c r="H164"/>
  <c r="H165"/>
  <c r="H166"/>
  <c r="H167"/>
  <c r="H168"/>
  <c r="H169"/>
  <c r="H153"/>
  <c r="H149"/>
  <c r="H150"/>
  <c r="H151"/>
  <c r="H152"/>
  <c r="H142"/>
  <c r="H143"/>
  <c r="H144"/>
  <c r="H145"/>
  <c r="H146"/>
  <c r="H147"/>
  <c r="H148"/>
  <c r="H141"/>
  <c r="H135"/>
  <c r="H136"/>
  <c r="H137"/>
  <c r="H138"/>
  <c r="H139"/>
  <c r="H140"/>
  <c r="H125"/>
  <c r="H126"/>
  <c r="H127"/>
  <c r="H128"/>
  <c r="H129"/>
  <c r="H130"/>
  <c r="H131"/>
  <c r="H132"/>
  <c r="H133"/>
  <c r="H134"/>
  <c r="H124"/>
  <c r="H15"/>
  <c r="H122"/>
  <c r="H118"/>
  <c r="H119"/>
  <c r="H120"/>
  <c r="H121"/>
  <c r="H117"/>
  <c r="H116"/>
  <c r="H22"/>
  <c r="H111"/>
  <c r="H110"/>
  <c r="H109"/>
  <c r="H108"/>
  <c r="H107"/>
  <c r="H106"/>
  <c r="H104"/>
  <c r="H95"/>
  <c r="H96"/>
  <c r="H97"/>
  <c r="H98"/>
  <c r="H99"/>
  <c r="H100"/>
  <c r="H101"/>
  <c r="H102"/>
  <c r="H103"/>
  <c r="H94"/>
  <c r="H84"/>
  <c r="H85"/>
  <c r="H86"/>
  <c r="H87"/>
  <c r="H88"/>
  <c r="H89"/>
  <c r="H90"/>
  <c r="H91"/>
  <c r="H92"/>
  <c r="H93"/>
  <c r="H83"/>
  <c r="H73"/>
  <c r="H74"/>
  <c r="H75"/>
  <c r="H76"/>
  <c r="H77"/>
  <c r="H78"/>
  <c r="H79"/>
  <c r="H80"/>
  <c r="H81"/>
  <c r="H82"/>
  <c r="H72"/>
  <c r="H62"/>
  <c r="H63"/>
  <c r="H64"/>
  <c r="H65"/>
  <c r="H66"/>
  <c r="H67"/>
  <c r="H68"/>
  <c r="H69"/>
  <c r="H70"/>
  <c r="H71"/>
  <c r="H61"/>
  <c r="H51"/>
  <c r="H52"/>
  <c r="H53"/>
  <c r="H54"/>
  <c r="H55"/>
  <c r="H56"/>
  <c r="H57"/>
  <c r="H58"/>
  <c r="H59"/>
  <c r="H60"/>
  <c r="H50"/>
  <c r="H40"/>
  <c r="H41"/>
  <c r="H42"/>
  <c r="H43"/>
  <c r="H44"/>
  <c r="H45"/>
  <c r="H46"/>
  <c r="H47"/>
  <c r="H48"/>
  <c r="H49"/>
  <c r="H39"/>
  <c r="H32"/>
  <c r="H33"/>
  <c r="H34"/>
  <c r="H35"/>
  <c r="H36"/>
  <c r="H37"/>
  <c r="H38"/>
  <c r="H31"/>
  <c r="H24"/>
  <c r="H25"/>
  <c r="H26"/>
  <c r="H27"/>
  <c r="H28"/>
  <c r="H29"/>
  <c r="H30"/>
  <c r="H23"/>
  <c r="A453"/>
  <c r="H21"/>
  <c r="H18"/>
  <c r="H19"/>
  <c r="H20"/>
  <c r="H17"/>
  <c r="H16"/>
  <c r="A443"/>
  <c r="A444"/>
  <c r="A445"/>
  <c r="A446"/>
  <c r="A447"/>
  <c r="A448"/>
  <c r="A449"/>
  <c r="A442"/>
  <c r="A441"/>
  <c r="A440"/>
  <c r="A439"/>
  <c r="A438"/>
  <c r="A436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116"/>
  <c r="A117"/>
  <c r="A118"/>
  <c r="A119"/>
  <c r="A120"/>
  <c r="A121"/>
  <c r="A122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4"/>
  <c r="A5"/>
  <c r="A6"/>
  <c r="A7"/>
  <c r="A8"/>
  <c r="A9"/>
  <c r="A10"/>
  <c r="A11"/>
  <c r="A12"/>
  <c r="A13"/>
  <c r="A14"/>
  <c r="A15"/>
  <c r="A105"/>
  <c r="A106"/>
  <c r="A107"/>
  <c r="A108"/>
  <c r="A109"/>
  <c r="A110"/>
  <c r="A111"/>
  <c r="A112"/>
  <c r="A113"/>
  <c r="A114"/>
  <c r="A115"/>
  <c r="A123"/>
  <c r="A411"/>
  <c r="A412"/>
  <c r="A413"/>
  <c r="A414"/>
  <c r="A415"/>
  <c r="A416"/>
  <c r="A417"/>
  <c r="A418"/>
  <c r="A419"/>
  <c r="A420"/>
  <c r="A421"/>
  <c r="A431"/>
  <c r="A432"/>
  <c r="A433"/>
  <c r="A434"/>
  <c r="A435"/>
  <c r="A437"/>
  <c r="A450"/>
  <c r="A451"/>
  <c r="A452"/>
  <c r="A3"/>
  <c r="H12"/>
  <c r="E12" s="1"/>
  <c r="H11"/>
  <c r="H10"/>
  <c r="H9"/>
  <c r="H8"/>
  <c r="M7"/>
  <c r="H7"/>
  <c r="M6"/>
  <c r="H6"/>
  <c r="M5"/>
  <c r="H5"/>
  <c r="O4"/>
  <c r="M4"/>
  <c r="H4"/>
  <c r="H105" l="1"/>
  <c r="E105" s="1"/>
  <c r="H411"/>
  <c r="E411" s="1"/>
  <c r="H14"/>
  <c r="E14" s="1"/>
  <c r="H123"/>
  <c r="E123" s="1"/>
  <c r="H438"/>
  <c r="E438" s="1"/>
  <c r="H441"/>
  <c r="E441" s="1"/>
  <c r="H114"/>
  <c r="E114" s="1"/>
  <c r="H450"/>
  <c r="E450" s="1"/>
  <c r="H3" l="1"/>
  <c r="E3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<sst xmlns="http://schemas.openxmlformats.org/spreadsheetml/2006/main" count="776" uniqueCount="737">
  <si>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</si>
  <si>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</si>
  <si>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</si>
  <si>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</si>
  <si>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</si>
  <si>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</si>
  <si>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</si>
  <si>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</si>
  <si>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</si>
  <si>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</si>
  <si>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</si>
  <si>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</si>
  <si>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</si>
  <si>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</si>
  <si>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</si>
  <si>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</si>
  <si>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</si>
  <si>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</si>
  <si>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</si>
  <si>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</si>
  <si>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</si>
  <si>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</si>
  <si>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</si>
  <si>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</si>
  <si>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</si>
  <si>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</si>
  <si>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</si>
  <si>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</si>
  <si>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</si>
  <si>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</si>
  <si>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</si>
  <si>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</si>
  <si>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</si>
  <si>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</si>
  <si>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</si>
  <si>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</si>
  <si>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</si>
  <si>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</si>
  <si>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</si>
  <si>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</si>
  <si>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</si>
  <si>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</si>
  <si>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</si>
  <si>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</si>
  <si>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</si>
  <si>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</si>
  <si>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</si>
  <si>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</si>
  <si>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</si>
  <si>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</si>
  <si>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</si>
  <si>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</si>
  <si>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</si>
  <si>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</si>
  <si>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</si>
  <si>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</si>
  <si>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</si>
  <si>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</si>
  <si>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</si>
  <si>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</si>
  <si>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</si>
  <si>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</si>
  <si>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</si>
  <si>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</si>
  <si>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</si>
  <si>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</si>
  <si>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</si>
  <si>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</si>
  <si>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</si>
  <si>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</si>
  <si>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</si>
  <si>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</si>
  <si>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</si>
  <si>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</si>
  <si>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</si>
  <si>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</si>
  <si>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</si>
  <si>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</si>
  <si>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</si>
  <si>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</si>
  <si>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</si>
  <si>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</si>
  <si>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</si>
  <si>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</si>
  <si>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</si>
  <si>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</si>
  <si>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</si>
  <si>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</si>
  <si>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</si>
  <si>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</si>
  <si>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</si>
  <si>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</si>
  <si>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</si>
  <si>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</si>
  <si>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</si>
  <si>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</si>
  <si>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</si>
  <si>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</si>
  <si>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</si>
  <si>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</si>
  <si>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</si>
  <si>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</si>
  <si>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</si>
  <si>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</si>
  <si>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</si>
  <si>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</si>
  <si>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</si>
  <si>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</si>
  <si>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</si>
  <si>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</si>
  <si>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</si>
  <si>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</si>
  <si>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</si>
  <si>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</si>
  <si>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</si>
  <si>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</si>
  <si>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</si>
  <si>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</si>
  <si>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</si>
  <si>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</si>
  <si>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</si>
  <si>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</si>
  <si>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</si>
  <si>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</si>
  <si>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</si>
  <si>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</si>
  <si>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</si>
  <si>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</si>
  <si>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</si>
  <si>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</si>
  <si>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</si>
  <si>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</si>
  <si>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</si>
  <si>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</si>
  <si>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</si>
  <si>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</si>
  <si>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</si>
  <si>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</si>
  <si>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</si>
  <si>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</si>
  <si>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</si>
  <si>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</si>
  <si>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</si>
  <si>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</si>
  <si>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</si>
  <si>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</si>
  <si>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</si>
  <si>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</si>
  <si>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</si>
  <si>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</si>
  <si>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</si>
  <si>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</si>
  <si>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</si>
  <si>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</si>
  <si>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</si>
  <si>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</si>
  <si>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</si>
  <si>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</si>
  <si>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</si>
  <si>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</si>
  <si>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</si>
  <si>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</si>
  <si>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</si>
  <si>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</si>
  <si>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</si>
  <si>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</si>
  <si>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</si>
  <si>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</si>
  <si>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</si>
  <si>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</si>
  <si>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</si>
  <si>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</si>
  <si>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</si>
  <si>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</si>
  <si>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</si>
  <si>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</si>
  <si>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</si>
  <si>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</si>
  <si>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</si>
  <si>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</si>
  <si>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</si>
  <si>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</si>
  <si>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</si>
  <si>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</si>
  <si>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</si>
  <si>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</si>
  <si>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</si>
  <si>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</si>
  <si>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</si>
  <si>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</si>
  <si>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</si>
  <si>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</si>
  <si>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</si>
  <si>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</si>
  <si>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</si>
  <si>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</si>
  <si>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</si>
  <si>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</si>
  <si>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</si>
  <si>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</si>
  <si>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</si>
  <si>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</si>
  <si>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</si>
  <si>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</si>
  <si>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</si>
  <si>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</si>
  <si>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</si>
  <si>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</si>
  <si>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</si>
  <si>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</si>
  <si>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</si>
  <si>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</si>
  <si>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</si>
  <si>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</si>
  <si>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</si>
  <si>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</si>
  <si>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</si>
  <si>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</si>
  <si>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</si>
  <si>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</si>
  <si>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</si>
  <si>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</si>
  <si>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</si>
  <si>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</si>
  <si>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</si>
  <si>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</si>
  <si>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</si>
  <si>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</si>
  <si>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</si>
  <si>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</si>
  <si>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</si>
  <si>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</si>
  <si>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</si>
  <si>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</si>
  <si>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</si>
  <si>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</si>
  <si>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</si>
  <si>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</si>
  <si>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</si>
  <si>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</si>
  <si>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</si>
  <si>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</si>
  <si>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</si>
  <si>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</si>
  <si>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</si>
  <si>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</si>
  <si>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</si>
  <si>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</si>
  <si>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</si>
  <si>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</si>
  <si>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</si>
  <si>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</si>
  <si>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</si>
  <si>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</si>
  <si>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</si>
  <si>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</si>
  <si>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</si>
  <si>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</si>
  <si>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</si>
  <si>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</si>
  <si>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</si>
  <si>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</si>
  <si>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</si>
  <si>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</si>
  <si>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</si>
  <si>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</si>
  <si>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</si>
  <si>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</si>
  <si>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</si>
  <si>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</si>
  <si>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</si>
  <si>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</si>
  <si>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</si>
  <si>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</si>
  <si>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</si>
  <si>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</si>
  <si>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</si>
  <si>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</si>
  <si>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</si>
  <si>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</si>
  <si>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</si>
  <si>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</si>
  <si>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</si>
  <si>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</si>
  <si>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</si>
  <si>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</si>
  <si>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</si>
  <si>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</si>
  <si>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</si>
  <si>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</si>
  <si>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</si>
  <si>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</si>
  <si>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</si>
  <si>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</si>
  <si>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</si>
  <si>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</si>
  <si>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</si>
  <si>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</si>
  <si>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</si>
  <si>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</si>
  <si>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</si>
  <si>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</si>
  <si>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</si>
  <si>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</si>
  <si>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</si>
  <si>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</si>
  <si>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</si>
  <si>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</si>
  <si>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</si>
  <si>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</si>
  <si>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</si>
  <si>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</si>
  <si>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</si>
  <si>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</si>
  <si>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</si>
  <si>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</si>
  <si>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</si>
  <si>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</si>
  <si>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</si>
  <si>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</si>
  <si>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</si>
  <si>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</si>
  <si>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</si>
  <si>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</si>
  <si>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</si>
  <si>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</si>
  <si>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</si>
  <si>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</si>
  <si>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</si>
  <si>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</si>
  <si>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</si>
  <si>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</si>
  <si>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</si>
  <si>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</si>
  <si>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</si>
  <si>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</si>
  <si>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</si>
  <si>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</si>
  <si>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</si>
  <si>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</si>
  <si>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</si>
  <si>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</si>
  <si>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</si>
  <si>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</si>
  <si>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</si>
  <si>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</si>
  <si>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</si>
  <si>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</si>
  <si>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</si>
  <si>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</si>
  <si>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</si>
  <si>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</si>
  <si>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</si>
  <si>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</si>
  <si>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</si>
  <si>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</si>
  <si>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</si>
  <si>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</si>
  <si>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</si>
  <si>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</si>
  <si>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</si>
  <si>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</si>
  <si>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</si>
  <si>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</si>
  <si>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</si>
  <si>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</si>
  <si>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</si>
  <si>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</si>
  <si>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</si>
  <si>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</si>
  <si>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</si>
  <si>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</si>
  <si>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</si>
  <si>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</si>
  <si>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</si>
  <si>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</si>
  <si>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</si>
  <si>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</si>
  <si>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</si>
  <si>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</si>
  <si>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</si>
  <si>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</si>
  <si>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</si>
  <si>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</si>
  <si>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</si>
  <si>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</si>
  <si>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</si>
  <si>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</si>
  <si>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</si>
  <si>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</si>
  <si>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</si>
  <si>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</si>
  <si>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</si>
  <si>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</si>
  <si>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</si>
  <si>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</si>
  <si>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</si>
  <si>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</si>
  <si>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</si>
  <si>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</si>
  <si>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</si>
  <si>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</si>
  <si>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</si>
  <si>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</si>
  <si>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</si>
  <si>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</si>
  <si>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</si>
  <si>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</si>
  <si>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</si>
  <si>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</si>
  <si>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</si>
  <si>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</si>
  <si>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</si>
  <si>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</si>
  <si>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</si>
  <si>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</si>
  <si>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</si>
  <si>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</si>
  <si>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</si>
  <si>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</si>
  <si>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</si>
  <si>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</si>
  <si>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</si>
  <si>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</si>
  <si>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</si>
  <si>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</si>
  <si>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</si>
  <si>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</si>
  <si>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</si>
  <si>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</si>
  <si>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</si>
  <si>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</si>
  <si>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</si>
  <si>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</si>
  <si>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</si>
  <si>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</si>
  <si>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</si>
  <si>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</si>
  <si>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</si>
  <si>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</si>
  <si>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</si>
  <si>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</si>
  <si>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</si>
  <si>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</si>
  <si>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</si>
  <si>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</si>
  <si>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</si>
  <si>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</si>
  <si>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</si>
  <si>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</si>
  <si>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</si>
  <si>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</si>
  <si>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</si>
  <si>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</si>
  <si>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</si>
  <si>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</si>
  <si>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</si>
  <si>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</si>
  <si>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</si>
  <si>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</si>
  <si>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</si>
  <si>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</si>
  <si>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</si>
  <si>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</si>
  <si>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</si>
  <si>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</si>
  <si>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</si>
  <si>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</si>
  <si>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</si>
  <si>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</si>
  <si>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</si>
  <si>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</si>
  <si>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</si>
  <si>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</si>
  <si>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</si>
  <si>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</si>
  <si>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</si>
  <si>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</si>
  <si>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</si>
  <si>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</si>
  <si>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</si>
  <si>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</si>
  <si>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</si>
  <si>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</si>
  <si>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</si>
  <si>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</si>
  <si>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</si>
  <si>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</si>
  <si>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</si>
  <si>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</si>
  <si>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</si>
  <si>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</si>
  <si>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</si>
  <si>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</si>
  <si>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</si>
  <si>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</si>
  <si>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</si>
  <si>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</si>
  <si>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</si>
  <si>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</si>
  <si>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</si>
  <si>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</si>
  <si>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</si>
  <si>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</si>
  <si>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</si>
  <si>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</si>
  <si>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</si>
  <si>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</si>
  <si>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</si>
  <si>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</si>
  <si>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</si>
  <si>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</si>
  <si>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</si>
  <si>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</si>
  <si>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</si>
  <si>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</si>
  <si>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</si>
  <si>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</si>
  <si>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</si>
  <si>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</si>
  <si>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</si>
  <si>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</si>
  <si>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</si>
  <si>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</si>
  <si>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</si>
  <si>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</si>
  <si>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</si>
  <si>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</si>
  <si>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</si>
  <si>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</si>
  <si>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</si>
  <si>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</si>
  <si>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</si>
  <si>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</si>
  <si>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</si>
  <si>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</si>
  <si>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</si>
  <si>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</si>
  <si>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</si>
  <si>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</si>
  <si>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</si>
  <si>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</si>
  <si>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</si>
  <si>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</si>
  <si>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</si>
  <si>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</si>
  <si>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</si>
  <si>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</si>
  <si>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</si>
  <si>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</si>
  <si>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</si>
  <si>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</si>
  <si>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</si>
  <si>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</si>
  <si>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</si>
  <si>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</si>
  <si>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</si>
  <si>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</si>
  <si>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</si>
  <si>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</si>
  <si>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</si>
  <si>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</si>
  <si>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</si>
  <si>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</si>
  <si>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</si>
  <si>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</si>
  <si>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</si>
  <si>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</si>
  <si>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</si>
  <si>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</si>
  <si>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</si>
  <si>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</si>
  <si>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</si>
  <si>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</si>
  <si>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</si>
  <si>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</si>
  <si>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</si>
  <si>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</si>
  <si>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</si>
  <si>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</si>
  <si>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</si>
  <si>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</si>
  <si>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</si>
  <si>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</si>
  <si>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</si>
  <si>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</si>
  <si>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</si>
  <si>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</si>
  <si>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</si>
  <si>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</si>
  <si>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</si>
  <si>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</si>
  <si>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</si>
  <si>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</si>
  <si>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</si>
  <si>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</si>
  <si>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</si>
  <si>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</si>
  <si>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</si>
  <si>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</si>
  <si>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</si>
  <si>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</si>
  <si>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</si>
  <si>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</si>
  <si>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</si>
  <si>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</si>
  <si>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</si>
  <si>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</si>
  <si>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</si>
  <si>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</si>
  <si>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</si>
  <si>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</si>
  <si>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</si>
  <si>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</si>
  <si>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</si>
  <si>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</si>
  <si>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</si>
  <si>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</si>
  <si>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</si>
  <si>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</si>
  <si>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</si>
  <si>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</si>
  <si>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</si>
  <si>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</si>
  <si>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</si>
  <si>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</si>
  <si>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</si>
  <si>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</si>
  <si>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</si>
  <si>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</si>
  <si>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</si>
  <si>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</si>
  <si>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</si>
  <si>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</si>
  <si>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</si>
  <si>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</si>
  <si>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</si>
  <si>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</si>
  <si>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</si>
  <si>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</si>
  <si>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</si>
  <si>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</si>
  <si>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</si>
  <si>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</si>
  <si>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</si>
  <si>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</si>
  <si>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</si>
  <si>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</si>
  <si>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</si>
  <si>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</si>
  <si>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</si>
  <si>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</si>
  <si>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</si>
  <si>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</si>
  <si>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</si>
  <si>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</si>
  <si>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</si>
  <si>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</si>
  <si>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</si>
  <si>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</si>
  <si>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</si>
  <si>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</si>
  <si>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</si>
  <si>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</si>
  <si>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</si>
  <si>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</si>
  <si>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</si>
  <si>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</si>
  <si>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</si>
  <si>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</si>
  <si>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</si>
  <si>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</si>
  <si>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</si>
  <si>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</si>
  <si>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</si>
  <si>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</si>
  <si>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</si>
  <si>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</si>
  <si>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</si>
  <si>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</si>
  <si>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</si>
  <si>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</si>
  <si>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</si>
  <si>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</si>
  <si>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</si>
  <si>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</si>
  <si>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</si>
  <si>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</si>
  <si>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</si>
  <si>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</si>
  <si>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</si>
  <si>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</si>
  <si>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</si>
  <si>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</si>
  <si>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</si>
  <si>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</si>
  <si>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</si>
  <si>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</si>
  <si>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</si>
  <si>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</si>
  <si>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</si>
  <si>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</si>
  <si>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</si>
  <si>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</si>
  <si>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</si>
  <si>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</si>
  <si>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</si>
  <si>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</si>
  <si>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</si>
  <si>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</si>
  <si>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</si>
  <si>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</si>
  <si>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</si>
  <si>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</si>
  <si>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</si>
  <si>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</si>
  <si>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</si>
  <si>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</si>
  <si>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</si>
  <si>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</si>
  <si>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</si>
  <si>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</si>
  <si>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</si>
  <si>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</si>
  <si>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</si>
  <si>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</si>
  <si>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</si>
  <si>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</si>
  <si>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</si>
  <si>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</si>
  <si>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</si>
  <si>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</si>
  <si>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Заместитель директора</t>
  </si>
  <si>
    <t>Филиппова Ксения Владимировна</t>
  </si>
  <si>
    <t>8(82140)94134</t>
  </si>
  <si>
    <t>169460 Ижемский район, с. Ижма, ул. Чупрова, д.142</t>
  </si>
  <si>
    <t>МБУ ДО "Ижемская ДЮСШ"</t>
  </si>
</sst>
</file>

<file path=xl/styles.xml><?xml version="1.0" encoding="utf-8"?>
<styleSheet xmlns="http://schemas.openxmlformats.org/spreadsheetml/2006/main">
  <numFmts count="4">
    <numFmt numFmtId="164" formatCode="00"/>
    <numFmt numFmtId="165" formatCode="\(00\)"/>
    <numFmt numFmtId="166" formatCode="[$-F800]dddd\,\ mmmm\ dd\,\ yyyy"/>
    <numFmt numFmtId="167" formatCode="0000000"/>
  </numFmts>
  <fonts count="15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6" workbookViewId="0">
      <selection activeCell="AQ20" sqref="AQ20:AS20"/>
    </sheetView>
  </sheetViews>
  <sheetFormatPr defaultRowHeight="12.75"/>
  <cols>
    <col min="1" max="87" width="2" style="27" customWidth="1"/>
    <col min="88" max="88" width="1.83203125" style="35" customWidth="1"/>
    <col min="89" max="16384" width="9.33203125" style="35"/>
  </cols>
  <sheetData>
    <row r="1" spans="1:87" hidden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13.5" hidden="1" thickBot="1"/>
    <row r="12" spans="1:87" ht="20.100000000000001" customHeight="1" thickBot="1">
      <c r="A12" s="36"/>
      <c r="B12" s="37"/>
      <c r="C12" s="37"/>
      <c r="D12" s="37"/>
      <c r="E12" s="37"/>
      <c r="F12" s="37"/>
      <c r="G12" s="38"/>
      <c r="H12" s="121" t="s">
        <v>372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3"/>
      <c r="CC12" s="37"/>
      <c r="CD12" s="37"/>
      <c r="CE12" s="37"/>
      <c r="CF12" s="37"/>
      <c r="CG12" s="37"/>
      <c r="CH12" s="37"/>
      <c r="CI12" s="37"/>
    </row>
    <row r="14" spans="1:87" ht="15" customHeight="1" thickBot="1"/>
    <row r="15" spans="1:87" ht="39.950000000000003" customHeight="1" thickBot="1">
      <c r="E15" s="136" t="s">
        <v>373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8"/>
    </row>
    <row r="16" spans="1:87" ht="15" customHeight="1" thickBot="1"/>
    <row r="17" spans="1:87" ht="15" customHeight="1" thickBot="1">
      <c r="H17" s="118" t="s">
        <v>468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20"/>
    </row>
    <row r="18" spans="1:87" ht="20.100000000000001" customHeight="1" thickBot="1"/>
    <row r="19" spans="1:87" ht="15" customHeight="1">
      <c r="K19" s="139" t="s">
        <v>385</v>
      </c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1"/>
    </row>
    <row r="20" spans="1:87" ht="15" customHeight="1" thickBot="1">
      <c r="K20" s="142" t="s">
        <v>374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24">
        <v>2016</v>
      </c>
      <c r="AR20" s="124"/>
      <c r="AS20" s="124"/>
      <c r="AT20" s="144" t="s">
        <v>375</v>
      </c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5"/>
    </row>
    <row r="21" spans="1:87" ht="20.100000000000001" customHeight="1" thickBot="1"/>
    <row r="22" spans="1:87" ht="15.75" customHeight="1" thickBot="1">
      <c r="A22" s="131" t="s">
        <v>376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3"/>
      <c r="AY22" s="118" t="s">
        <v>377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5"/>
      <c r="BP22" s="35"/>
      <c r="BR22" s="149" t="s">
        <v>384</v>
      </c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1"/>
    </row>
    <row r="23" spans="1:87" ht="15" customHeight="1">
      <c r="A23" s="146" t="s">
        <v>440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8"/>
      <c r="AY23" s="100" t="s">
        <v>439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O23" s="98" t="s">
        <v>467</v>
      </c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</row>
    <row r="24" spans="1:87" ht="39.950000000000003" customHeight="1">
      <c r="A24" s="125" t="s">
        <v>441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7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</row>
    <row r="25" spans="1:87" ht="15" customHeight="1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30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</row>
    <row r="26" spans="1:87" ht="15.75" thickBot="1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</row>
    <row r="27" spans="1:87" ht="15" customHeight="1" thickBot="1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18" t="s">
        <v>378</v>
      </c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20"/>
      <c r="CF27" s="35"/>
    </row>
    <row r="28" spans="1:87" ht="20.100000000000001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>
      <c r="A29" s="106" t="s">
        <v>379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92" t="s">
        <v>736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3"/>
    </row>
    <row r="30" spans="1:87" customFormat="1" ht="15.95" customHeight="1" thickBot="1">
      <c r="A30" s="106" t="s">
        <v>380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108"/>
      <c r="X30" s="90" t="s">
        <v>735</v>
      </c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1"/>
    </row>
    <row r="31" spans="1:87" customFormat="1" ht="15.95" customHeight="1" thickBot="1">
      <c r="A31" s="100" t="s">
        <v>381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94" t="s">
        <v>382</v>
      </c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6"/>
    </row>
    <row r="32" spans="1:87" customFormat="1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97" t="s">
        <v>383</v>
      </c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9"/>
      <c r="AR32" s="100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2"/>
    </row>
    <row r="33" spans="1:87" customFormat="1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97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9"/>
      <c r="AR33" s="100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2"/>
    </row>
    <row r="34" spans="1:87" customFormat="1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97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9"/>
      <c r="AR34" s="100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2"/>
    </row>
    <row r="35" spans="1:87" customFormat="1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97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9"/>
      <c r="AR35" s="100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2"/>
      <c r="BN35" s="100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2"/>
    </row>
    <row r="36" spans="1:87" customFormat="1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9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9"/>
      <c r="AR36" s="100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3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5"/>
    </row>
    <row r="37" spans="1:87" customFormat="1" ht="13.5" thickBot="1">
      <c r="A37" s="109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1"/>
      <c r="V37" s="109">
        <v>2</v>
      </c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1"/>
      <c r="AR37" s="109">
        <v>3</v>
      </c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1"/>
      <c r="BN37" s="109">
        <v>4</v>
      </c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1"/>
    </row>
    <row r="38" spans="1:87" customFormat="1" ht="15" customHeight="1" thickBot="1">
      <c r="A38" s="112">
        <v>609537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4"/>
      <c r="V38" s="87">
        <v>44776977</v>
      </c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9"/>
      <c r="AR38" s="87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9"/>
      <c r="BN38" s="87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9"/>
    </row>
  </sheetData>
  <sheetProtection password="E2BC" sheet="1" objects="1" scenarios="1" selectLockedCells="1"/>
  <mergeCells count="35">
    <mergeCell ref="H12:CB12"/>
    <mergeCell ref="AQ20:AS20"/>
    <mergeCell ref="A24:AX24"/>
    <mergeCell ref="A25:AX25"/>
    <mergeCell ref="BO23:CI26"/>
    <mergeCell ref="A22:AX22"/>
    <mergeCell ref="AY22:BM22"/>
    <mergeCell ref="E15:CE15"/>
    <mergeCell ref="K19:BY19"/>
    <mergeCell ref="K20:AP20"/>
    <mergeCell ref="AT20:BY20"/>
    <mergeCell ref="A23:AX23"/>
    <mergeCell ref="AY23:BM23"/>
    <mergeCell ref="BR22:CF22"/>
    <mergeCell ref="H17:CB17"/>
    <mergeCell ref="A26:AX26"/>
    <mergeCell ref="A27:AX27"/>
    <mergeCell ref="BS27:CE27"/>
    <mergeCell ref="BN37:CI37"/>
    <mergeCell ref="AR37:BM37"/>
    <mergeCell ref="A31:U36"/>
    <mergeCell ref="A29:W29"/>
    <mergeCell ref="V37:AQ37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"2010,2011,2012,2013,2014,2015,2016"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W49"/>
  <sheetViews>
    <sheetView showGridLines="0" topLeftCell="A29" workbookViewId="0">
      <selection activeCell="S48" sqref="S48:U48"/>
    </sheetView>
  </sheetViews>
  <sheetFormatPr defaultRowHeight="12.75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 t="s">
        <v>457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3" t="s">
        <v>355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356</v>
      </c>
      <c r="Q19" s="1" t="s">
        <v>357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3" t="s">
        <v>458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16699</v>
      </c>
      <c r="Q21" s="66">
        <v>8</v>
      </c>
    </row>
    <row r="22" spans="1:17" ht="15.75">
      <c r="A22" s="3" t="s">
        <v>358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13124</v>
      </c>
      <c r="Q22" s="66">
        <v>0</v>
      </c>
    </row>
    <row r="23" spans="1:17" ht="15.75">
      <c r="A23" s="3" t="s">
        <v>386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10041</v>
      </c>
      <c r="Q23" s="66">
        <v>0</v>
      </c>
    </row>
    <row r="24" spans="1:17" ht="25.5">
      <c r="A24" s="7" t="s">
        <v>387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1784</v>
      </c>
      <c r="Q24" s="66">
        <v>0</v>
      </c>
    </row>
    <row r="25" spans="1:17" ht="15.75">
      <c r="A25" s="7" t="s">
        <v>388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7484</v>
      </c>
      <c r="Q25" s="66">
        <v>0</v>
      </c>
    </row>
    <row r="26" spans="1:17" ht="15.75">
      <c r="A26" s="7" t="s">
        <v>389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  <c r="Q26" s="66">
        <v>0</v>
      </c>
    </row>
    <row r="27" spans="1:17" ht="15.75">
      <c r="A27" s="7" t="s">
        <v>390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  <c r="Q27" s="66">
        <v>0</v>
      </c>
    </row>
    <row r="28" spans="1:17" ht="15.75">
      <c r="A28" s="7" t="s">
        <v>391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773</v>
      </c>
      <c r="Q28" s="66">
        <v>0</v>
      </c>
    </row>
    <row r="29" spans="1:17" ht="15.75">
      <c r="A29" s="3" t="s">
        <v>392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96</v>
      </c>
      <c r="Q29" s="66">
        <v>0</v>
      </c>
    </row>
    <row r="30" spans="1:17" ht="15.75">
      <c r="A30" s="3" t="s">
        <v>393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2987</v>
      </c>
      <c r="Q30" s="66">
        <v>0</v>
      </c>
    </row>
    <row r="31" spans="1:17" ht="15.75">
      <c r="A31" s="3" t="s">
        <v>359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2069</v>
      </c>
      <c r="Q31" s="66">
        <v>8</v>
      </c>
    </row>
    <row r="32" spans="1:17" ht="15.75">
      <c r="A32" s="3" t="s">
        <v>363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21</v>
      </c>
      <c r="Q32" s="66">
        <v>0</v>
      </c>
    </row>
    <row r="33" spans="1:23" ht="15.75">
      <c r="A33" s="3" t="s">
        <v>364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0</v>
      </c>
      <c r="Q33" s="66">
        <v>0</v>
      </c>
    </row>
    <row r="34" spans="1:23" ht="15.75">
      <c r="A34" s="3" t="s">
        <v>365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1312</v>
      </c>
      <c r="Q34" s="66">
        <v>0</v>
      </c>
    </row>
    <row r="35" spans="1:23" ht="15.75">
      <c r="A35" s="3" t="s">
        <v>366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>
        <v>0</v>
      </c>
      <c r="Q35" s="66">
        <v>0</v>
      </c>
    </row>
    <row r="36" spans="1:23" ht="15.75">
      <c r="A36" s="3" t="s">
        <v>367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100</v>
      </c>
      <c r="Q36" s="66">
        <v>0</v>
      </c>
    </row>
    <row r="37" spans="1:23" ht="15.75">
      <c r="A37" s="3" t="s">
        <v>368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636</v>
      </c>
      <c r="Q37" s="66">
        <v>8</v>
      </c>
    </row>
    <row r="38" spans="1:23" ht="15.75">
      <c r="A38" s="3" t="s">
        <v>360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0</v>
      </c>
      <c r="Q38" s="66">
        <v>0</v>
      </c>
    </row>
    <row r="39" spans="1:23" ht="15.75">
      <c r="A39" s="3" t="s">
        <v>361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1506</v>
      </c>
      <c r="Q39" s="66">
        <v>0</v>
      </c>
    </row>
    <row r="40" spans="1:23" ht="15.75">
      <c r="A40" s="3" t="s">
        <v>362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440</v>
      </c>
      <c r="Q40" s="66">
        <v>0</v>
      </c>
    </row>
    <row r="44" spans="1:23" s="5" customFormat="1" ht="38.25" customHeight="1">
      <c r="A44" s="163" t="s">
        <v>370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3" s="5" customFormat="1" ht="15.75">
      <c r="A45" s="164" t="s">
        <v>371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2" t="s">
        <v>732</v>
      </c>
      <c r="Q45" s="162"/>
      <c r="S45" s="162" t="s">
        <v>733</v>
      </c>
      <c r="T45" s="162"/>
      <c r="U45" s="162"/>
      <c r="W45" s="33"/>
    </row>
    <row r="46" spans="1:23" s="5" customFormat="1">
      <c r="P46" s="110" t="s">
        <v>289</v>
      </c>
      <c r="Q46" s="110"/>
      <c r="S46" s="110" t="s">
        <v>369</v>
      </c>
      <c r="T46" s="110"/>
      <c r="U46" s="110"/>
      <c r="W46" s="21" t="s">
        <v>290</v>
      </c>
    </row>
    <row r="47" spans="1:23" s="5" customFormat="1"/>
    <row r="48" spans="1:23" s="5" customFormat="1" ht="15.75">
      <c r="O48" s="32"/>
      <c r="P48" s="162" t="s">
        <v>734</v>
      </c>
      <c r="Q48" s="162"/>
      <c r="S48" s="166">
        <v>42758</v>
      </c>
      <c r="T48" s="166"/>
      <c r="U48" s="166"/>
    </row>
    <row r="49" spans="16:21" s="5" customFormat="1">
      <c r="P49" s="110" t="s">
        <v>291</v>
      </c>
      <c r="Q49" s="110"/>
      <c r="S49" s="165" t="s">
        <v>292</v>
      </c>
      <c r="T49" s="110"/>
      <c r="U49" s="110"/>
    </row>
  </sheetData>
  <sheetProtection password="E2BC" sheet="1" objects="1" scenarios="1" selectLockedCells="1"/>
  <mergeCells count="12">
    <mergeCell ref="P49:Q49"/>
    <mergeCell ref="S49:U49"/>
    <mergeCell ref="P46:Q46"/>
    <mergeCell ref="S46:U46"/>
    <mergeCell ref="P48:Q48"/>
    <mergeCell ref="S48:U48"/>
    <mergeCell ref="A17:Q17"/>
    <mergeCell ref="A18:Q18"/>
    <mergeCell ref="P45:Q45"/>
    <mergeCell ref="S45:U45"/>
    <mergeCell ref="A44:O44"/>
    <mergeCell ref="A45:O45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52" t="s">
        <v>399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>
      <c r="A17" s="157" t="s">
        <v>398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>
      <c r="A18" s="167" t="s">
        <v>214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206</v>
      </c>
      <c r="P18" s="167" t="s">
        <v>215</v>
      </c>
      <c r="Q18" s="167"/>
    </row>
    <row r="19" spans="1:17" ht="30" customHeight="1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216</v>
      </c>
      <c r="Q19" s="10" t="s">
        <v>395</v>
      </c>
    </row>
    <row r="20" spans="1:17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>
      <c r="A21" s="58" t="s">
        <v>219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5.5">
      <c r="A22" s="59" t="s">
        <v>226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75">
      <c r="A23" s="59" t="s">
        <v>227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75">
      <c r="A24" s="59" t="s">
        <v>228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75">
      <c r="A25" s="59" t="s">
        <v>229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75">
      <c r="A26" s="59" t="s">
        <v>230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75">
      <c r="A27" s="59" t="s">
        <v>231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75">
      <c r="A28" s="59" t="s">
        <v>232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75">
      <c r="A29" s="59" t="s">
        <v>233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75">
      <c r="A30" s="58" t="s">
        <v>396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75">
      <c r="A31" s="58" t="s">
        <v>397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5" t="s">
        <v>398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>
      <c r="A19" s="62" t="s">
        <v>250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206</v>
      </c>
      <c r="P19" s="1" t="s">
        <v>400</v>
      </c>
      <c r="Q19" s="1" t="s">
        <v>401</v>
      </c>
    </row>
    <row r="20" spans="1:17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>
      <c r="A21" s="61" t="s">
        <v>216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402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250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310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>
      <c r="A21" s="12" t="s">
        <v>403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/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P455"/>
  <sheetViews>
    <sheetView workbookViewId="0"/>
  </sheetViews>
  <sheetFormatPr defaultRowHeight="12.75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>
      <c r="A1" s="68" t="s">
        <v>469</v>
      </c>
      <c r="B1" s="69"/>
      <c r="C1" s="69"/>
      <c r="D1" s="68"/>
      <c r="E1" s="69"/>
      <c r="F1" s="69"/>
      <c r="G1" s="69"/>
      <c r="H1" s="69"/>
      <c r="J1" s="70" t="s">
        <v>470</v>
      </c>
      <c r="K1" s="70"/>
      <c r="L1" s="71"/>
      <c r="M1" s="71"/>
      <c r="O1" s="70" t="s">
        <v>471</v>
      </c>
      <c r="P1" s="71"/>
    </row>
    <row r="2" spans="1:16">
      <c r="A2" s="72" t="s">
        <v>472</v>
      </c>
      <c r="B2" s="72" t="s">
        <v>473</v>
      </c>
      <c r="C2" s="72" t="s">
        <v>474</v>
      </c>
      <c r="D2" s="72" t="s">
        <v>475</v>
      </c>
      <c r="E2" s="72" t="s">
        <v>476</v>
      </c>
      <c r="F2" s="72" t="s">
        <v>477</v>
      </c>
      <c r="G2" s="72" t="s">
        <v>478</v>
      </c>
      <c r="H2" s="72" t="s">
        <v>479</v>
      </c>
      <c r="J2" s="73" t="s">
        <v>480</v>
      </c>
      <c r="K2" s="73" t="s">
        <v>482</v>
      </c>
      <c r="L2" s="73" t="s">
        <v>476</v>
      </c>
      <c r="M2" s="73" t="s">
        <v>483</v>
      </c>
      <c r="O2" s="74" t="s">
        <v>484</v>
      </c>
      <c r="P2" s="74" t="s">
        <v>485</v>
      </c>
    </row>
    <row r="3" spans="1:16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0</v>
      </c>
      <c r="F3" s="75"/>
      <c r="G3" s="75"/>
      <c r="H3" s="76">
        <f>SUM(H4:H11,H12,H14,H105,H112,H114,H123,H411,H438,H441,H450)</f>
        <v>0</v>
      </c>
      <c r="J3" s="5" t="s">
        <v>486</v>
      </c>
      <c r="K3" s="5">
        <v>1</v>
      </c>
      <c r="L3" s="5" t="s">
        <v>487</v>
      </c>
      <c r="M3" s="5" t="s">
        <v>384</v>
      </c>
    </row>
    <row r="4" spans="1:16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488</v>
      </c>
      <c r="H4" s="5">
        <f>IF(LEN(P_1)&lt;&gt;0,0,1)</f>
        <v>0</v>
      </c>
      <c r="J4" s="5" t="s">
        <v>489</v>
      </c>
      <c r="K4" s="5">
        <v>2</v>
      </c>
      <c r="L4" s="5" t="s">
        <v>490</v>
      </c>
      <c r="M4" s="5" t="str">
        <f>IF(P_1=0,"Нет данных",P_1)</f>
        <v>МБУ ДО "Ижемская ДЮСШ"</v>
      </c>
      <c r="O4" s="77">
        <f ca="1">TODAY()</f>
        <v>43486</v>
      </c>
      <c r="P4">
        <v>0</v>
      </c>
    </row>
    <row r="5" spans="1:16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491</v>
      </c>
      <c r="H5" s="5">
        <f>IF(LEN(P_2)&lt;&gt;0,0,1)</f>
        <v>0</v>
      </c>
      <c r="J5" s="5" t="s">
        <v>492</v>
      </c>
      <c r="K5" s="5">
        <v>3</v>
      </c>
      <c r="L5" s="5" t="s">
        <v>493</v>
      </c>
      <c r="M5" s="5" t="str">
        <f>IF(P_2=0,"Нет данных",P_2)</f>
        <v>169460 Ижемский район, с. Ижма, ул. Чупрова, д.142</v>
      </c>
    </row>
    <row r="6" spans="1:16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494</v>
      </c>
      <c r="H6" s="5">
        <f>IF(LEN(P_3)&lt;&gt;0,0,1)</f>
        <v>0</v>
      </c>
      <c r="J6" s="5" t="s">
        <v>495</v>
      </c>
      <c r="K6" s="5">
        <v>4</v>
      </c>
      <c r="L6" s="5" t="s">
        <v>496</v>
      </c>
      <c r="M6" s="5" t="str">
        <f>TEXT(P_3,"0000000")</f>
        <v>0609537</v>
      </c>
    </row>
    <row r="7" spans="1:16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497</v>
      </c>
      <c r="H7" s="5">
        <f>IF(LEN(P_4)&lt;&gt;0,0,1)</f>
        <v>0</v>
      </c>
      <c r="J7" s="5" t="s">
        <v>498</v>
      </c>
      <c r="K7" s="5">
        <v>5</v>
      </c>
      <c r="L7" s="5" t="s">
        <v>499</v>
      </c>
      <c r="M7" s="5">
        <f>IF(P_4=0,"Нет данных",P_4)</f>
        <v>44776977</v>
      </c>
    </row>
    <row r="8" spans="1:16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500</v>
      </c>
      <c r="H8" s="5">
        <f>IF(LEN(R_1)&lt;&gt;0,0,1)</f>
        <v>0</v>
      </c>
      <c r="J8" s="78" t="s">
        <v>501</v>
      </c>
      <c r="K8" s="79"/>
      <c r="L8" s="79"/>
      <c r="M8" s="79"/>
    </row>
    <row r="9" spans="1:16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502</v>
      </c>
      <c r="H9" s="5">
        <f>IF(LEN(R_2)&lt;&gt;0,0,1)</f>
        <v>0</v>
      </c>
    </row>
    <row r="10" spans="1:16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503</v>
      </c>
      <c r="H10" s="5">
        <f>IF(LEN(R_3)&lt;&gt;0,0,1)</f>
        <v>0</v>
      </c>
    </row>
    <row r="11" spans="1:16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504</v>
      </c>
      <c r="H11" s="5">
        <f>IF(LEN(R_4)&lt;&gt;0,0,1)</f>
        <v>0</v>
      </c>
    </row>
    <row r="12" spans="1:16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506</v>
      </c>
      <c r="H15">
        <f>IF('Раздел 2'!P21=SUM('Раздел 2'!P22:P29),0,1)</f>
        <v>0</v>
      </c>
    </row>
    <row r="16" spans="1:16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507</v>
      </c>
      <c r="H16">
        <f>IF('Раздел 2'!Q21=SUM('Раздел 2'!Q22:Q29),0,1)</f>
        <v>0</v>
      </c>
    </row>
    <row r="17" spans="1:8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508</v>
      </c>
      <c r="H17">
        <f>IF('Раздел 2'!R21=SUM('Раздел 2'!R22:R29),0,1)</f>
        <v>0</v>
      </c>
    </row>
    <row r="18" spans="1:8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509</v>
      </c>
      <c r="H18">
        <f>IF('Раздел 2'!S21=SUM('Раздел 2'!S22:S29),0,1)</f>
        <v>0</v>
      </c>
    </row>
    <row r="19" spans="1:8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510</v>
      </c>
      <c r="H19">
        <f>IF('Раздел 2'!T21=SUM('Раздел 2'!T22:T29),0,1)</f>
        <v>0</v>
      </c>
    </row>
    <row r="20" spans="1:8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511</v>
      </c>
      <c r="H20">
        <f>IF('Раздел 2'!U21=SUM('Раздел 2'!U22:U29),0,1)</f>
        <v>0</v>
      </c>
    </row>
    <row r="21" spans="1:8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512</v>
      </c>
      <c r="H21">
        <f>IF('Раздел 2'!V21=SUM('Раздел 2'!V22:V29),0,1)</f>
        <v>0</v>
      </c>
    </row>
    <row r="22" spans="1:8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513</v>
      </c>
      <c r="H22">
        <f>IF('Раздел 2'!W21=SUM('Раздел 2'!W22:W29),0,1)</f>
        <v>0</v>
      </c>
    </row>
    <row r="23" spans="1:8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514</v>
      </c>
      <c r="H23">
        <f>IF('Раздел 2'!P21&gt;='Раздел 2'!P30,0,1)</f>
        <v>0</v>
      </c>
    </row>
    <row r="24" spans="1:8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515</v>
      </c>
      <c r="H24">
        <f>IF('Раздел 2'!Q21&gt;='Раздел 2'!Q30,0,1)</f>
        <v>0</v>
      </c>
    </row>
    <row r="25" spans="1:8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516</v>
      </c>
      <c r="H25">
        <f>IF('Раздел 2'!R21&gt;='Раздел 2'!R30,0,1)</f>
        <v>0</v>
      </c>
    </row>
    <row r="26" spans="1:8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517</v>
      </c>
      <c r="H26">
        <f>IF('Раздел 2'!S21&gt;='Раздел 2'!S30,0,1)</f>
        <v>0</v>
      </c>
    </row>
    <row r="27" spans="1:8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518</v>
      </c>
      <c r="H27">
        <f>IF('Раздел 2'!T21&gt;='Раздел 2'!T30,0,1)</f>
        <v>0</v>
      </c>
    </row>
    <row r="28" spans="1:8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519</v>
      </c>
      <c r="H28">
        <f>IF('Раздел 2'!U21&gt;='Раздел 2'!U30,0,1)</f>
        <v>0</v>
      </c>
    </row>
    <row r="29" spans="1:8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520</v>
      </c>
      <c r="H29">
        <f>IF('Раздел 2'!V21&gt;='Раздел 2'!V30,0,1)</f>
        <v>0</v>
      </c>
    </row>
    <row r="30" spans="1:8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521</v>
      </c>
      <c r="H30">
        <f>IF('Раздел 2'!W21&gt;='Раздел 2'!W30,0,1)</f>
        <v>0</v>
      </c>
    </row>
    <row r="31" spans="1:8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522</v>
      </c>
      <c r="H31">
        <f>IF('Раздел 2'!P21&gt;='Раздел 2'!P31,0,1)</f>
        <v>0</v>
      </c>
    </row>
    <row r="32" spans="1:8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523</v>
      </c>
      <c r="H32">
        <f>IF('Раздел 2'!Q21&gt;='Раздел 2'!Q31,0,1)</f>
        <v>0</v>
      </c>
    </row>
    <row r="33" spans="1:8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524</v>
      </c>
      <c r="H33">
        <f>IF('Раздел 2'!R21&gt;='Раздел 2'!R31,0,1)</f>
        <v>0</v>
      </c>
    </row>
    <row r="34" spans="1:8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525</v>
      </c>
      <c r="H34">
        <f>IF('Раздел 2'!S21&gt;='Раздел 2'!S31,0,1)</f>
        <v>0</v>
      </c>
    </row>
    <row r="35" spans="1:8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526</v>
      </c>
      <c r="H35">
        <f>IF('Раздел 2'!T21&gt;='Раздел 2'!T31,0,1)</f>
        <v>0</v>
      </c>
    </row>
    <row r="36" spans="1:8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527</v>
      </c>
      <c r="H36">
        <f>IF('Раздел 2'!U21&gt;='Раздел 2'!U31,0,1)</f>
        <v>0</v>
      </c>
    </row>
    <row r="37" spans="1:8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528</v>
      </c>
      <c r="H37">
        <f>IF('Раздел 2'!V21&gt;='Раздел 2'!V31,0,1)</f>
        <v>0</v>
      </c>
    </row>
    <row r="38" spans="1:8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529</v>
      </c>
      <c r="H38">
        <f>IF('Раздел 2'!W21&gt;='Раздел 2'!W31,0,1)</f>
        <v>0</v>
      </c>
    </row>
    <row r="39" spans="1:8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530</v>
      </c>
      <c r="H39">
        <f>IF('Раздел 2'!P21&gt;='Раздел 2'!Q21,0,1)</f>
        <v>0</v>
      </c>
    </row>
    <row r="40" spans="1:8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531</v>
      </c>
      <c r="H40">
        <f>IF('Раздел 2'!P22&gt;='Раздел 2'!Q22,0,1)</f>
        <v>0</v>
      </c>
    </row>
    <row r="41" spans="1:8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532</v>
      </c>
      <c r="H41">
        <f>IF('Раздел 2'!P23&gt;='Раздел 2'!Q23,0,1)</f>
        <v>0</v>
      </c>
    </row>
    <row r="42" spans="1:8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533</v>
      </c>
      <c r="H42">
        <f>IF('Раздел 2'!P24&gt;='Раздел 2'!Q24,0,1)</f>
        <v>0</v>
      </c>
    </row>
    <row r="43" spans="1:8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534</v>
      </c>
      <c r="H43">
        <f>IF('Раздел 2'!P25&gt;='Раздел 2'!Q25,0,1)</f>
        <v>0</v>
      </c>
    </row>
    <row r="44" spans="1:8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535</v>
      </c>
      <c r="H44">
        <f>IF('Раздел 2'!P26&gt;='Раздел 2'!Q26,0,1)</f>
        <v>0</v>
      </c>
    </row>
    <row r="45" spans="1:8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536</v>
      </c>
      <c r="H45">
        <f>IF('Раздел 2'!P27&gt;='Раздел 2'!Q27,0,1)</f>
        <v>0</v>
      </c>
    </row>
    <row r="46" spans="1:8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537</v>
      </c>
      <c r="H46">
        <f>IF('Раздел 2'!P28&gt;='Раздел 2'!Q28,0,1)</f>
        <v>0</v>
      </c>
    </row>
    <row r="47" spans="1:8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538</v>
      </c>
      <c r="H47">
        <f>IF('Раздел 2'!P29&gt;='Раздел 2'!Q29,0,1)</f>
        <v>0</v>
      </c>
    </row>
    <row r="48" spans="1:8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539</v>
      </c>
      <c r="H48">
        <f>IF('Раздел 2'!P30&gt;='Раздел 2'!Q30,0,1)</f>
        <v>0</v>
      </c>
    </row>
    <row r="49" spans="1:8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540</v>
      </c>
      <c r="H49">
        <f>IF('Раздел 2'!P31&gt;='Раздел 2'!Q31,0,1)</f>
        <v>0</v>
      </c>
    </row>
    <row r="50" spans="1:8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541</v>
      </c>
      <c r="H50">
        <f>IF('Раздел 2'!R21&gt;='Раздел 2'!S21,0,1)</f>
        <v>0</v>
      </c>
    </row>
    <row r="51" spans="1:8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542</v>
      </c>
      <c r="H51">
        <f>IF('Раздел 2'!R22&gt;='Раздел 2'!S22,0,1)</f>
        <v>0</v>
      </c>
    </row>
    <row r="52" spans="1:8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543</v>
      </c>
      <c r="H52">
        <f>IF('Раздел 2'!R23&gt;='Раздел 2'!S23,0,1)</f>
        <v>0</v>
      </c>
    </row>
    <row r="53" spans="1:8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544</v>
      </c>
      <c r="H53">
        <f>IF('Раздел 2'!R24&gt;='Раздел 2'!S24,0,1)</f>
        <v>0</v>
      </c>
    </row>
    <row r="54" spans="1:8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545</v>
      </c>
      <c r="H54">
        <f>IF('Раздел 2'!R25&gt;='Раздел 2'!S25,0,1)</f>
        <v>0</v>
      </c>
    </row>
    <row r="55" spans="1:8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546</v>
      </c>
      <c r="H55">
        <f>IF('Раздел 2'!R26&gt;='Раздел 2'!S26,0,1)</f>
        <v>0</v>
      </c>
    </row>
    <row r="56" spans="1:8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547</v>
      </c>
      <c r="H56">
        <f>IF('Раздел 2'!R27&gt;='Раздел 2'!S27,0,1)</f>
        <v>0</v>
      </c>
    </row>
    <row r="57" spans="1:8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548</v>
      </c>
      <c r="H57">
        <f>IF('Раздел 2'!R28&gt;='Раздел 2'!S28,0,1)</f>
        <v>0</v>
      </c>
    </row>
    <row r="58" spans="1:8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549</v>
      </c>
      <c r="H58">
        <f>IF('Раздел 2'!R29&gt;='Раздел 2'!S29,0,1)</f>
        <v>0</v>
      </c>
    </row>
    <row r="59" spans="1:8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550</v>
      </c>
      <c r="H59">
        <f>IF('Раздел 2'!R30&gt;='Раздел 2'!S30,0,1)</f>
        <v>0</v>
      </c>
    </row>
    <row r="60" spans="1:8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551</v>
      </c>
      <c r="H60">
        <f>IF('Раздел 2'!R31&gt;='Раздел 2'!S31,0,1)</f>
        <v>0</v>
      </c>
    </row>
    <row r="61" spans="1:8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552</v>
      </c>
      <c r="H61">
        <f>IF('Раздел 2'!R21&gt;='Раздел 2'!T21,0,1)</f>
        <v>0</v>
      </c>
    </row>
    <row r="62" spans="1:8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553</v>
      </c>
      <c r="H62">
        <f>IF('Раздел 2'!R22&gt;='Раздел 2'!T22,0,1)</f>
        <v>0</v>
      </c>
    </row>
    <row r="63" spans="1:8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554</v>
      </c>
      <c r="H63">
        <f>IF('Раздел 2'!R23&gt;='Раздел 2'!T23,0,1)</f>
        <v>0</v>
      </c>
    </row>
    <row r="64" spans="1:8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555</v>
      </c>
      <c r="H64">
        <f>IF('Раздел 2'!R24&gt;='Раздел 2'!T24,0,1)</f>
        <v>0</v>
      </c>
    </row>
    <row r="65" spans="1:8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556</v>
      </c>
      <c r="H65">
        <f>IF('Раздел 2'!R25&gt;='Раздел 2'!T25,0,1)</f>
        <v>0</v>
      </c>
    </row>
    <row r="66" spans="1:8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557</v>
      </c>
      <c r="H66">
        <f>IF('Раздел 2'!R26&gt;='Раздел 2'!T26,0,1)</f>
        <v>0</v>
      </c>
    </row>
    <row r="67" spans="1:8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558</v>
      </c>
      <c r="H67">
        <f>IF('Раздел 2'!R27&gt;='Раздел 2'!T27,0,1)</f>
        <v>0</v>
      </c>
    </row>
    <row r="68" spans="1:8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559</v>
      </c>
      <c r="H68">
        <f>IF('Раздел 2'!R28&gt;='Раздел 2'!T28,0,1)</f>
        <v>0</v>
      </c>
    </row>
    <row r="69" spans="1:8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560</v>
      </c>
      <c r="H69">
        <f>IF('Раздел 2'!R29&gt;='Раздел 2'!T29,0,1)</f>
        <v>0</v>
      </c>
    </row>
    <row r="70" spans="1:8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561</v>
      </c>
      <c r="H70">
        <f>IF('Раздел 2'!R30&gt;='Раздел 2'!T30,0,1)</f>
        <v>0</v>
      </c>
    </row>
    <row r="71" spans="1:8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562</v>
      </c>
      <c r="H71">
        <f>IF('Раздел 2'!R31&gt;='Раздел 2'!T31,0,1)</f>
        <v>0</v>
      </c>
    </row>
    <row r="72" spans="1:8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563</v>
      </c>
      <c r="H72">
        <f>IF('Раздел 2'!R21&gt;='Раздел 2'!U21,0,1)</f>
        <v>0</v>
      </c>
    </row>
    <row r="73" spans="1:8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564</v>
      </c>
      <c r="H73">
        <f>IF('Раздел 2'!R22&gt;='Раздел 2'!U22,0,1)</f>
        <v>0</v>
      </c>
    </row>
    <row r="74" spans="1:8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565</v>
      </c>
      <c r="H74">
        <f>IF('Раздел 2'!R23&gt;='Раздел 2'!U23,0,1)</f>
        <v>0</v>
      </c>
    </row>
    <row r="75" spans="1:8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566</v>
      </c>
      <c r="H75">
        <f>IF('Раздел 2'!R24&gt;='Раздел 2'!U24,0,1)</f>
        <v>0</v>
      </c>
    </row>
    <row r="76" spans="1:8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567</v>
      </c>
      <c r="H76">
        <f>IF('Раздел 2'!R25&gt;='Раздел 2'!U25,0,1)</f>
        <v>0</v>
      </c>
    </row>
    <row r="77" spans="1:8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568</v>
      </c>
      <c r="H77">
        <f>IF('Раздел 2'!R26&gt;='Раздел 2'!U26,0,1)</f>
        <v>0</v>
      </c>
    </row>
    <row r="78" spans="1:8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569</v>
      </c>
      <c r="H78">
        <f>IF('Раздел 2'!R27&gt;='Раздел 2'!U27,0,1)</f>
        <v>0</v>
      </c>
    </row>
    <row r="79" spans="1:8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570</v>
      </c>
      <c r="H79">
        <f>IF('Раздел 2'!R28&gt;='Раздел 2'!U28,0,1)</f>
        <v>0</v>
      </c>
    </row>
    <row r="80" spans="1:8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571</v>
      </c>
      <c r="H80">
        <f>IF('Раздел 2'!R29&gt;='Раздел 2'!U29,0,1)</f>
        <v>0</v>
      </c>
    </row>
    <row r="81" spans="1:8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572</v>
      </c>
      <c r="H81">
        <f>IF('Раздел 2'!R30&gt;='Раздел 2'!U30,0,1)</f>
        <v>0</v>
      </c>
    </row>
    <row r="82" spans="1:8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573</v>
      </c>
      <c r="H82">
        <f>IF('Раздел 2'!R31&gt;='Раздел 2'!U31,0,1)</f>
        <v>0</v>
      </c>
    </row>
    <row r="83" spans="1:8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574</v>
      </c>
      <c r="H83">
        <f>IF('Раздел 2'!R21&gt;='Раздел 2'!V21,0,1)</f>
        <v>0</v>
      </c>
    </row>
    <row r="84" spans="1:8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575</v>
      </c>
      <c r="H84">
        <f>IF('Раздел 2'!R22&gt;='Раздел 2'!V22,0,1)</f>
        <v>0</v>
      </c>
    </row>
    <row r="85" spans="1:8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576</v>
      </c>
      <c r="H85">
        <f>IF('Раздел 2'!R23&gt;='Раздел 2'!V23,0,1)</f>
        <v>0</v>
      </c>
    </row>
    <row r="86" spans="1:8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577</v>
      </c>
      <c r="H86">
        <f>IF('Раздел 2'!R24&gt;='Раздел 2'!V24,0,1)</f>
        <v>0</v>
      </c>
    </row>
    <row r="87" spans="1:8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578</v>
      </c>
      <c r="H87">
        <f>IF('Раздел 2'!R25&gt;='Раздел 2'!V25,0,1)</f>
        <v>0</v>
      </c>
    </row>
    <row r="88" spans="1:8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579</v>
      </c>
      <c r="H88">
        <f>IF('Раздел 2'!R26&gt;='Раздел 2'!V26,0,1)</f>
        <v>0</v>
      </c>
    </row>
    <row r="89" spans="1:8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580</v>
      </c>
      <c r="H89">
        <f>IF('Раздел 2'!R27&gt;='Раздел 2'!V27,0,1)</f>
        <v>0</v>
      </c>
    </row>
    <row r="90" spans="1:8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581</v>
      </c>
      <c r="H90">
        <f>IF('Раздел 2'!R28&gt;='Раздел 2'!V28,0,1)</f>
        <v>0</v>
      </c>
    </row>
    <row r="91" spans="1:8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582</v>
      </c>
      <c r="H91">
        <f>IF('Раздел 2'!R29&gt;='Раздел 2'!V29,0,1)</f>
        <v>0</v>
      </c>
    </row>
    <row r="92" spans="1:8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583</v>
      </c>
      <c r="H92">
        <f>IF('Раздел 2'!R30&gt;='Раздел 2'!V30,0,1)</f>
        <v>0</v>
      </c>
    </row>
    <row r="93" spans="1:8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584</v>
      </c>
      <c r="H93">
        <f>IF('Раздел 2'!R31&gt;='Раздел 2'!V31,0,1)</f>
        <v>0</v>
      </c>
    </row>
    <row r="94" spans="1:8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585</v>
      </c>
      <c r="H94">
        <f>IF('Раздел 2'!R21&gt;='Раздел 2'!W21,0,1)</f>
        <v>0</v>
      </c>
    </row>
    <row r="95" spans="1:8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586</v>
      </c>
      <c r="H95">
        <f>IF('Раздел 2'!R22&gt;='Раздел 2'!W22,0,1)</f>
        <v>0</v>
      </c>
    </row>
    <row r="96" spans="1:8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587</v>
      </c>
      <c r="H96">
        <f>IF('Раздел 2'!R23&gt;='Раздел 2'!W23,0,1)</f>
        <v>0</v>
      </c>
    </row>
    <row r="97" spans="1:8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588</v>
      </c>
      <c r="H97">
        <f>IF('Раздел 2'!R24&gt;='Раздел 2'!W24,0,1)</f>
        <v>0</v>
      </c>
    </row>
    <row r="98" spans="1:8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589</v>
      </c>
      <c r="H98">
        <f>IF('Раздел 2'!R25&gt;='Раздел 2'!W25,0,1)</f>
        <v>0</v>
      </c>
    </row>
    <row r="99" spans="1:8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590</v>
      </c>
      <c r="H99">
        <f>IF('Раздел 2'!R26&gt;='Раздел 2'!W26,0,1)</f>
        <v>0</v>
      </c>
    </row>
    <row r="100" spans="1:8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591</v>
      </c>
      <c r="H100">
        <f>IF('Раздел 2'!R27&gt;='Раздел 2'!W27,0,1)</f>
        <v>0</v>
      </c>
    </row>
    <row r="101" spans="1:8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592</v>
      </c>
      <c r="H101">
        <f>IF('Раздел 2'!R28&gt;='Раздел 2'!W28,0,1)</f>
        <v>0</v>
      </c>
    </row>
    <row r="102" spans="1:8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593</v>
      </c>
      <c r="H102">
        <f>IF('Раздел 2'!R29&gt;='Раздел 2'!W29,0,1)</f>
        <v>0</v>
      </c>
    </row>
    <row r="103" spans="1:8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594</v>
      </c>
      <c r="H103">
        <f>IF('Раздел 2'!R30&gt;='Раздел 2'!W30,0,1)</f>
        <v>0</v>
      </c>
    </row>
    <row r="104" spans="1:8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595</v>
      </c>
      <c r="H104">
        <f>IF('Раздел 2'!R31&gt;='Раздел 2'!W31,0,1)</f>
        <v>0</v>
      </c>
    </row>
    <row r="105" spans="1:8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596</v>
      </c>
      <c r="H106">
        <f>IF('Раздел 3'!Q21&gt;='Раздел 3'!R21,0,1)</f>
        <v>0</v>
      </c>
    </row>
    <row r="107" spans="1:8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597</v>
      </c>
      <c r="H107">
        <f>IF('Раздел 3'!Q22&gt;='Раздел 3'!R22,0,1)</f>
        <v>0</v>
      </c>
    </row>
    <row r="108" spans="1:8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598</v>
      </c>
      <c r="H108">
        <f>IF('Раздел 3'!Q21&gt;='Раздел 3'!S21,0,1)</f>
        <v>0</v>
      </c>
    </row>
    <row r="109" spans="1:8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599</v>
      </c>
      <c r="H109">
        <f>IF('Раздел 3'!Q22&gt;='Раздел 3'!S22,0,1)</f>
        <v>0</v>
      </c>
    </row>
    <row r="110" spans="1:8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600</v>
      </c>
      <c r="H110">
        <f>IF('Раздел 3'!Q21&gt;='Раздел 3'!T21,0,1)</f>
        <v>0</v>
      </c>
    </row>
    <row r="111" spans="1:8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601</v>
      </c>
      <c r="H111">
        <f>IF('Раздел 3'!Q22&gt;='Раздел 3'!T22,0,1)</f>
        <v>0</v>
      </c>
    </row>
    <row r="112" spans="1:8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602</v>
      </c>
      <c r="H113">
        <f>IF(OR(AND('Раздел 4'!P26=0,'Раздел 4'!P27=0),AND('Раздел 4'!P26&gt;0,'Раздел 4'!P27&gt;0)),0,1)</f>
        <v>0</v>
      </c>
    </row>
    <row r="114" spans="1:8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603</v>
      </c>
      <c r="H115">
        <f>IF('Раздел 5'!P26=SUM('Раздел 5'!P21:P25),0,1)</f>
        <v>0</v>
      </c>
    </row>
    <row r="116" spans="1:8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604</v>
      </c>
      <c r="H116">
        <f>IF('Раздел 5'!Q26=SUM('Раздел 5'!Q21:Q25),0,1)</f>
        <v>0</v>
      </c>
    </row>
    <row r="117" spans="1:8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605</v>
      </c>
      <c r="H117">
        <f>IF('Раздел 5'!P21&gt;='Раздел 5'!Q21,0,1)</f>
        <v>0</v>
      </c>
    </row>
    <row r="118" spans="1:8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606</v>
      </c>
      <c r="H118">
        <f>IF('Раздел 5'!P22&gt;='Раздел 5'!Q22,0,1)</f>
        <v>0</v>
      </c>
    </row>
    <row r="119" spans="1:8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607</v>
      </c>
      <c r="H119">
        <f>IF('Раздел 5'!P23&gt;='Раздел 5'!Q23,0,1)</f>
        <v>0</v>
      </c>
    </row>
    <row r="120" spans="1:8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608</v>
      </c>
      <c r="H120">
        <f>IF('Раздел 5'!P24&gt;='Раздел 5'!Q24,0,1)</f>
        <v>0</v>
      </c>
    </row>
    <row r="121" spans="1:8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609</v>
      </c>
      <c r="H121">
        <f>IF('Раздел 5'!P25&gt;='Раздел 5'!Q25,0,1)</f>
        <v>0</v>
      </c>
    </row>
    <row r="122" spans="1:8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610</v>
      </c>
      <c r="H122">
        <f>IF('Раздел 5'!P26&gt;='Раздел 5'!Q26,0,1)</f>
        <v>0</v>
      </c>
    </row>
    <row r="123" spans="1:8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611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612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613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614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615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616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617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618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619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620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621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622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623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624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625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626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627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628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629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630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631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632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633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634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635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636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637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638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639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640</v>
      </c>
      <c r="F153" s="85"/>
      <c r="G153" s="85"/>
      <c r="H153" s="85">
        <f>IF('Раздел 6'!P22=SUM('Раздел 6'!P23:P26),0,1)</f>
        <v>0</v>
      </c>
    </row>
    <row r="154" spans="1:13" s="84" customFormat="1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641</v>
      </c>
      <c r="F154" s="85"/>
      <c r="G154" s="85"/>
      <c r="H154" s="85">
        <f>IF('Раздел 6'!Q22=SUM('Раздел 6'!Q23:Q26),0,1)</f>
        <v>0</v>
      </c>
    </row>
    <row r="155" spans="1:13" s="84" customFormat="1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642</v>
      </c>
      <c r="F155" s="85"/>
      <c r="G155" s="85"/>
      <c r="H155" s="85">
        <f>IF('Раздел 6'!R22=SUM('Раздел 6'!R23:R26),0,1)</f>
        <v>0</v>
      </c>
    </row>
    <row r="156" spans="1:13" s="84" customFormat="1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643</v>
      </c>
      <c r="F156" s="85"/>
      <c r="G156" s="85"/>
      <c r="H156" s="85">
        <f>IF('Раздел 6'!S22=SUM('Раздел 6'!S23:S26),0,1)</f>
        <v>0</v>
      </c>
    </row>
    <row r="157" spans="1:13" s="84" customFormat="1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644</v>
      </c>
      <c r="F157" s="85"/>
      <c r="G157" s="85"/>
      <c r="H157" s="85">
        <f>IF('Раздел 6'!T22=SUM('Раздел 6'!T23:T26),0,1)</f>
        <v>0</v>
      </c>
    </row>
    <row r="158" spans="1:13" s="84" customFormat="1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646</v>
      </c>
      <c r="F158" s="85"/>
      <c r="G158" s="85"/>
      <c r="H158" s="85">
        <f>IF('Раздел 6'!U22=SUM('Раздел 6'!U23:U26),0,1)</f>
        <v>0</v>
      </c>
    </row>
    <row r="159" spans="1:13" s="84" customFormat="1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647</v>
      </c>
      <c r="F159" s="85"/>
      <c r="G159" s="85"/>
      <c r="H159" s="85">
        <f>IF('Раздел 6'!V22=SUM('Раздел 6'!V23:V26),0,1)</f>
        <v>0</v>
      </c>
    </row>
    <row r="160" spans="1:13" s="84" customFormat="1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648</v>
      </c>
      <c r="F160" s="85"/>
      <c r="G160" s="85"/>
      <c r="H160" s="85">
        <f>IF('Раздел 6'!W22=SUM('Раздел 6'!W23:W26),0,1)</f>
        <v>0</v>
      </c>
    </row>
    <row r="161" spans="1:15" s="84" customFormat="1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649</v>
      </c>
      <c r="F161" s="85"/>
      <c r="G161" s="85"/>
      <c r="H161" s="85">
        <f>IF('Раздел 6'!X22=SUM('Раздел 6'!X23:X26),0,1)</f>
        <v>0</v>
      </c>
    </row>
    <row r="162" spans="1:15" s="84" customFormat="1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650</v>
      </c>
      <c r="F162" s="85"/>
      <c r="G162" s="85"/>
      <c r="H162" s="85">
        <f>IF('Раздел 6'!Y22=SUM('Раздел 6'!Y23:Y26),0,1)</f>
        <v>0</v>
      </c>
    </row>
    <row r="163" spans="1:15" s="84" customFormat="1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651</v>
      </c>
      <c r="F163" s="85"/>
      <c r="G163" s="85"/>
      <c r="H163" s="85">
        <f>IF('Раздел 6'!Z22=SUM('Раздел 6'!Z23:Z26),0,1)</f>
        <v>0</v>
      </c>
    </row>
    <row r="164" spans="1:15" s="84" customFormat="1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652</v>
      </c>
      <c r="F164" s="85"/>
      <c r="G164" s="85"/>
      <c r="H164" s="85">
        <f>IF('Раздел 6'!AA22=SUM('Раздел 6'!AA23:AA26),0,1)</f>
        <v>0</v>
      </c>
    </row>
    <row r="165" spans="1:15" s="84" customFormat="1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653</v>
      </c>
      <c r="F165" s="85"/>
      <c r="G165" s="85"/>
      <c r="H165" s="85">
        <f>IF('Раздел 6'!AB22=SUM('Раздел 6'!AB23:AB26),0,1)</f>
        <v>0</v>
      </c>
    </row>
    <row r="166" spans="1:15" s="84" customFormat="1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654</v>
      </c>
      <c r="F166" s="85"/>
      <c r="G166" s="85"/>
      <c r="H166" s="85">
        <f>IF('Раздел 6'!AC22=SUM('Раздел 6'!AC23:AC26),0,1)</f>
        <v>0</v>
      </c>
    </row>
    <row r="167" spans="1:15" s="84" customFormat="1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655</v>
      </c>
      <c r="F167" s="85"/>
      <c r="G167" s="85"/>
      <c r="H167" s="85">
        <f>IF('Раздел 6'!AD22=SUM('Раздел 6'!AD23:AD26),0,1)</f>
        <v>0</v>
      </c>
    </row>
    <row r="168" spans="1:15" s="84" customFormat="1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656</v>
      </c>
      <c r="F168" s="85"/>
      <c r="G168" s="85"/>
      <c r="H168" s="85">
        <f>IF('Раздел 6'!AE22=SUM('Раздел 6'!AE23:AE26),0,1)</f>
        <v>0</v>
      </c>
    </row>
    <row r="169" spans="1:15" s="84" customFormat="1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657</v>
      </c>
      <c r="F169" s="85"/>
      <c r="G169" s="85"/>
      <c r="H169" s="85">
        <f>IF('Раздел 6'!AF22=SUM('Раздел 6'!AF23:AF26),0,1)</f>
        <v>0</v>
      </c>
    </row>
    <row r="170" spans="1:15" s="84" customFormat="1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658</v>
      </c>
      <c r="F170" s="85"/>
      <c r="G170" s="85"/>
      <c r="H170" s="85">
        <f>IF('Раздел 6'!AG22=SUM('Раздел 6'!AG23:AG26),0,1)</f>
        <v>0</v>
      </c>
    </row>
    <row r="171" spans="1:15" s="84" customFormat="1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659</v>
      </c>
      <c r="F171" s="85"/>
      <c r="G171" s="85"/>
      <c r="H171" s="85">
        <f>IF('Раздел 6'!AH22=SUM('Раздел 6'!AH23:AH26),0,1)</f>
        <v>0</v>
      </c>
    </row>
    <row r="172" spans="1:15" s="84" customFormat="1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660</v>
      </c>
      <c r="F172" s="85"/>
      <c r="G172" s="85"/>
      <c r="H172" s="85">
        <f>IF('Раздел 6'!AI22=SUM('Раздел 6'!AI23:AI26),0,1)</f>
        <v>0</v>
      </c>
    </row>
    <row r="173" spans="1:15" s="84" customFormat="1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661</v>
      </c>
      <c r="F173" s="85"/>
      <c r="G173" s="85"/>
      <c r="H173" s="85">
        <f>IF('Раздел 6'!AJ22=SUM('Раздел 6'!AJ23:AJ26),0,1)</f>
        <v>0</v>
      </c>
    </row>
    <row r="174" spans="1:15" s="84" customFormat="1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662</v>
      </c>
      <c r="F174" s="85"/>
      <c r="G174" s="85"/>
      <c r="H174" s="85">
        <f>IF('Раздел 6'!AK22=SUM('Раздел 6'!AK23:AK26),0,1)</f>
        <v>0</v>
      </c>
    </row>
    <row r="175" spans="1:15" s="84" customFormat="1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663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664</v>
      </c>
      <c r="F176" s="85"/>
      <c r="G176" s="85"/>
      <c r="H176" s="85">
        <f>IF('Раздел 6'!AM22=SUM('Раздел 6'!AM23:AM26),0,1)</f>
        <v>0</v>
      </c>
    </row>
    <row r="177" spans="1:8" s="84" customFormat="1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665</v>
      </c>
      <c r="F177" s="85"/>
      <c r="G177" s="85"/>
      <c r="H177" s="85">
        <f>IF('Раздел 6'!AN22=SUM('Раздел 6'!AN23:AN26),0,1)</f>
        <v>0</v>
      </c>
    </row>
    <row r="178" spans="1:8" s="84" customFormat="1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666</v>
      </c>
      <c r="F178" s="85"/>
      <c r="G178" s="85"/>
      <c r="H178" s="85">
        <f>IF('Раздел 6'!AO22=SUM('Раздел 6'!AO23:AO26),0,1)</f>
        <v>0</v>
      </c>
    </row>
    <row r="179" spans="1:8" s="84" customFormat="1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667</v>
      </c>
      <c r="F179" s="85"/>
      <c r="G179" s="85"/>
      <c r="H179" s="85">
        <f>IF('Раздел 6'!AP22=SUM('Раздел 6'!AP23:AP26),0,1)</f>
        <v>0</v>
      </c>
    </row>
    <row r="180" spans="1:8" s="84" customFormat="1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668</v>
      </c>
      <c r="F180" s="85"/>
      <c r="G180" s="85"/>
      <c r="H180" s="85">
        <f>IF('Раздел 6'!AQ22=SUM('Раздел 6'!AQ23:AQ26),0,1)</f>
        <v>0</v>
      </c>
    </row>
    <row r="181" spans="1:8" s="84" customFormat="1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669</v>
      </c>
      <c r="F181" s="85"/>
      <c r="G181" s="85"/>
      <c r="H181" s="85">
        <f>IF('Раздел 6'!AR22=SUM('Раздел 6'!AR23:AR26),0,1)</f>
        <v>0</v>
      </c>
    </row>
    <row r="182" spans="1:8" s="84" customFormat="1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670</v>
      </c>
      <c r="F182" s="85"/>
      <c r="G182" s="85"/>
      <c r="H182" s="85">
        <f>IF('Раздел 6'!P27=SUM('Раздел 6'!P28:P34),0,1)</f>
        <v>0</v>
      </c>
    </row>
    <row r="183" spans="1:8" s="84" customFormat="1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671</v>
      </c>
      <c r="F183" s="85"/>
      <c r="G183" s="85"/>
      <c r="H183" s="85">
        <f>IF('Раздел 6'!Q27=SUM('Раздел 6'!Q28:Q34),0,1)</f>
        <v>0</v>
      </c>
    </row>
    <row r="184" spans="1:8" s="84" customFormat="1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672</v>
      </c>
      <c r="F184" s="85"/>
      <c r="G184" s="85"/>
      <c r="H184" s="85">
        <f>IF('Раздел 6'!R27=SUM('Раздел 6'!R28:R34),0,1)</f>
        <v>0</v>
      </c>
    </row>
    <row r="185" spans="1:8" s="84" customFormat="1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673</v>
      </c>
      <c r="F185" s="85"/>
      <c r="G185" s="85"/>
      <c r="H185" s="85">
        <f>IF('Раздел 6'!S27=SUM('Раздел 6'!S28:S34),0,1)</f>
        <v>0</v>
      </c>
    </row>
    <row r="186" spans="1:8" s="84" customFormat="1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674</v>
      </c>
      <c r="F186" s="85"/>
      <c r="G186" s="85"/>
      <c r="H186" s="85">
        <f>IF('Раздел 6'!T27=SUM('Раздел 6'!T28:T34),0,1)</f>
        <v>0</v>
      </c>
    </row>
    <row r="187" spans="1:8" s="84" customFormat="1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675</v>
      </c>
      <c r="F187" s="85"/>
      <c r="G187" s="85"/>
      <c r="H187" s="85">
        <f>IF('Раздел 6'!U27=SUM('Раздел 6'!U28:U34),0,1)</f>
        <v>0</v>
      </c>
    </row>
    <row r="188" spans="1:8" s="84" customFormat="1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676</v>
      </c>
      <c r="F188" s="85"/>
      <c r="G188" s="85"/>
      <c r="H188" s="85">
        <f>IF('Раздел 6'!V27=SUM('Раздел 6'!V28:V34),0,1)</f>
        <v>0</v>
      </c>
    </row>
    <row r="189" spans="1:8" s="84" customFormat="1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677</v>
      </c>
      <c r="F189" s="85"/>
      <c r="G189" s="85"/>
      <c r="H189" s="85">
        <f>IF('Раздел 6'!W27=SUM('Раздел 6'!W28:W34),0,1)</f>
        <v>0</v>
      </c>
    </row>
    <row r="190" spans="1:8" s="84" customFormat="1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686</v>
      </c>
      <c r="F190" s="85"/>
      <c r="G190" s="85"/>
      <c r="H190" s="85">
        <f>IF('Раздел 6'!X27=SUM('Раздел 6'!X28:X34),0,1)</f>
        <v>0</v>
      </c>
    </row>
    <row r="191" spans="1:8" s="84" customFormat="1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687</v>
      </c>
      <c r="F191" s="85"/>
      <c r="G191" s="85"/>
      <c r="H191" s="85">
        <f>IF('Раздел 6'!Y27=SUM('Раздел 6'!Y28:Y34),0,1)</f>
        <v>0</v>
      </c>
    </row>
    <row r="192" spans="1:8" s="84" customFormat="1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688</v>
      </c>
      <c r="F192" s="85"/>
      <c r="G192" s="85"/>
      <c r="H192" s="85">
        <f>IF('Раздел 6'!Z27=SUM('Раздел 6'!Z28:Z34),0,1)</f>
        <v>0</v>
      </c>
    </row>
    <row r="193" spans="1:8" s="84" customFormat="1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689</v>
      </c>
      <c r="F193" s="85"/>
      <c r="G193" s="85"/>
      <c r="H193" s="85">
        <f>IF('Раздел 6'!AA27=SUM('Раздел 6'!AA28:AA34),0,1)</f>
        <v>0</v>
      </c>
    </row>
    <row r="194" spans="1:8" s="84" customFormat="1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690</v>
      </c>
      <c r="F194" s="85"/>
      <c r="G194" s="85"/>
      <c r="H194" s="85">
        <f>IF('Раздел 6'!AB27=SUM('Раздел 6'!AB28:AB34),0,1)</f>
        <v>0</v>
      </c>
    </row>
    <row r="195" spans="1:8" s="84" customFormat="1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691</v>
      </c>
      <c r="F195" s="85"/>
      <c r="G195" s="85"/>
      <c r="H195" s="85">
        <f>IF('Раздел 6'!AC27=SUM('Раздел 6'!AC28:AC34),0,1)</f>
        <v>0</v>
      </c>
    </row>
    <row r="196" spans="1:8" s="84" customFormat="1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692</v>
      </c>
      <c r="F196" s="85"/>
      <c r="G196" s="85"/>
      <c r="H196" s="85">
        <f>IF('Раздел 6'!AD27=SUM('Раздел 6'!AD28:AD34),0,1)</f>
        <v>0</v>
      </c>
    </row>
    <row r="197" spans="1:8" s="84" customFormat="1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693</v>
      </c>
      <c r="F197" s="85"/>
      <c r="G197" s="85"/>
      <c r="H197" s="85">
        <f>IF('Раздел 6'!AE27=SUM('Раздел 6'!AE28:AE34),0,1)</f>
        <v>0</v>
      </c>
    </row>
    <row r="198" spans="1:8" s="84" customFormat="1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694</v>
      </c>
      <c r="F198" s="85"/>
      <c r="G198" s="85"/>
      <c r="H198" s="85">
        <f>IF('Раздел 6'!AF27=SUM('Раздел 6'!AF28:AF34),0,1)</f>
        <v>0</v>
      </c>
    </row>
    <row r="199" spans="1:8" s="84" customFormat="1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695</v>
      </c>
      <c r="F199" s="85"/>
      <c r="G199" s="85"/>
      <c r="H199" s="85">
        <f>IF('Раздел 6'!AG27=SUM('Раздел 6'!AG28:AG34),0,1)</f>
        <v>0</v>
      </c>
    </row>
    <row r="200" spans="1:8" s="84" customFormat="1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696</v>
      </c>
      <c r="F200" s="85"/>
      <c r="G200" s="85"/>
      <c r="H200" s="85">
        <f>IF('Раздел 6'!AH27=SUM('Раздел 6'!AH28:AH34),0,1)</f>
        <v>0</v>
      </c>
    </row>
    <row r="201" spans="1:8" s="84" customFormat="1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697</v>
      </c>
      <c r="F201" s="85"/>
      <c r="G201" s="85"/>
      <c r="H201" s="85">
        <f>IF('Раздел 6'!AI27=SUM('Раздел 6'!AI28:AI34),0,1)</f>
        <v>0</v>
      </c>
    </row>
    <row r="202" spans="1:8" s="84" customFormat="1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698</v>
      </c>
      <c r="F202" s="85"/>
      <c r="G202" s="85"/>
      <c r="H202" s="85">
        <f>IF('Раздел 6'!AJ27=SUM('Раздел 6'!AJ28:AJ34),0,1)</f>
        <v>0</v>
      </c>
    </row>
    <row r="203" spans="1:8" s="84" customFormat="1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699</v>
      </c>
      <c r="F203" s="85"/>
      <c r="G203" s="85"/>
      <c r="H203" s="85">
        <f>IF('Раздел 6'!AK27=SUM('Раздел 6'!AK28:AK34),0,1)</f>
        <v>0</v>
      </c>
    </row>
    <row r="204" spans="1:8" s="84" customFormat="1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700</v>
      </c>
      <c r="F204" s="85"/>
      <c r="G204" s="85"/>
      <c r="H204" s="85">
        <f>IF('Раздел 6'!AL27=SUM('Раздел 6'!AL28:AL34),0,1)</f>
        <v>0</v>
      </c>
    </row>
    <row r="205" spans="1:8" s="84" customFormat="1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701</v>
      </c>
      <c r="F205" s="85"/>
      <c r="G205" s="85"/>
      <c r="H205" s="85">
        <f>IF('Раздел 6'!AM27=SUM('Раздел 6'!AM28:AM34),0,1)</f>
        <v>0</v>
      </c>
    </row>
    <row r="206" spans="1:8" s="84" customFormat="1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702</v>
      </c>
      <c r="F206" s="85"/>
      <c r="G206" s="85"/>
      <c r="H206" s="85">
        <f>IF('Раздел 6'!AN27=SUM('Раздел 6'!AN28:AN34),0,1)</f>
        <v>0</v>
      </c>
    </row>
    <row r="207" spans="1:8" s="84" customFormat="1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703</v>
      </c>
      <c r="F207" s="85"/>
      <c r="G207" s="85"/>
      <c r="H207" s="85">
        <f>IF('Раздел 6'!AO27=SUM('Раздел 6'!AO28:AO34),0,1)</f>
        <v>0</v>
      </c>
    </row>
    <row r="208" spans="1:8" s="84" customFormat="1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704</v>
      </c>
      <c r="F208" s="85"/>
      <c r="G208" s="85"/>
      <c r="H208" s="85">
        <f>IF('Раздел 6'!AP27=SUM('Раздел 6'!AP28:AP34),0,1)</f>
        <v>0</v>
      </c>
    </row>
    <row r="209" spans="1:8" s="84" customFormat="1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705</v>
      </c>
      <c r="F209" s="85"/>
      <c r="G209" s="85"/>
      <c r="H209" s="85">
        <f>IF('Раздел 6'!AQ27=SUM('Раздел 6'!AQ28:AQ34),0,1)</f>
        <v>0</v>
      </c>
    </row>
    <row r="210" spans="1:8" s="84" customFormat="1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706</v>
      </c>
      <c r="F210" s="85"/>
      <c r="G210" s="85"/>
      <c r="H210" s="85">
        <f>IF('Раздел 6'!AR27=SUM('Раздел 6'!AR28:AR34),0,1)</f>
        <v>0</v>
      </c>
    </row>
    <row r="211" spans="1:8" s="84" customFormat="1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707</v>
      </c>
      <c r="F211" s="85"/>
      <c r="G211" s="85"/>
      <c r="H211" s="85">
        <f>IF('Раздел 6'!P37=SUM('Раздел 6'!P39:P40),0,1)</f>
        <v>0</v>
      </c>
    </row>
    <row r="212" spans="1:8" s="84" customFormat="1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708</v>
      </c>
      <c r="F212" s="85"/>
      <c r="G212" s="85"/>
      <c r="H212" s="85">
        <f>IF('Раздел 6'!P21=SUM('Раздел 6'!T21:U21),0,1)</f>
        <v>0</v>
      </c>
    </row>
    <row r="213" spans="1:8" s="84" customFormat="1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709</v>
      </c>
      <c r="F213" s="85"/>
      <c r="G213" s="85"/>
      <c r="H213" s="85">
        <f>IF('Раздел 6'!P22=SUM('Раздел 6'!T22:U22),0,1)</f>
        <v>0</v>
      </c>
    </row>
    <row r="214" spans="1:8" s="84" customFormat="1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710</v>
      </c>
      <c r="F214" s="85"/>
      <c r="G214" s="85"/>
      <c r="H214" s="85">
        <f>IF('Раздел 6'!P23=SUM('Раздел 6'!T23:U23),0,1)</f>
        <v>0</v>
      </c>
    </row>
    <row r="215" spans="1:8" s="84" customFormat="1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711</v>
      </c>
      <c r="F215" s="85"/>
      <c r="G215" s="85"/>
      <c r="H215" s="85">
        <f>IF('Раздел 6'!P24=SUM('Раздел 6'!T24:U24),0,1)</f>
        <v>0</v>
      </c>
    </row>
    <row r="216" spans="1:8" s="84" customFormat="1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712</v>
      </c>
      <c r="F216" s="85"/>
      <c r="G216" s="85"/>
      <c r="H216" s="85">
        <f>IF('Раздел 6'!P25=SUM('Раздел 6'!T25:U25),0,1)</f>
        <v>0</v>
      </c>
    </row>
    <row r="217" spans="1:8" s="84" customFormat="1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713</v>
      </c>
      <c r="F217" s="85"/>
      <c r="G217" s="85"/>
      <c r="H217" s="85">
        <f>IF('Раздел 6'!P26=SUM('Раздел 6'!T26:U26),0,1)</f>
        <v>0</v>
      </c>
    </row>
    <row r="218" spans="1:8" s="84" customFormat="1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714</v>
      </c>
      <c r="F218" s="85"/>
      <c r="G218" s="85"/>
      <c r="H218" s="85">
        <f>IF('Раздел 6'!P27=SUM('Раздел 6'!T27:U27),0,1)</f>
        <v>0</v>
      </c>
    </row>
    <row r="219" spans="1:8" s="84" customFormat="1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715</v>
      </c>
      <c r="F219" s="85"/>
      <c r="G219" s="85"/>
      <c r="H219" s="85">
        <f>IF('Раздел 6'!P28=SUM('Раздел 6'!T28:U28),0,1)</f>
        <v>0</v>
      </c>
    </row>
    <row r="220" spans="1:8" s="84" customFormat="1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716</v>
      </c>
      <c r="F220" s="85"/>
      <c r="G220" s="85"/>
      <c r="H220" s="85">
        <f>IF('Раздел 6'!P29=SUM('Раздел 6'!T29:U29),0,1)</f>
        <v>0</v>
      </c>
    </row>
    <row r="221" spans="1:8" s="84" customFormat="1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717</v>
      </c>
      <c r="F221" s="85"/>
      <c r="G221" s="85"/>
      <c r="H221" s="85">
        <f>IF('Раздел 6'!P30=SUM('Раздел 6'!T30:U30),0,1)</f>
        <v>0</v>
      </c>
    </row>
    <row r="222" spans="1:8" s="84" customFormat="1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718</v>
      </c>
      <c r="F222" s="85"/>
      <c r="G222" s="85"/>
      <c r="H222" s="85">
        <f>IF('Раздел 6'!P31=SUM('Раздел 6'!T31:U31),0,1)</f>
        <v>0</v>
      </c>
    </row>
    <row r="223" spans="1:8" s="84" customFormat="1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719</v>
      </c>
      <c r="F223" s="85"/>
      <c r="G223" s="85"/>
      <c r="H223" s="85">
        <f>IF('Раздел 6'!P32=SUM('Раздел 6'!T32:U32),0,1)</f>
        <v>0</v>
      </c>
    </row>
    <row r="224" spans="1:8" s="84" customFormat="1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720</v>
      </c>
      <c r="F224" s="85"/>
      <c r="G224" s="85"/>
      <c r="H224" s="85">
        <f>IF('Раздел 6'!P33=SUM('Раздел 6'!T33:U33),0,1)</f>
        <v>0</v>
      </c>
    </row>
    <row r="225" spans="1:8" s="84" customFormat="1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721</v>
      </c>
      <c r="F225" s="85"/>
      <c r="G225" s="85"/>
      <c r="H225" s="85">
        <f>IF('Раздел 6'!P34=SUM('Раздел 6'!T34:U34),0,1)</f>
        <v>0</v>
      </c>
    </row>
    <row r="226" spans="1:8" s="84" customFormat="1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722</v>
      </c>
      <c r="F226" s="85"/>
      <c r="G226" s="85"/>
      <c r="H226" s="85">
        <f>IF('Раздел 6'!P35=SUM('Раздел 6'!T35:U35),0,1)</f>
        <v>0</v>
      </c>
    </row>
    <row r="227" spans="1:8" s="84" customFormat="1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723</v>
      </c>
      <c r="F227" s="85"/>
      <c r="G227" s="85"/>
      <c r="H227" s="85">
        <f>IF('Раздел 6'!P36=SUM('Раздел 6'!T36:U36),0,1)</f>
        <v>0</v>
      </c>
    </row>
    <row r="228" spans="1:8" s="84" customFormat="1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724</v>
      </c>
      <c r="F228" s="85"/>
      <c r="G228" s="85"/>
      <c r="H228" s="85">
        <f>IF('Раздел 6'!P21=SUM('Раздел 6'!W21:Z21),0,1)</f>
        <v>0</v>
      </c>
    </row>
    <row r="229" spans="1:8" s="84" customFormat="1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725</v>
      </c>
      <c r="F229" s="85"/>
      <c r="G229" s="85"/>
      <c r="H229" s="85">
        <f>IF('Раздел 6'!P22=SUM('Раздел 6'!W22:Z22),0,1)</f>
        <v>0</v>
      </c>
    </row>
    <row r="230" spans="1:8" s="84" customFormat="1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726</v>
      </c>
      <c r="F230" s="85"/>
      <c r="G230" s="85"/>
      <c r="H230" s="85">
        <f>IF('Раздел 6'!P23=SUM('Раздел 6'!W23:Z23),0,1)</f>
        <v>0</v>
      </c>
    </row>
    <row r="231" spans="1:8" s="84" customFormat="1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727</v>
      </c>
      <c r="F231" s="85"/>
      <c r="G231" s="85"/>
      <c r="H231" s="85">
        <f>IF('Раздел 6'!P24=SUM('Раздел 6'!W24:Z24),0,1)</f>
        <v>0</v>
      </c>
    </row>
    <row r="232" spans="1:8" s="84" customFormat="1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728</v>
      </c>
      <c r="F232" s="85"/>
      <c r="G232" s="85"/>
      <c r="H232" s="85">
        <f>IF('Раздел 6'!P25=SUM('Раздел 6'!W25:Z25),0,1)</f>
        <v>0</v>
      </c>
    </row>
    <row r="233" spans="1:8" s="84" customFormat="1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729</v>
      </c>
      <c r="F233" s="85"/>
      <c r="G233" s="85"/>
      <c r="H233" s="85">
        <f>IF('Раздел 6'!P26=SUM('Раздел 6'!W26:Z26),0,1)</f>
        <v>0</v>
      </c>
    </row>
    <row r="234" spans="1:8" s="84" customFormat="1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730</v>
      </c>
      <c r="F234" s="85"/>
      <c r="G234" s="85"/>
      <c r="H234" s="85">
        <f>IF('Раздел 6'!P27=SUM('Раздел 6'!W27:Z27),0,1)</f>
        <v>0</v>
      </c>
    </row>
    <row r="235" spans="1:8" s="84" customFormat="1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731</v>
      </c>
      <c r="F235" s="85"/>
      <c r="G235" s="85"/>
      <c r="H235" s="85">
        <f>IF('Раздел 6'!P28=SUM('Раздел 6'!W28:Z28),0,1)</f>
        <v>0</v>
      </c>
    </row>
    <row r="236" spans="1:8" s="84" customFormat="1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0</v>
      </c>
      <c r="F236" s="85"/>
      <c r="G236" s="85"/>
      <c r="H236" s="85">
        <f>IF('Раздел 6'!P29=SUM('Раздел 6'!W29:Z29),0,1)</f>
        <v>0</v>
      </c>
    </row>
    <row r="237" spans="1:8" s="84" customFormat="1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1</v>
      </c>
      <c r="F237" s="85"/>
      <c r="G237" s="85"/>
      <c r="H237" s="85">
        <f>IF('Раздел 6'!P30=SUM('Раздел 6'!W30:Z30),0,1)</f>
        <v>0</v>
      </c>
    </row>
    <row r="238" spans="1:8" s="84" customFormat="1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2</v>
      </c>
      <c r="F238" s="85"/>
      <c r="G238" s="85"/>
      <c r="H238" s="85">
        <f>IF('Раздел 6'!P31=SUM('Раздел 6'!W31:Z31),0,1)</f>
        <v>0</v>
      </c>
    </row>
    <row r="239" spans="1:8" s="84" customFormat="1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3</v>
      </c>
      <c r="F239" s="85"/>
      <c r="G239" s="85"/>
      <c r="H239" s="85">
        <f>IF('Раздел 6'!P32=SUM('Раздел 6'!W32:Z32),0,1)</f>
        <v>0</v>
      </c>
    </row>
    <row r="240" spans="1:8" s="84" customFormat="1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4</v>
      </c>
      <c r="F240" s="85"/>
      <c r="G240" s="85"/>
      <c r="H240" s="85">
        <f>IF('Раздел 6'!P33=SUM('Раздел 6'!W33:Z33),0,1)</f>
        <v>0</v>
      </c>
    </row>
    <row r="241" spans="1:8" s="84" customFormat="1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5</v>
      </c>
      <c r="F241" s="85"/>
      <c r="G241" s="85"/>
      <c r="H241" s="85">
        <f>IF('Раздел 6'!P34=SUM('Раздел 6'!W34:Z34),0,1)</f>
        <v>0</v>
      </c>
    </row>
    <row r="242" spans="1:8" s="84" customFormat="1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6</v>
      </c>
      <c r="F242" s="85"/>
      <c r="G242" s="85"/>
      <c r="H242" s="85">
        <f>IF('Раздел 6'!P35=SUM('Раздел 6'!W35:Z35),0,1)</f>
        <v>0</v>
      </c>
    </row>
    <row r="243" spans="1:8" s="84" customFormat="1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7</v>
      </c>
      <c r="F243" s="85"/>
      <c r="G243" s="85"/>
      <c r="H243" s="85">
        <f>IF('Раздел 6'!P36=SUM('Раздел 6'!W36:Z36),0,1)</f>
        <v>0</v>
      </c>
    </row>
    <row r="244" spans="1:8" s="84" customFormat="1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8</v>
      </c>
      <c r="F244" s="85"/>
      <c r="G244" s="85"/>
      <c r="H244" s="85">
        <f>IF('Раздел 6'!P21=SUM('Раздел 6'!AI21:AM21),0,1)</f>
        <v>0</v>
      </c>
    </row>
    <row r="245" spans="1:8" s="84" customFormat="1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9</v>
      </c>
      <c r="F245" s="85"/>
      <c r="G245" s="85"/>
      <c r="H245" s="85">
        <f>IF('Раздел 6'!P22=SUM('Раздел 6'!AI22:AM22),0,1)</f>
        <v>0</v>
      </c>
    </row>
    <row r="246" spans="1:8" s="84" customFormat="1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10</v>
      </c>
      <c r="F246" s="85"/>
      <c r="G246" s="85"/>
      <c r="H246" s="85">
        <f>IF('Раздел 6'!P23=SUM('Раздел 6'!AI23:AM23),0,1)</f>
        <v>0</v>
      </c>
    </row>
    <row r="247" spans="1:8" s="84" customFormat="1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11</v>
      </c>
      <c r="F247" s="85"/>
      <c r="G247" s="85"/>
      <c r="H247" s="85">
        <f>IF('Раздел 6'!P24=SUM('Раздел 6'!AI24:AM24),0,1)</f>
        <v>0</v>
      </c>
    </row>
    <row r="248" spans="1:8" s="84" customFormat="1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12</v>
      </c>
      <c r="F248" s="85"/>
      <c r="G248" s="85"/>
      <c r="H248" s="85">
        <f>IF('Раздел 6'!P25=SUM('Раздел 6'!AI25:AM25),0,1)</f>
        <v>0</v>
      </c>
    </row>
    <row r="249" spans="1:8" s="84" customFormat="1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13</v>
      </c>
      <c r="F249" s="85"/>
      <c r="G249" s="85"/>
      <c r="H249" s="85">
        <f>IF('Раздел 6'!P26=SUM('Раздел 6'!AI26:AM26),0,1)</f>
        <v>0</v>
      </c>
    </row>
    <row r="250" spans="1:8" s="84" customFormat="1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14</v>
      </c>
      <c r="F250" s="85"/>
      <c r="G250" s="85"/>
      <c r="H250" s="85">
        <f>IF('Раздел 6'!P27=SUM('Раздел 6'!AI27:AM27),0,1)</f>
        <v>0</v>
      </c>
    </row>
    <row r="251" spans="1:8" s="84" customFormat="1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15</v>
      </c>
      <c r="F251" s="85"/>
      <c r="G251" s="85"/>
      <c r="H251" s="85">
        <f>IF('Раздел 6'!P28=SUM('Раздел 6'!AI28:AM28),0,1)</f>
        <v>0</v>
      </c>
    </row>
    <row r="252" spans="1:8" s="84" customFormat="1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16</v>
      </c>
      <c r="F252" s="85"/>
      <c r="G252" s="85"/>
      <c r="H252" s="85">
        <f>IF('Раздел 6'!P29=SUM('Раздел 6'!AI29:AM29),0,1)</f>
        <v>0</v>
      </c>
    </row>
    <row r="253" spans="1:8" s="84" customFormat="1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17</v>
      </c>
      <c r="F253" s="85"/>
      <c r="G253" s="85"/>
      <c r="H253" s="85">
        <f>IF('Раздел 6'!P30=SUM('Раздел 6'!AI30:AM30),0,1)</f>
        <v>0</v>
      </c>
    </row>
    <row r="254" spans="1:8" s="84" customFormat="1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18</v>
      </c>
      <c r="F254" s="85"/>
      <c r="G254" s="85"/>
      <c r="H254" s="85">
        <f>IF('Раздел 6'!P31=SUM('Раздел 6'!AI31:AM31),0,1)</f>
        <v>0</v>
      </c>
    </row>
    <row r="255" spans="1:8" s="84" customFormat="1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19</v>
      </c>
      <c r="F255" s="85"/>
      <c r="G255" s="85"/>
      <c r="H255" s="85">
        <f>IF('Раздел 6'!P32=SUM('Раздел 6'!AI32:AM32),0,1)</f>
        <v>0</v>
      </c>
    </row>
    <row r="256" spans="1:8" s="84" customFormat="1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20</v>
      </c>
      <c r="F256" s="85"/>
      <c r="G256" s="85"/>
      <c r="H256" s="85">
        <f>IF('Раздел 6'!P33=SUM('Раздел 6'!AI33:AM33),0,1)</f>
        <v>0</v>
      </c>
    </row>
    <row r="257" spans="1:8" s="84" customFormat="1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21</v>
      </c>
      <c r="F257" s="85"/>
      <c r="G257" s="85"/>
      <c r="H257" s="85">
        <f>IF('Раздел 6'!P34=SUM('Раздел 6'!AI34:AM34),0,1)</f>
        <v>0</v>
      </c>
    </row>
    <row r="258" spans="1:8" s="84" customFormat="1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22</v>
      </c>
      <c r="F258" s="85"/>
      <c r="G258" s="85"/>
      <c r="H258" s="85">
        <f>IF('Раздел 6'!P35=SUM('Раздел 6'!AI35:AM35),0,1)</f>
        <v>0</v>
      </c>
    </row>
    <row r="259" spans="1:8" s="84" customFormat="1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23</v>
      </c>
      <c r="F259" s="85"/>
      <c r="G259" s="85"/>
      <c r="H259" s="85">
        <f>IF('Раздел 6'!P36=SUM('Раздел 6'!AI36:AM36),0,1)</f>
        <v>0</v>
      </c>
    </row>
    <row r="260" spans="1:8" s="84" customFormat="1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24</v>
      </c>
      <c r="F260" s="85"/>
      <c r="G260" s="85"/>
      <c r="H260" s="85">
        <f>IF('Раздел 6'!P21=SUM('Раздел 6'!AN21:AP21),0,1)</f>
        <v>0</v>
      </c>
    </row>
    <row r="261" spans="1:8" s="84" customFormat="1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25</v>
      </c>
      <c r="F261" s="85"/>
      <c r="G261" s="85"/>
      <c r="H261" s="85">
        <f>IF('Раздел 6'!P22=SUM('Раздел 6'!AN22:AP22),0,1)</f>
        <v>0</v>
      </c>
    </row>
    <row r="262" spans="1:8" s="84" customFormat="1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26</v>
      </c>
      <c r="F262" s="85"/>
      <c r="G262" s="85"/>
      <c r="H262" s="85">
        <f>IF('Раздел 6'!P23=SUM('Раздел 6'!AN23:AP23),0,1)</f>
        <v>0</v>
      </c>
    </row>
    <row r="263" spans="1:8" s="84" customFormat="1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27</v>
      </c>
      <c r="F263" s="85"/>
      <c r="G263" s="85"/>
      <c r="H263" s="85">
        <f>IF('Раздел 6'!P24=SUM('Раздел 6'!AN24:AP24),0,1)</f>
        <v>0</v>
      </c>
    </row>
    <row r="264" spans="1:8" s="84" customFormat="1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28</v>
      </c>
      <c r="F264" s="85"/>
      <c r="G264" s="85"/>
      <c r="H264" s="85">
        <f>IF('Раздел 6'!P25=SUM('Раздел 6'!AN25:AP25),0,1)</f>
        <v>0</v>
      </c>
    </row>
    <row r="265" spans="1:8" s="84" customFormat="1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29</v>
      </c>
      <c r="F265" s="85"/>
      <c r="G265" s="85"/>
      <c r="H265" s="85">
        <f>IF('Раздел 6'!P26=SUM('Раздел 6'!AN26:AP26),0,1)</f>
        <v>0</v>
      </c>
    </row>
    <row r="266" spans="1:8" s="84" customFormat="1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30</v>
      </c>
      <c r="F266" s="85"/>
      <c r="G266" s="85"/>
      <c r="H266" s="85">
        <f>IF('Раздел 6'!P27=SUM('Раздел 6'!AN27:AP27),0,1)</f>
        <v>0</v>
      </c>
    </row>
    <row r="267" spans="1:8" s="84" customFormat="1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31</v>
      </c>
      <c r="F267" s="85"/>
      <c r="G267" s="85"/>
      <c r="H267" s="85">
        <f>IF('Раздел 6'!P28=SUM('Раздел 6'!AN28:AP28),0,1)</f>
        <v>0</v>
      </c>
    </row>
    <row r="268" spans="1:8" s="84" customFormat="1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32</v>
      </c>
      <c r="F268" s="85"/>
      <c r="G268" s="85"/>
      <c r="H268" s="85">
        <f>IF('Раздел 6'!P29=SUM('Раздел 6'!AN29:AP29),0,1)</f>
        <v>0</v>
      </c>
    </row>
    <row r="269" spans="1:8" s="84" customFormat="1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33</v>
      </c>
      <c r="F269" s="85"/>
      <c r="G269" s="85"/>
      <c r="H269" s="85">
        <f>IF('Раздел 6'!P30=SUM('Раздел 6'!AN30:AP30),0,1)</f>
        <v>0</v>
      </c>
    </row>
    <row r="270" spans="1:8" s="84" customFormat="1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34</v>
      </c>
      <c r="F270" s="85"/>
      <c r="G270" s="85"/>
      <c r="H270" s="85">
        <f>IF('Раздел 6'!P31=SUM('Раздел 6'!AN31:AP31),0,1)</f>
        <v>0</v>
      </c>
    </row>
    <row r="271" spans="1:8" s="84" customFormat="1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35</v>
      </c>
      <c r="F271" s="85"/>
      <c r="G271" s="85"/>
      <c r="H271" s="85">
        <f>IF('Раздел 6'!P32=SUM('Раздел 6'!AN32:AP32),0,1)</f>
        <v>0</v>
      </c>
    </row>
    <row r="272" spans="1:8" s="84" customFormat="1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36</v>
      </c>
      <c r="F272" s="85"/>
      <c r="G272" s="85"/>
      <c r="H272" s="85">
        <f>IF('Раздел 6'!P33=SUM('Раздел 6'!AN33:AP33),0,1)</f>
        <v>0</v>
      </c>
    </row>
    <row r="273" spans="1:8" s="84" customFormat="1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37</v>
      </c>
      <c r="F273" s="85"/>
      <c r="G273" s="85"/>
      <c r="H273" s="85">
        <f>IF('Раздел 6'!P34=SUM('Раздел 6'!AN34:AP34),0,1)</f>
        <v>0</v>
      </c>
    </row>
    <row r="274" spans="1:8" s="84" customFormat="1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38</v>
      </c>
      <c r="F274" s="85"/>
      <c r="G274" s="85"/>
      <c r="H274" s="85">
        <f>IF('Раздел 6'!P35=SUM('Раздел 6'!AN35:AP35),0,1)</f>
        <v>0</v>
      </c>
    </row>
    <row r="275" spans="1:8" s="84" customFormat="1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39</v>
      </c>
      <c r="F275" s="85"/>
      <c r="G275" s="85"/>
      <c r="H275" s="85">
        <f>IF('Раздел 6'!P36=SUM('Раздел 6'!AN36:AP36),0,1)</f>
        <v>0</v>
      </c>
    </row>
    <row r="276" spans="1:8" s="84" customFormat="1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50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51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52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53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54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55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56</v>
      </c>
      <c r="F292" s="85"/>
      <c r="G292" s="85"/>
      <c r="H292" s="85">
        <f>IF('Раздел 6'!P37&gt;='Раздел 6'!P38,0,1)</f>
        <v>0</v>
      </c>
    </row>
    <row r="293" spans="1:8" s="84" customFormat="1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57</v>
      </c>
      <c r="F293" s="85"/>
      <c r="G293" s="85"/>
      <c r="H293" s="85">
        <f>IF('Раздел 6'!P21&gt;='Раздел 6'!S21,0,1)</f>
        <v>0</v>
      </c>
    </row>
    <row r="294" spans="1:8" s="84" customFormat="1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58</v>
      </c>
      <c r="F294" s="85"/>
      <c r="G294" s="85"/>
      <c r="H294" s="85">
        <f>IF('Раздел 6'!P22&gt;='Раздел 6'!S22,0,1)</f>
        <v>0</v>
      </c>
    </row>
    <row r="295" spans="1:8" s="84" customFormat="1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59</v>
      </c>
      <c r="F295" s="85"/>
      <c r="G295" s="85"/>
      <c r="H295" s="85">
        <f>IF('Раздел 6'!P23&gt;='Раздел 6'!S23,0,1)</f>
        <v>0</v>
      </c>
    </row>
    <row r="296" spans="1:8" s="84" customFormat="1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60</v>
      </c>
      <c r="F296" s="85"/>
      <c r="G296" s="85"/>
      <c r="H296" s="85">
        <f>IF('Раздел 6'!P24&gt;='Раздел 6'!S24,0,1)</f>
        <v>0</v>
      </c>
    </row>
    <row r="297" spans="1:8" s="84" customFormat="1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61</v>
      </c>
      <c r="F297" s="85"/>
      <c r="G297" s="85"/>
      <c r="H297" s="85">
        <f>IF('Раздел 6'!P25&gt;='Раздел 6'!S25,0,1)</f>
        <v>0</v>
      </c>
    </row>
    <row r="298" spans="1:8" s="84" customFormat="1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62</v>
      </c>
      <c r="F298" s="85"/>
      <c r="G298" s="85"/>
      <c r="H298" s="85">
        <f>IF('Раздел 6'!P26&gt;='Раздел 6'!S26,0,1)</f>
        <v>0</v>
      </c>
    </row>
    <row r="299" spans="1:8" s="84" customFormat="1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63</v>
      </c>
      <c r="F299" s="85"/>
      <c r="G299" s="85"/>
      <c r="H299" s="85">
        <f>IF('Раздел 6'!P27&gt;='Раздел 6'!S27,0,1)</f>
        <v>0</v>
      </c>
    </row>
    <row r="300" spans="1:8" s="84" customFormat="1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64</v>
      </c>
      <c r="F300" s="85"/>
      <c r="G300" s="85"/>
      <c r="H300" s="85">
        <f>IF('Раздел 6'!P28&gt;='Раздел 6'!S28,0,1)</f>
        <v>0</v>
      </c>
    </row>
    <row r="301" spans="1:8" s="84" customFormat="1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65</v>
      </c>
      <c r="F301" s="85"/>
      <c r="G301" s="85"/>
      <c r="H301" s="85">
        <f>IF('Раздел 6'!P29&gt;='Раздел 6'!S29,0,1)</f>
        <v>0</v>
      </c>
    </row>
    <row r="302" spans="1:8" s="84" customFormat="1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66</v>
      </c>
      <c r="F302" s="85"/>
      <c r="G302" s="85"/>
      <c r="H302" s="85">
        <f>IF('Раздел 6'!P30&gt;='Раздел 6'!S30,0,1)</f>
        <v>0</v>
      </c>
    </row>
    <row r="303" spans="1:8" s="84" customFormat="1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67</v>
      </c>
      <c r="F303" s="85"/>
      <c r="G303" s="85"/>
      <c r="H303" s="85">
        <f>IF('Раздел 6'!P31&gt;='Раздел 6'!S31,0,1)</f>
        <v>0</v>
      </c>
    </row>
    <row r="304" spans="1:8" s="84" customFormat="1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68</v>
      </c>
      <c r="F304" s="85"/>
      <c r="G304" s="85"/>
      <c r="H304" s="85">
        <f>IF('Раздел 6'!P32&gt;='Раздел 6'!S32,0,1)</f>
        <v>0</v>
      </c>
    </row>
    <row r="305" spans="1:8" s="84" customFormat="1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69</v>
      </c>
      <c r="F305" s="85"/>
      <c r="G305" s="85"/>
      <c r="H305" s="85">
        <f>IF('Раздел 6'!P33&gt;='Раздел 6'!S33,0,1)</f>
        <v>0</v>
      </c>
    </row>
    <row r="306" spans="1:8" s="84" customFormat="1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70</v>
      </c>
      <c r="F306" s="85"/>
      <c r="G306" s="85"/>
      <c r="H306" s="85">
        <f>IF('Раздел 6'!P34&gt;='Раздел 6'!S34,0,1)</f>
        <v>0</v>
      </c>
    </row>
    <row r="307" spans="1:8" s="84" customFormat="1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71</v>
      </c>
      <c r="F307" s="85"/>
      <c r="G307" s="85"/>
      <c r="H307" s="85">
        <f>IF('Раздел 6'!P35&gt;='Раздел 6'!S35,0,1)</f>
        <v>0</v>
      </c>
    </row>
    <row r="308" spans="1:8" s="84" customFormat="1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72</v>
      </c>
      <c r="F308" s="85"/>
      <c r="G308" s="85"/>
      <c r="H308" s="85">
        <f>IF('Раздел 6'!P36&gt;='Раздел 6'!S36,0,1)</f>
        <v>0</v>
      </c>
    </row>
    <row r="309" spans="1:8" s="84" customFormat="1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73</v>
      </c>
      <c r="F309" s="85"/>
      <c r="G309" s="85"/>
      <c r="H309" s="85">
        <f>IF('Раздел 6'!P21&gt;='Раздел 6'!V21,0,1)</f>
        <v>0</v>
      </c>
    </row>
    <row r="310" spans="1:8" s="84" customFormat="1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74</v>
      </c>
      <c r="F310" s="85"/>
      <c r="G310" s="85"/>
      <c r="H310" s="85">
        <f>IF('Раздел 6'!P22&gt;='Раздел 6'!V22,0,1)</f>
        <v>0</v>
      </c>
    </row>
    <row r="311" spans="1:8" s="84" customFormat="1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75</v>
      </c>
      <c r="F311" s="85"/>
      <c r="G311" s="85"/>
      <c r="H311" s="85">
        <f>IF('Раздел 6'!P23&gt;='Раздел 6'!V23,0,1)</f>
        <v>0</v>
      </c>
    </row>
    <row r="312" spans="1:8" s="84" customFormat="1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76</v>
      </c>
      <c r="F312" s="85"/>
      <c r="G312" s="85"/>
      <c r="H312" s="85">
        <f>IF('Раздел 6'!P24&gt;='Раздел 6'!V24,0,1)</f>
        <v>0</v>
      </c>
    </row>
    <row r="313" spans="1:8" s="84" customFormat="1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77</v>
      </c>
      <c r="F313" s="85"/>
      <c r="G313" s="85"/>
      <c r="H313" s="85">
        <f>IF('Раздел 6'!P25&gt;='Раздел 6'!V25,0,1)</f>
        <v>0</v>
      </c>
    </row>
    <row r="314" spans="1:8" s="84" customFormat="1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78</v>
      </c>
      <c r="F314" s="85"/>
      <c r="G314" s="85"/>
      <c r="H314" s="85">
        <f>IF('Раздел 6'!P26&gt;='Раздел 6'!V26,0,1)</f>
        <v>0</v>
      </c>
    </row>
    <row r="315" spans="1:8" s="84" customFormat="1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79</v>
      </c>
      <c r="F315" s="85"/>
      <c r="G315" s="85"/>
      <c r="H315" s="85">
        <f>IF('Раздел 6'!P27&gt;='Раздел 6'!V27,0,1)</f>
        <v>0</v>
      </c>
    </row>
    <row r="316" spans="1:8" s="84" customFormat="1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80</v>
      </c>
      <c r="F316" s="85"/>
      <c r="G316" s="85"/>
      <c r="H316" s="85">
        <f>IF('Раздел 6'!P28&gt;='Раздел 6'!V28,0,1)</f>
        <v>0</v>
      </c>
    </row>
    <row r="317" spans="1:8" s="84" customFormat="1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81</v>
      </c>
      <c r="F317" s="85"/>
      <c r="G317" s="85"/>
      <c r="H317" s="85">
        <f>IF('Раздел 6'!P29&gt;='Раздел 6'!V29,0,1)</f>
        <v>0</v>
      </c>
    </row>
    <row r="318" spans="1:8" s="84" customFormat="1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82</v>
      </c>
      <c r="F318" s="85"/>
      <c r="G318" s="85"/>
      <c r="H318" s="85">
        <f>IF('Раздел 6'!P30&gt;='Раздел 6'!V30,0,1)</f>
        <v>0</v>
      </c>
    </row>
    <row r="319" spans="1:8" s="84" customFormat="1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83</v>
      </c>
      <c r="F319" s="85"/>
      <c r="G319" s="85"/>
      <c r="H319" s="85">
        <f>IF('Раздел 6'!P31&gt;='Раздел 6'!V31,0,1)</f>
        <v>0</v>
      </c>
    </row>
    <row r="320" spans="1:8" s="84" customFormat="1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84</v>
      </c>
      <c r="F320" s="85"/>
      <c r="G320" s="85"/>
      <c r="H320" s="85">
        <f>IF('Раздел 6'!P32&gt;='Раздел 6'!V32,0,1)</f>
        <v>0</v>
      </c>
    </row>
    <row r="321" spans="1:8" s="84" customFormat="1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85</v>
      </c>
      <c r="F321" s="85"/>
      <c r="G321" s="85"/>
      <c r="H321" s="85">
        <f>IF('Раздел 6'!P33&gt;='Раздел 6'!V33,0,1)</f>
        <v>0</v>
      </c>
    </row>
    <row r="322" spans="1:8" s="84" customFormat="1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86</v>
      </c>
      <c r="F322" s="85"/>
      <c r="G322" s="85"/>
      <c r="H322" s="85">
        <f>IF('Раздел 6'!P34&gt;='Раздел 6'!V34,0,1)</f>
        <v>0</v>
      </c>
    </row>
    <row r="323" spans="1:8" s="84" customFormat="1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87</v>
      </c>
      <c r="F323" s="85"/>
      <c r="G323" s="85"/>
      <c r="H323" s="85">
        <f>IF('Раздел 6'!P35&gt;='Раздел 6'!V35,0,1)</f>
        <v>0</v>
      </c>
    </row>
    <row r="324" spans="1:8" s="84" customFormat="1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88</v>
      </c>
      <c r="F324" s="85"/>
      <c r="G324" s="85"/>
      <c r="H324" s="85">
        <f>IF('Раздел 6'!P36&gt;='Раздел 6'!V36,0,1)</f>
        <v>0</v>
      </c>
    </row>
    <row r="325" spans="1:8" s="84" customFormat="1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89</v>
      </c>
      <c r="F325" s="85"/>
      <c r="G325" s="85"/>
      <c r="H325" s="85">
        <f>IF('Раздел 6'!AA21&gt;='Раздел 6'!AB21,0,1)</f>
        <v>0</v>
      </c>
    </row>
    <row r="326" spans="1:8" s="84" customFormat="1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90</v>
      </c>
      <c r="F326" s="85"/>
      <c r="G326" s="85"/>
      <c r="H326" s="85">
        <f>IF('Раздел 6'!AA22&gt;='Раздел 6'!AB22,0,1)</f>
        <v>0</v>
      </c>
    </row>
    <row r="327" spans="1:8" s="84" customFormat="1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91</v>
      </c>
      <c r="F327" s="85"/>
      <c r="G327" s="85"/>
      <c r="H327" s="85">
        <f>IF('Раздел 6'!AA23&gt;='Раздел 6'!AB23,0,1)</f>
        <v>0</v>
      </c>
    </row>
    <row r="328" spans="1:8" s="84" customFormat="1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92</v>
      </c>
      <c r="F328" s="85"/>
      <c r="G328" s="85"/>
      <c r="H328" s="85">
        <f>IF('Раздел 6'!AA24&gt;='Раздел 6'!AB24,0,1)</f>
        <v>0</v>
      </c>
    </row>
    <row r="329" spans="1:8" s="84" customFormat="1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93</v>
      </c>
      <c r="F329" s="85"/>
      <c r="G329" s="85"/>
      <c r="H329" s="85">
        <f>IF('Раздел 6'!AA25&gt;='Раздел 6'!AB25,0,1)</f>
        <v>0</v>
      </c>
    </row>
    <row r="330" spans="1:8" s="84" customFormat="1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94</v>
      </c>
      <c r="F330" s="85"/>
      <c r="G330" s="85"/>
      <c r="H330" s="85">
        <f>IF('Раздел 6'!AA26&gt;='Раздел 6'!AB26,0,1)</f>
        <v>0</v>
      </c>
    </row>
    <row r="331" spans="1:8" s="84" customFormat="1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95</v>
      </c>
      <c r="F331" s="85"/>
      <c r="G331" s="85"/>
      <c r="H331" s="85">
        <f>IF('Раздел 6'!AA27&gt;='Раздел 6'!AB27,0,1)</f>
        <v>0</v>
      </c>
    </row>
    <row r="332" spans="1:8" s="84" customFormat="1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96</v>
      </c>
      <c r="F332" s="85"/>
      <c r="G332" s="85"/>
      <c r="H332" s="85">
        <f>IF('Раздел 6'!AA28&gt;='Раздел 6'!AB28,0,1)</f>
        <v>0</v>
      </c>
    </row>
    <row r="333" spans="1:8" s="84" customFormat="1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97</v>
      </c>
      <c r="F333" s="85"/>
      <c r="G333" s="85"/>
      <c r="H333" s="85">
        <f>IF('Раздел 6'!AA29&gt;='Раздел 6'!AB29,0,1)</f>
        <v>0</v>
      </c>
    </row>
    <row r="334" spans="1:8" s="84" customFormat="1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98</v>
      </c>
      <c r="F334" s="85"/>
      <c r="G334" s="85"/>
      <c r="H334" s="85">
        <f>IF('Раздел 6'!AA30&gt;='Раздел 6'!AB30,0,1)</f>
        <v>0</v>
      </c>
    </row>
    <row r="335" spans="1:8" s="84" customFormat="1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99</v>
      </c>
      <c r="F335" s="85"/>
      <c r="G335" s="85"/>
      <c r="H335" s="85">
        <f>IF('Раздел 6'!AA31&gt;='Раздел 6'!AB31,0,1)</f>
        <v>0</v>
      </c>
    </row>
    <row r="336" spans="1:8" s="84" customFormat="1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100</v>
      </c>
      <c r="F336" s="85"/>
      <c r="G336" s="85"/>
      <c r="H336" s="85">
        <f>IF('Раздел 6'!AA32&gt;='Раздел 6'!AB32,0,1)</f>
        <v>0</v>
      </c>
    </row>
    <row r="337" spans="1:8" s="84" customFormat="1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101</v>
      </c>
      <c r="F337" s="85"/>
      <c r="G337" s="85"/>
      <c r="H337" s="85">
        <f>IF('Раздел 6'!AA33&gt;='Раздел 6'!AB33,0,1)</f>
        <v>0</v>
      </c>
    </row>
    <row r="338" spans="1:8" s="84" customFormat="1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102</v>
      </c>
      <c r="F338" s="85"/>
      <c r="G338" s="85"/>
      <c r="H338" s="85">
        <f>IF('Раздел 6'!AA34&gt;='Раздел 6'!AB34,0,1)</f>
        <v>0</v>
      </c>
    </row>
    <row r="339" spans="1:8" s="84" customFormat="1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103</v>
      </c>
      <c r="F339" s="85"/>
      <c r="G339" s="85"/>
      <c r="H339" s="85">
        <f>IF('Раздел 6'!AA35&gt;='Раздел 6'!AB35,0,1)</f>
        <v>0</v>
      </c>
    </row>
    <row r="340" spans="1:8" s="84" customFormat="1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104</v>
      </c>
      <c r="F340" s="85"/>
      <c r="G340" s="85"/>
      <c r="H340" s="85">
        <f>IF('Раздел 6'!AA36&gt;='Раздел 6'!AB36,0,1)</f>
        <v>0</v>
      </c>
    </row>
    <row r="341" spans="1:8" s="84" customFormat="1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105</v>
      </c>
      <c r="F341" s="85"/>
      <c r="G341" s="85"/>
      <c r="H341" s="85">
        <f>IF('Раздел 6'!AC21&gt;='Раздел 6'!AD21,0,1)</f>
        <v>0</v>
      </c>
    </row>
    <row r="342" spans="1:8" s="84" customFormat="1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106</v>
      </c>
      <c r="F342" s="85"/>
      <c r="G342" s="85"/>
      <c r="H342" s="85">
        <f>IF('Раздел 6'!AC22&gt;='Раздел 6'!AD22,0,1)</f>
        <v>0</v>
      </c>
    </row>
    <row r="343" spans="1:8" s="84" customFormat="1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107</v>
      </c>
      <c r="F343" s="85"/>
      <c r="G343" s="85"/>
      <c r="H343" s="85">
        <f>IF('Раздел 6'!AC23&gt;='Раздел 6'!AD23,0,1)</f>
        <v>0</v>
      </c>
    </row>
    <row r="344" spans="1:8" s="84" customFormat="1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108</v>
      </c>
      <c r="F344" s="85"/>
      <c r="G344" s="85"/>
      <c r="H344" s="85">
        <f>IF('Раздел 6'!AC24&gt;='Раздел 6'!AD24,0,1)</f>
        <v>0</v>
      </c>
    </row>
    <row r="345" spans="1:8" s="84" customFormat="1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109</v>
      </c>
      <c r="F345" s="85"/>
      <c r="G345" s="85"/>
      <c r="H345" s="85">
        <f>IF('Раздел 6'!AC25&gt;='Раздел 6'!AD25,0,1)</f>
        <v>0</v>
      </c>
    </row>
    <row r="346" spans="1:8" s="84" customFormat="1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110</v>
      </c>
      <c r="F346" s="85"/>
      <c r="G346" s="85"/>
      <c r="H346" s="85">
        <f>IF('Раздел 6'!AC26&gt;='Раздел 6'!AD26,0,1)</f>
        <v>0</v>
      </c>
    </row>
    <row r="347" spans="1:8" s="84" customFormat="1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111</v>
      </c>
      <c r="F347" s="85"/>
      <c r="G347" s="85"/>
      <c r="H347" s="85">
        <f>IF('Раздел 6'!AC27&gt;='Раздел 6'!AD27,0,1)</f>
        <v>0</v>
      </c>
    </row>
    <row r="348" spans="1:8" s="84" customFormat="1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112</v>
      </c>
      <c r="F348" s="85"/>
      <c r="G348" s="85"/>
      <c r="H348" s="85">
        <f>IF('Раздел 6'!AC28&gt;='Раздел 6'!AD28,0,1)</f>
        <v>0</v>
      </c>
    </row>
    <row r="349" spans="1:8" s="84" customFormat="1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113</v>
      </c>
      <c r="F349" s="85"/>
      <c r="G349" s="85"/>
      <c r="H349" s="85">
        <f>IF('Раздел 6'!AC29&gt;='Раздел 6'!AD29,0,1)</f>
        <v>0</v>
      </c>
    </row>
    <row r="350" spans="1:8" s="84" customFormat="1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114</v>
      </c>
      <c r="F350" s="85"/>
      <c r="G350" s="85"/>
      <c r="H350" s="85">
        <f>IF('Раздел 6'!AC30&gt;='Раздел 6'!AD30,0,1)</f>
        <v>0</v>
      </c>
    </row>
    <row r="351" spans="1:8" s="84" customFormat="1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115</v>
      </c>
      <c r="F351" s="85"/>
      <c r="G351" s="85"/>
      <c r="H351" s="85">
        <f>IF('Раздел 6'!AC31&gt;='Раздел 6'!AD31,0,1)</f>
        <v>0</v>
      </c>
    </row>
    <row r="352" spans="1:8" s="84" customFormat="1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116</v>
      </c>
      <c r="F352" s="85"/>
      <c r="G352" s="85"/>
      <c r="H352" s="85">
        <f>IF('Раздел 6'!AC32&gt;='Раздел 6'!AD32,0,1)</f>
        <v>0</v>
      </c>
    </row>
    <row r="353" spans="1:8" s="84" customFormat="1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117</v>
      </c>
      <c r="F353" s="85"/>
      <c r="G353" s="85"/>
      <c r="H353" s="85">
        <f>IF('Раздел 6'!AC33&gt;='Раздел 6'!AD33,0,1)</f>
        <v>0</v>
      </c>
    </row>
    <row r="354" spans="1:8" s="84" customFormat="1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118</v>
      </c>
      <c r="F354" s="85"/>
      <c r="G354" s="85"/>
      <c r="H354" s="85">
        <f>IF('Раздел 6'!AC34&gt;='Раздел 6'!AD34,0,1)</f>
        <v>0</v>
      </c>
    </row>
    <row r="355" spans="1:8" s="84" customFormat="1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119</v>
      </c>
      <c r="F355" s="85"/>
      <c r="G355" s="85"/>
      <c r="H355" s="85">
        <f>IF('Раздел 6'!AC35&gt;='Раздел 6'!AD35,0,1)</f>
        <v>0</v>
      </c>
    </row>
    <row r="356" spans="1:8" s="84" customFormat="1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120</v>
      </c>
      <c r="F356" s="85"/>
      <c r="G356" s="85"/>
      <c r="H356" s="85">
        <f>IF('Раздел 6'!AC36&gt;='Раздел 6'!AD36,0,1)</f>
        <v>0</v>
      </c>
    </row>
    <row r="357" spans="1:8" s="84" customFormat="1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121</v>
      </c>
      <c r="F357" s="85"/>
      <c r="G357" s="85"/>
      <c r="H357" s="85">
        <f>IF('Раздел 6'!AE21&gt;='Раздел 6'!AF21,0,1)</f>
        <v>0</v>
      </c>
    </row>
    <row r="358" spans="1:8" s="84" customFormat="1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122</v>
      </c>
      <c r="F358" s="85"/>
      <c r="G358" s="85"/>
      <c r="H358" s="85">
        <f>IF('Раздел 6'!AE22&gt;='Раздел 6'!AF22,0,1)</f>
        <v>0</v>
      </c>
    </row>
    <row r="359" spans="1:8" s="84" customFormat="1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123</v>
      </c>
      <c r="F359" s="85"/>
      <c r="G359" s="85"/>
      <c r="H359" s="85">
        <f>IF('Раздел 6'!AE23&gt;='Раздел 6'!AF23,0,1)</f>
        <v>0</v>
      </c>
    </row>
    <row r="360" spans="1:8" s="84" customFormat="1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124</v>
      </c>
      <c r="F360" s="85"/>
      <c r="G360" s="85"/>
      <c r="H360" s="85">
        <f>IF('Раздел 6'!AE24&gt;='Раздел 6'!AF24,0,1)</f>
        <v>0</v>
      </c>
    </row>
    <row r="361" spans="1:8" s="84" customFormat="1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125</v>
      </c>
      <c r="F361" s="85"/>
      <c r="G361" s="85"/>
      <c r="H361" s="85">
        <f>IF('Раздел 6'!AE25&gt;='Раздел 6'!AF25,0,1)</f>
        <v>0</v>
      </c>
    </row>
    <row r="362" spans="1:8" s="84" customFormat="1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126</v>
      </c>
      <c r="F362" s="85"/>
      <c r="G362" s="85"/>
      <c r="H362" s="85">
        <f>IF('Раздел 6'!AE26&gt;='Раздел 6'!AF26,0,1)</f>
        <v>0</v>
      </c>
    </row>
    <row r="363" spans="1:8" s="84" customFormat="1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127</v>
      </c>
      <c r="F363" s="85"/>
      <c r="G363" s="85"/>
      <c r="H363" s="85">
        <f>IF('Раздел 6'!AE27&gt;='Раздел 6'!AF27,0,1)</f>
        <v>0</v>
      </c>
    </row>
    <row r="364" spans="1:8" s="84" customFormat="1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128</v>
      </c>
      <c r="F364" s="85"/>
      <c r="G364" s="85"/>
      <c r="H364" s="85">
        <f>IF('Раздел 6'!AE28&gt;='Раздел 6'!AF28,0,1)</f>
        <v>0</v>
      </c>
    </row>
    <row r="365" spans="1:8" s="84" customFormat="1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129</v>
      </c>
      <c r="F365" s="85"/>
      <c r="G365" s="85"/>
      <c r="H365" s="85">
        <f>IF('Раздел 6'!AE29&gt;='Раздел 6'!AF29,0,1)</f>
        <v>0</v>
      </c>
    </row>
    <row r="366" spans="1:8" s="84" customFormat="1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130</v>
      </c>
      <c r="F366" s="85"/>
      <c r="G366" s="85"/>
      <c r="H366" s="85">
        <f>IF('Раздел 6'!AE30&gt;='Раздел 6'!AF30,0,1)</f>
        <v>0</v>
      </c>
    </row>
    <row r="367" spans="1:8" s="84" customFormat="1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131</v>
      </c>
      <c r="F367" s="85"/>
      <c r="G367" s="85"/>
      <c r="H367" s="85">
        <f>IF('Раздел 6'!AE31&gt;='Раздел 6'!AF31,0,1)</f>
        <v>0</v>
      </c>
    </row>
    <row r="368" spans="1:8" s="84" customFormat="1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132</v>
      </c>
      <c r="F368" s="85"/>
      <c r="G368" s="85"/>
      <c r="H368" s="85">
        <f>IF('Раздел 6'!AE32&gt;='Раздел 6'!AF32,0,1)</f>
        <v>0</v>
      </c>
    </row>
    <row r="369" spans="1:8" s="84" customFormat="1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133</v>
      </c>
      <c r="F369" s="85"/>
      <c r="G369" s="85"/>
      <c r="H369" s="85">
        <f>IF('Раздел 6'!AE33&gt;='Раздел 6'!AF33,0,1)</f>
        <v>0</v>
      </c>
    </row>
    <row r="370" spans="1:8" s="84" customFormat="1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134</v>
      </c>
      <c r="F370" s="85"/>
      <c r="G370" s="85"/>
      <c r="H370" s="85">
        <f>IF('Раздел 6'!AE34&gt;='Раздел 6'!AF34,0,1)</f>
        <v>0</v>
      </c>
    </row>
    <row r="371" spans="1:8" s="84" customFormat="1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135</v>
      </c>
      <c r="F371" s="85"/>
      <c r="G371" s="85"/>
      <c r="H371" s="85">
        <f>IF('Раздел 6'!AE35&gt;='Раздел 6'!AF35,0,1)</f>
        <v>0</v>
      </c>
    </row>
    <row r="372" spans="1:8" s="84" customFormat="1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136</v>
      </c>
      <c r="F372" s="85"/>
      <c r="G372" s="85"/>
      <c r="H372" s="85">
        <f>IF('Раздел 6'!AE36&gt;='Раздел 6'!AF36,0,1)</f>
        <v>0</v>
      </c>
    </row>
    <row r="373" spans="1:8" s="84" customFormat="1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137</v>
      </c>
      <c r="F373" s="85"/>
      <c r="G373" s="85"/>
      <c r="H373" s="85">
        <f>IF('Раздел 6'!AP21&gt;='Раздел 6'!AQ21,0,1)</f>
        <v>0</v>
      </c>
    </row>
    <row r="374" spans="1:8" s="84" customFormat="1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138</v>
      </c>
      <c r="F374" s="85"/>
      <c r="G374" s="85"/>
      <c r="H374" s="85">
        <f>IF('Раздел 6'!AP22&gt;='Раздел 6'!AQ22,0,1)</f>
        <v>0</v>
      </c>
    </row>
    <row r="375" spans="1:8" s="84" customFormat="1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139</v>
      </c>
      <c r="F375" s="85"/>
      <c r="G375" s="85"/>
      <c r="H375" s="85">
        <f>IF('Раздел 6'!AP23&gt;='Раздел 6'!AQ23,0,1)</f>
        <v>0</v>
      </c>
    </row>
    <row r="376" spans="1:8" s="84" customFormat="1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140</v>
      </c>
      <c r="F376" s="85"/>
      <c r="G376" s="85"/>
      <c r="H376" s="85">
        <f>IF('Раздел 6'!AP24&gt;='Раздел 6'!AQ24,0,1)</f>
        <v>0</v>
      </c>
    </row>
    <row r="377" spans="1:8" s="84" customFormat="1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141</v>
      </c>
      <c r="F377" s="85"/>
      <c r="G377" s="85"/>
      <c r="H377" s="85">
        <f>IF('Раздел 6'!AP25&gt;='Раздел 6'!AQ25,0,1)</f>
        <v>0</v>
      </c>
    </row>
    <row r="378" spans="1:8" s="84" customFormat="1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142</v>
      </c>
      <c r="F378" s="85"/>
      <c r="G378" s="85"/>
      <c r="H378" s="85">
        <f>IF('Раздел 6'!AP26&gt;='Раздел 6'!AQ26,0,1)</f>
        <v>0</v>
      </c>
    </row>
    <row r="379" spans="1:8" s="84" customFormat="1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143</v>
      </c>
      <c r="F379" s="85"/>
      <c r="G379" s="85"/>
      <c r="H379" s="85">
        <f>IF('Раздел 6'!AP27&gt;='Раздел 6'!AQ27,0,1)</f>
        <v>0</v>
      </c>
    </row>
    <row r="380" spans="1:8" s="84" customFormat="1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144</v>
      </c>
      <c r="F380" s="85"/>
      <c r="G380" s="85"/>
      <c r="H380" s="85">
        <f>IF('Раздел 6'!AP28&gt;='Раздел 6'!AQ28,0,1)</f>
        <v>0</v>
      </c>
    </row>
    <row r="381" spans="1:8" s="84" customFormat="1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145</v>
      </c>
      <c r="F381" s="85"/>
      <c r="G381" s="85"/>
      <c r="H381" s="85">
        <f>IF('Раздел 6'!AP29&gt;='Раздел 6'!AQ29,0,1)</f>
        <v>0</v>
      </c>
    </row>
    <row r="382" spans="1:8" s="84" customFormat="1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146</v>
      </c>
      <c r="F382" s="85"/>
      <c r="G382" s="85"/>
      <c r="H382" s="85">
        <f>IF('Раздел 6'!AP30&gt;='Раздел 6'!AQ30,0,1)</f>
        <v>0</v>
      </c>
    </row>
    <row r="383" spans="1:8" s="84" customFormat="1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147</v>
      </c>
      <c r="F383" s="85"/>
      <c r="G383" s="85"/>
      <c r="H383" s="85">
        <f>IF('Раздел 6'!AP31&gt;='Раздел 6'!AQ31,0,1)</f>
        <v>0</v>
      </c>
    </row>
    <row r="384" spans="1:8" s="84" customFormat="1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148</v>
      </c>
      <c r="F384" s="85"/>
      <c r="G384" s="85"/>
      <c r="H384" s="85">
        <f>IF('Раздел 6'!AP32&gt;='Раздел 6'!AQ32,0,1)</f>
        <v>0</v>
      </c>
    </row>
    <row r="385" spans="1:8" s="84" customFormat="1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149</v>
      </c>
      <c r="F385" s="85"/>
      <c r="G385" s="85"/>
      <c r="H385" s="85">
        <f>IF('Раздел 6'!AP33&gt;='Раздел 6'!AQ33,0,1)</f>
        <v>0</v>
      </c>
    </row>
    <row r="386" spans="1:8" s="84" customFormat="1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150</v>
      </c>
      <c r="F386" s="85"/>
      <c r="G386" s="85"/>
      <c r="H386" s="85">
        <f>IF('Раздел 6'!AP34&gt;='Раздел 6'!AQ34,0,1)</f>
        <v>0</v>
      </c>
    </row>
    <row r="387" spans="1:8" s="84" customFormat="1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151</v>
      </c>
      <c r="F387" s="85"/>
      <c r="G387" s="85"/>
      <c r="H387" s="85">
        <f>IF('Раздел 6'!AP35&gt;='Раздел 6'!AQ35,0,1)</f>
        <v>0</v>
      </c>
    </row>
    <row r="388" spans="1:8" s="84" customFormat="1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152</v>
      </c>
      <c r="F388" s="85"/>
      <c r="G388" s="85"/>
      <c r="H388" s="85">
        <f>IF('Раздел 6'!AP36&gt;='Раздел 6'!AQ36,0,1)</f>
        <v>0</v>
      </c>
    </row>
    <row r="389" spans="1:8" s="84" customFormat="1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153</v>
      </c>
      <c r="F389" s="85"/>
      <c r="G389" s="85"/>
      <c r="H389" s="85">
        <f>IF('Раздел 6'!AQ21&gt;='Раздел 6'!AR21,0,1)</f>
        <v>0</v>
      </c>
    </row>
    <row r="390" spans="1:8" s="84" customFormat="1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154</v>
      </c>
      <c r="F390" s="85"/>
      <c r="G390" s="85"/>
      <c r="H390" s="85">
        <f>IF('Раздел 6'!AQ22&gt;='Раздел 6'!AR22,0,1)</f>
        <v>0</v>
      </c>
    </row>
    <row r="391" spans="1:8" s="84" customFormat="1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155</v>
      </c>
      <c r="F391" s="85"/>
      <c r="G391" s="85"/>
      <c r="H391" s="85">
        <f>IF('Раздел 6'!AQ23&gt;='Раздел 6'!AR23,0,1)</f>
        <v>0</v>
      </c>
    </row>
    <row r="392" spans="1:8" s="84" customFormat="1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156</v>
      </c>
      <c r="F392" s="85"/>
      <c r="G392" s="85"/>
      <c r="H392" s="85">
        <f>IF('Раздел 6'!AQ24&gt;='Раздел 6'!AR24,0,1)</f>
        <v>0</v>
      </c>
    </row>
    <row r="393" spans="1:8" s="84" customFormat="1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157</v>
      </c>
      <c r="F393" s="85"/>
      <c r="G393" s="85"/>
      <c r="H393" s="85">
        <f>IF('Раздел 6'!AQ25&gt;='Раздел 6'!AR25,0,1)</f>
        <v>0</v>
      </c>
    </row>
    <row r="394" spans="1:8" s="84" customFormat="1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158</v>
      </c>
      <c r="F394" s="85"/>
      <c r="G394" s="85"/>
      <c r="H394" s="85">
        <f>IF('Раздел 6'!AQ26&gt;='Раздел 6'!AR26,0,1)</f>
        <v>0</v>
      </c>
    </row>
    <row r="395" spans="1:8" s="84" customFormat="1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159</v>
      </c>
      <c r="F395" s="85"/>
      <c r="G395" s="85"/>
      <c r="H395" s="85">
        <f>IF('Раздел 6'!AQ27&gt;='Раздел 6'!AR27,0,1)</f>
        <v>0</v>
      </c>
    </row>
    <row r="396" spans="1:8" s="84" customFormat="1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160</v>
      </c>
      <c r="F396" s="85"/>
      <c r="G396" s="85"/>
      <c r="H396" s="85">
        <f>IF('Раздел 6'!AQ28&gt;='Раздел 6'!AR28,0,1)</f>
        <v>0</v>
      </c>
    </row>
    <row r="397" spans="1:8" s="84" customFormat="1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161</v>
      </c>
      <c r="F397" s="85"/>
      <c r="G397" s="85"/>
      <c r="H397" s="85">
        <f>IF('Раздел 6'!AQ29&gt;='Раздел 6'!AR29,0,1)</f>
        <v>0</v>
      </c>
    </row>
    <row r="398" spans="1:8" s="84" customFormat="1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162</v>
      </c>
      <c r="F398" s="85"/>
      <c r="G398" s="85"/>
      <c r="H398" s="85">
        <f>IF('Раздел 6'!AQ30&gt;='Раздел 6'!AR30,0,1)</f>
        <v>0</v>
      </c>
    </row>
    <row r="399" spans="1:8" s="84" customFormat="1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163</v>
      </c>
      <c r="F399" s="85"/>
      <c r="G399" s="85"/>
      <c r="H399" s="85">
        <f>IF('Раздел 6'!AQ31&gt;='Раздел 6'!AR31,0,1)</f>
        <v>0</v>
      </c>
    </row>
    <row r="400" spans="1:8" s="84" customFormat="1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164</v>
      </c>
      <c r="F400" s="85"/>
      <c r="G400" s="85"/>
      <c r="H400" s="85">
        <f>IF('Раздел 6'!AQ32&gt;='Раздел 6'!AR32,0,1)</f>
        <v>0</v>
      </c>
    </row>
    <row r="401" spans="1:8" s="84" customFormat="1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165</v>
      </c>
      <c r="F401" s="85"/>
      <c r="G401" s="85"/>
      <c r="H401" s="85">
        <f>IF('Раздел 6'!AQ33&gt;='Раздел 6'!AR33,0,1)</f>
        <v>0</v>
      </c>
    </row>
    <row r="402" spans="1:8" s="84" customFormat="1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166</v>
      </c>
      <c r="F402" s="85"/>
      <c r="G402" s="85"/>
      <c r="H402" s="85">
        <f>IF('Раздел 6'!AQ34&gt;='Раздел 6'!AR34,0,1)</f>
        <v>0</v>
      </c>
    </row>
    <row r="403" spans="1:8" s="84" customFormat="1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167</v>
      </c>
      <c r="F403" s="85"/>
      <c r="G403" s="85"/>
      <c r="H403" s="85">
        <f>IF('Раздел 6'!AQ35&gt;='Раздел 6'!AR35,0,1)</f>
        <v>0</v>
      </c>
    </row>
    <row r="404" spans="1:8" s="84" customFormat="1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168</v>
      </c>
      <c r="F404" s="85"/>
      <c r="G404" s="85"/>
      <c r="H404" s="85">
        <f>IF('Раздел 6'!AQ36&gt;='Раздел 6'!AR36,0,1)</f>
        <v>0</v>
      </c>
    </row>
    <row r="405" spans="1:8" s="84" customFormat="1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169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170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171</v>
      </c>
      <c r="F407" s="85"/>
      <c r="G407" s="85"/>
      <c r="H407" s="85">
        <f>IF('Раздел 6'!P28&gt;='Раздел 6'!P41,0,1)</f>
        <v>0</v>
      </c>
    </row>
    <row r="408" spans="1:8" s="84" customFormat="1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172</v>
      </c>
      <c r="F408" s="85"/>
      <c r="G408" s="85"/>
      <c r="H408" s="85">
        <f>IF('Раздел 6'!P41&gt;='Раздел 6'!AN28,0,1)</f>
        <v>0</v>
      </c>
    </row>
    <row r="409" spans="1:8" s="84" customFormat="1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173</v>
      </c>
      <c r="F409" s="85"/>
      <c r="G409" s="85"/>
      <c r="H409" s="85">
        <f>IF('Раздел 6'!P22&gt;='Раздел 6'!P41,0,1)</f>
        <v>0</v>
      </c>
    </row>
    <row r="410" spans="1:8" s="84" customFormat="1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174</v>
      </c>
      <c r="F410" s="85"/>
      <c r="G410" s="85"/>
      <c r="H410" s="85">
        <f>IF(SUM('Раздел 6'!AN28:AO28)&gt;='Раздел 6'!P41,0,1)</f>
        <v>0</v>
      </c>
    </row>
    <row r="411" spans="1:8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175</v>
      </c>
      <c r="H412">
        <f>IF('Раздел 7'!P36&gt;='Раздел 7'!P37,0,1)</f>
        <v>0</v>
      </c>
    </row>
    <row r="413" spans="1:8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176</v>
      </c>
      <c r="H413">
        <f>IF('Раздел 7'!P40&gt;='Раздел 7'!P41,0,1)</f>
        <v>0</v>
      </c>
    </row>
    <row r="414" spans="1:8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177</v>
      </c>
      <c r="H414">
        <f>IF('Раздел 7'!P56&gt;='Раздел 7'!P57,0,1)</f>
        <v>0</v>
      </c>
    </row>
    <row r="415" spans="1:8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178</v>
      </c>
      <c r="H415">
        <f>IF('Раздел 7'!P56&gt;='Раздел 7'!P58,0,1)</f>
        <v>0</v>
      </c>
    </row>
    <row r="416" spans="1:8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179</v>
      </c>
      <c r="H416">
        <f>IF('Раздел 7'!P56&gt;='Раздел 7'!P59,0,1)</f>
        <v>0</v>
      </c>
    </row>
    <row r="417" spans="1:8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180</v>
      </c>
      <c r="H417">
        <f>IF('Раздел 7'!P56&gt;='Раздел 7'!P61,0,1)</f>
        <v>0</v>
      </c>
    </row>
    <row r="418" spans="1:8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181</v>
      </c>
      <c r="H418">
        <f>IF('Раздел 7'!P56&gt;='Раздел 7'!P71,0,1)</f>
        <v>0</v>
      </c>
    </row>
    <row r="419" spans="1:8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182</v>
      </c>
      <c r="H419">
        <f>IF('Раздел 7'!P59&gt;='Раздел 7'!P60,0,1)</f>
        <v>0</v>
      </c>
    </row>
    <row r="420" spans="1:8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183</v>
      </c>
      <c r="H420">
        <f>IF('Раздел 7'!P61&gt;='Раздел 7'!P62,0,1)</f>
        <v>0</v>
      </c>
    </row>
    <row r="421" spans="1:8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184</v>
      </c>
      <c r="H421">
        <f>IF('Раздел 7'!P71&gt;='Раздел 7'!P72,0,1)</f>
        <v>0</v>
      </c>
    </row>
    <row r="422" spans="1:8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679</v>
      </c>
      <c r="H422">
        <f>IF('Раздел 7'!P22&gt;='Раздел 7'!P21,0,1)</f>
        <v>0</v>
      </c>
    </row>
    <row r="423" spans="1:8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678</v>
      </c>
      <c r="H423">
        <f>IF(OR(AND('Раздел 7'!P22=0,'Раздел 7'!P21=0),AND('Раздел 7'!P22&gt;0,'Раздел 7'!P21&gt;0)),0,1)</f>
        <v>0</v>
      </c>
    </row>
    <row r="424" spans="1:8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680</v>
      </c>
      <c r="H424">
        <f>IF('Раздел 7'!P24&gt;='Раздел 7'!P23,0,1)</f>
        <v>0</v>
      </c>
    </row>
    <row r="425" spans="1:8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681</v>
      </c>
      <c r="H425">
        <f>IF(OR(AND('Раздел 7'!P24=0,'Раздел 7'!P23=0),AND('Раздел 7'!P24&gt;0,'Раздел 7'!P23&gt;0)),0,1)</f>
        <v>0</v>
      </c>
    </row>
    <row r="426" spans="1:8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481</v>
      </c>
      <c r="H426">
        <f>IF('Раздел 7'!P34&gt;='Раздел 7'!P35,0,1)</f>
        <v>0</v>
      </c>
    </row>
    <row r="427" spans="1:8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682</v>
      </c>
      <c r="H427">
        <f>IF('Раздел 7'!P43&gt;='Раздел 7'!P42,0,1)</f>
        <v>0</v>
      </c>
    </row>
    <row r="428" spans="1:8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683</v>
      </c>
      <c r="H428">
        <f>IF(OR(AND('Раздел 7'!P43=0,'Раздел 7'!P42=0),AND('Раздел 7'!P43&gt;0,'Раздел 7'!P42&gt;0)),0,1)</f>
        <v>0</v>
      </c>
    </row>
    <row r="429" spans="1:8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684</v>
      </c>
      <c r="H429">
        <f>IF('Раздел 7'!P45&gt;='Раздел 7'!P44,0,1)</f>
        <v>0</v>
      </c>
    </row>
    <row r="430" spans="1:8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685</v>
      </c>
      <c r="H430">
        <f>IF(OR(AND('Раздел 7'!P45=0,'Раздел 7'!P44=0),AND('Раздел 7'!P45&gt;0,'Раздел 7'!P44&gt;0)),0,1)</f>
        <v>0</v>
      </c>
    </row>
    <row r="431" spans="1:8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185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186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187</v>
      </c>
      <c r="H433">
        <f>IF(OR(AND('Раздел 7'!P26=0,'Раздел 7'!P25=0),AND('Раздел 7'!P26&gt;0,'Раздел 7'!P25&gt;0)),0,1)</f>
        <v>0</v>
      </c>
    </row>
    <row r="434" spans="1:8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188</v>
      </c>
      <c r="H434">
        <f>IF(OR(AND('Раздел 7'!P52=0,'Раздел 7'!P51=0),AND('Раздел 7'!P52&gt;0,'Раздел 7'!P51&gt;0)),0,1)</f>
        <v>0</v>
      </c>
    </row>
    <row r="435" spans="1:8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189</v>
      </c>
      <c r="H435">
        <f>IF(OR(AND('Раздел 7'!P55=0,'Раздел 7'!P54=0),AND('Раздел 7'!P55&gt;0,'Раздел 7'!P54&gt;0)),0,1)</f>
        <v>0</v>
      </c>
    </row>
    <row r="436" spans="1:8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190</v>
      </c>
      <c r="H436">
        <f>IF(OR(AND('Раздел 7'!P71=0,'Раздел 7'!P63=0),AND('Раздел 7'!P71&gt;0,'Раздел 7'!P63&gt;0)),0,1)</f>
        <v>0</v>
      </c>
    </row>
    <row r="437" spans="1:8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191</v>
      </c>
      <c r="H437">
        <f>IF('Раздел 7'!P38&gt;='Раздел 7'!P39,0,1)</f>
        <v>0</v>
      </c>
    </row>
    <row r="438" spans="1:8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192</v>
      </c>
      <c r="H439">
        <f>IF('Раздел 8'!P21=SUM('Раздел 8'!P22:P23),0,1)</f>
        <v>0</v>
      </c>
    </row>
    <row r="440" spans="1:8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193</v>
      </c>
      <c r="H440">
        <f>IF('Раздел 8'!P23=SUM('Раздел 8'!P24:P28),0,1)</f>
        <v>0</v>
      </c>
    </row>
    <row r="441" spans="1:8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194</v>
      </c>
      <c r="H442" s="84">
        <f>IF('Раздел 9'!P21=SUM('Раздел 9'!P22,'Раздел 9'!P31,'Раздел 9'!P38,'Раздел 9'!P39),0,1)</f>
        <v>0</v>
      </c>
    </row>
    <row r="443" spans="1:8" s="84" customFormat="1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195</v>
      </c>
      <c r="H443" s="84">
        <f>IF('Раздел 9'!Q21=SUM('Раздел 9'!Q22,'Раздел 9'!Q31,'Раздел 9'!Q38,'Раздел 9'!Q39),0,1)</f>
        <v>0</v>
      </c>
    </row>
    <row r="444" spans="1:8" s="84" customFormat="1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196</v>
      </c>
      <c r="H444" s="84">
        <f>IF('Раздел 9'!P22=SUM('Раздел 9'!P23,'Раздел 9'!P29,'Раздел 9'!P30),0,1)</f>
        <v>0</v>
      </c>
    </row>
    <row r="445" spans="1:8" s="84" customFormat="1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197</v>
      </c>
      <c r="H445" s="84">
        <f>IF('Раздел 9'!Q22=SUM('Раздел 9'!Q23,'Раздел 9'!Q29,'Раздел 9'!Q30),0,1)</f>
        <v>0</v>
      </c>
    </row>
    <row r="446" spans="1:8" s="84" customFormat="1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198</v>
      </c>
      <c r="H446" s="84">
        <f>IF('Раздел 9'!P23=SUM('Раздел 9'!P24:P28),0,1)</f>
        <v>0</v>
      </c>
    </row>
    <row r="447" spans="1:8" s="84" customFormat="1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199</v>
      </c>
      <c r="H447" s="84">
        <f>IF('Раздел 9'!Q23=SUM('Раздел 9'!Q24:Q28),0,1)</f>
        <v>0</v>
      </c>
    </row>
    <row r="448" spans="1:8" s="84" customFormat="1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200</v>
      </c>
      <c r="H448" s="84">
        <f>IF('Раздел 9'!P31=SUM('Раздел 9'!P32:P37),0,1)</f>
        <v>0</v>
      </c>
    </row>
    <row r="449" spans="1:8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201</v>
      </c>
      <c r="H449" s="84">
        <f>IF('Раздел 9'!Q31=SUM('Раздел 9'!Q32:Q37),0,1)</f>
        <v>0</v>
      </c>
    </row>
    <row r="450" spans="1:8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204</v>
      </c>
      <c r="H451">
        <f>IF('Раздел 5'!P26&lt;=SUM('Раздел 2'!R21,'Раздел 3'!Q21),0,1)</f>
        <v>0</v>
      </c>
    </row>
    <row r="452" spans="1:8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202</v>
      </c>
      <c r="H452">
        <f>IF('Раздел 2'!R21&gt;='Раздел 7'!P38,0,1)</f>
        <v>0</v>
      </c>
    </row>
    <row r="453" spans="1:8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203</v>
      </c>
    </row>
    <row r="454" spans="1:8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645</v>
      </c>
      <c r="H454">
        <f>IF('Раздел 8'!P23-'Раздел 8'!P29=SUM('Раздел 9'!Q21,'Раздел 9'!Q40),0,1)</f>
        <v>0</v>
      </c>
    </row>
    <row r="455" spans="1:8">
      <c r="A455" s="78" t="s">
        <v>505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27"/>
  <sheetViews>
    <sheetView showGridLines="0" topLeftCell="A17" workbookViewId="0">
      <selection activeCell="P22" sqref="P22"/>
    </sheetView>
  </sheetViews>
  <sheetFormatPr defaultRowHeight="12.75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236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237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>
      <c r="A19" s="1" t="s">
        <v>205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207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3" t="s">
        <v>208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/>
    </row>
    <row r="22" spans="1:16" ht="15.75">
      <c r="A22" s="3" t="s">
        <v>394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>
      <c r="A23" s="3" t="s">
        <v>209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>
      <c r="A24" s="3" t="s">
        <v>210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>
      <c r="A25" s="3" t="s">
        <v>211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>
      <c r="A26" s="3" t="s">
        <v>212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>
      <c r="A27" s="3" t="s">
        <v>213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26" yWindow="284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W31"/>
  <sheetViews>
    <sheetView showGridLines="0" topLeftCell="A15" workbookViewId="0">
      <selection activeCell="P21" sqref="P21"/>
    </sheetView>
  </sheetViews>
  <sheetFormatPr defaultRowHeight="12.75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/>
    <row r="2" spans="1:23" hidden="1"/>
    <row r="3" spans="1:23" hidden="1"/>
    <row r="4" spans="1:23" hidden="1"/>
    <row r="5" spans="1:23" hidden="1"/>
    <row r="6" spans="1:23" hidden="1"/>
    <row r="7" spans="1:23" hidden="1"/>
    <row r="8" spans="1:23" hidden="1"/>
    <row r="9" spans="1:23" hidden="1"/>
    <row r="10" spans="1:23" hidden="1"/>
    <row r="11" spans="1:23" hidden="1"/>
    <row r="12" spans="1:23" hidden="1"/>
    <row r="13" spans="1:23" hidden="1"/>
    <row r="14" spans="1:23" hidden="1"/>
    <row r="15" spans="1:23" ht="20.100000000000001" customHeight="1">
      <c r="A15" s="154" t="s">
        <v>238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>
      <c r="A16" s="155" t="s">
        <v>239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>
      <c r="A17" s="156" t="s">
        <v>214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206</v>
      </c>
      <c r="P17" s="156" t="s">
        <v>222</v>
      </c>
      <c r="Q17" s="156"/>
      <c r="R17" s="156" t="s">
        <v>215</v>
      </c>
      <c r="S17" s="156"/>
      <c r="T17" s="156"/>
      <c r="U17" s="156"/>
      <c r="V17" s="156"/>
      <c r="W17" s="156"/>
    </row>
    <row r="18" spans="1:23" ht="15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216</v>
      </c>
      <c r="Q18" s="156" t="s">
        <v>225</v>
      </c>
      <c r="R18" s="156" t="s">
        <v>216</v>
      </c>
      <c r="S18" s="156" t="s">
        <v>217</v>
      </c>
      <c r="T18" s="156"/>
      <c r="U18" s="156"/>
      <c r="V18" s="156"/>
      <c r="W18" s="156"/>
    </row>
    <row r="19" spans="1:23" ht="90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224</v>
      </c>
      <c r="T19" s="1" t="s">
        <v>223</v>
      </c>
      <c r="U19" s="1" t="s">
        <v>447</v>
      </c>
      <c r="V19" s="1" t="s">
        <v>218</v>
      </c>
      <c r="W19" s="1" t="s">
        <v>404</v>
      </c>
    </row>
    <row r="20" spans="1:23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>
      <c r="A21" s="7" t="s">
        <v>219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29</v>
      </c>
      <c r="Q21" s="8">
        <v>16</v>
      </c>
      <c r="R21" s="8">
        <v>515</v>
      </c>
      <c r="S21" s="8">
        <v>4</v>
      </c>
      <c r="T21" s="8">
        <v>515</v>
      </c>
      <c r="U21" s="8">
        <v>0</v>
      </c>
      <c r="V21" s="8">
        <v>0</v>
      </c>
      <c r="W21" s="8">
        <v>0</v>
      </c>
    </row>
    <row r="22" spans="1:23" ht="25.5">
      <c r="A22" s="7" t="s">
        <v>226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.75">
      <c r="A23" s="7" t="s">
        <v>227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>
      <c r="A24" s="7" t="s">
        <v>228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>
      <c r="A25" s="7" t="s">
        <v>229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ht="15.75">
      <c r="A26" s="7" t="s">
        <v>230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29</v>
      </c>
      <c r="Q26" s="8">
        <v>16</v>
      </c>
      <c r="R26" s="8">
        <v>515</v>
      </c>
      <c r="S26" s="8">
        <v>4</v>
      </c>
      <c r="T26" s="8">
        <v>515</v>
      </c>
      <c r="U26" s="8">
        <v>0</v>
      </c>
      <c r="V26" s="8">
        <v>0</v>
      </c>
      <c r="W26" s="8">
        <v>0</v>
      </c>
    </row>
    <row r="27" spans="1:23" ht="15.75">
      <c r="A27" s="7" t="s">
        <v>231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3" ht="15.75">
      <c r="A28" s="7" t="s">
        <v>232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ht="15.75">
      <c r="A29" s="7" t="s">
        <v>233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</row>
    <row r="30" spans="1:23" ht="25.5">
      <c r="A30" s="7" t="s">
        <v>220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ht="25.5">
      <c r="A31" s="7" t="s">
        <v>221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29</v>
      </c>
      <c r="Q31" s="8">
        <v>16</v>
      </c>
      <c r="R31" s="8">
        <v>515</v>
      </c>
      <c r="S31" s="8">
        <v>4</v>
      </c>
      <c r="T31" s="8">
        <v>515</v>
      </c>
      <c r="U31" s="8">
        <v>0</v>
      </c>
      <c r="V31" s="8">
        <v>0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T22"/>
  <sheetViews>
    <sheetView showGridLines="0" topLeftCell="N17" workbookViewId="0">
      <selection activeCell="P21" sqref="P21"/>
    </sheetView>
  </sheetViews>
  <sheetFormatPr defaultRowHeight="12.75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4:20" ht="20.100000000000001" customHeight="1">
      <c r="N17" s="152" t="s">
        <v>443</v>
      </c>
      <c r="O17" s="152"/>
      <c r="P17" s="152"/>
      <c r="Q17" s="152"/>
      <c r="R17" s="152"/>
      <c r="S17" s="152"/>
      <c r="T17" s="152"/>
    </row>
    <row r="18" spans="14:20">
      <c r="O18" s="157" t="s">
        <v>240</v>
      </c>
      <c r="P18" s="157"/>
      <c r="Q18" s="157"/>
      <c r="R18" s="157"/>
      <c r="S18" s="157"/>
      <c r="T18" s="157"/>
    </row>
    <row r="19" spans="14:20" ht="76.5">
      <c r="N19" s="64"/>
      <c r="O19" s="10" t="s">
        <v>206</v>
      </c>
      <c r="P19" s="10" t="s">
        <v>234</v>
      </c>
      <c r="Q19" s="10" t="s">
        <v>235</v>
      </c>
      <c r="R19" s="10" t="s">
        <v>448</v>
      </c>
      <c r="S19" s="10" t="s">
        <v>462</v>
      </c>
      <c r="T19" s="10" t="s">
        <v>406</v>
      </c>
    </row>
    <row r="20" spans="14:20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>
      <c r="N21" s="64" t="s">
        <v>216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>
      <c r="N22" s="64" t="s">
        <v>405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442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249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242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>
      <c r="A21" s="3" t="s">
        <v>243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>
      <c r="A22" s="3" t="s">
        <v>244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>
      <c r="A23" s="3" t="s">
        <v>245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>
      <c r="A24" s="7" t="s">
        <v>247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>
      <c r="A25" s="7" t="s">
        <v>248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>
      <c r="A26" s="3" t="s">
        <v>449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>
      <c r="A27" s="3" t="s">
        <v>246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108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899" yWindow="316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Q26"/>
  <sheetViews>
    <sheetView showGridLines="0" topLeftCell="A16" workbookViewId="0">
      <selection activeCell="P21" sqref="P21"/>
    </sheetView>
  </sheetViews>
  <sheetFormatPr defaultRowHeight="12.75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s="15" customFormat="1" ht="39.950000000000003" customHeight="1">
      <c r="A16" s="158" t="s">
        <v>255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>
      <c r="A17" s="153" t="s">
        <v>256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>
      <c r="A18" s="156" t="s">
        <v>250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206</v>
      </c>
      <c r="P18" s="156" t="s">
        <v>251</v>
      </c>
      <c r="Q18" s="156"/>
    </row>
    <row r="19" spans="1:17" ht="15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252</v>
      </c>
      <c r="Q19" s="1" t="s">
        <v>253</v>
      </c>
    </row>
    <row r="20" spans="1:17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>
      <c r="A21" s="7" t="s">
        <v>450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78</v>
      </c>
      <c r="Q21" s="8">
        <v>39</v>
      </c>
    </row>
    <row r="22" spans="1:17" ht="15.75">
      <c r="A22" s="7" t="s">
        <v>451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71</v>
      </c>
      <c r="Q22" s="8">
        <v>19</v>
      </c>
    </row>
    <row r="23" spans="1:17" ht="15.75">
      <c r="A23" s="7" t="s">
        <v>452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264</v>
      </c>
      <c r="Q23" s="8">
        <v>111</v>
      </c>
    </row>
    <row r="24" spans="1:17" ht="15.75">
      <c r="A24" s="7" t="s">
        <v>453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95</v>
      </c>
      <c r="Q24" s="8">
        <v>34</v>
      </c>
    </row>
    <row r="25" spans="1:17" ht="15.75">
      <c r="A25" s="7" t="s">
        <v>454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7</v>
      </c>
      <c r="Q25" s="8">
        <v>3</v>
      </c>
    </row>
    <row r="26" spans="1:17" ht="15.75">
      <c r="A26" s="7" t="s">
        <v>254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515</v>
      </c>
      <c r="Q26" s="8">
        <v>206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AR42"/>
  <sheetViews>
    <sheetView showGridLines="0" topLeftCell="R15" zoomScaleNormal="85" workbookViewId="0">
      <selection activeCell="R32" sqref="R32"/>
    </sheetView>
  </sheetViews>
  <sheetFormatPr defaultRowHeight="12.75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444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308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>
      <c r="A17" s="156" t="s">
        <v>250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206</v>
      </c>
      <c r="P17" s="156" t="s">
        <v>257</v>
      </c>
      <c r="Q17" s="156" t="s">
        <v>258</v>
      </c>
      <c r="R17" s="159" t="s">
        <v>306</v>
      </c>
      <c r="S17" s="156" t="s">
        <v>466</v>
      </c>
      <c r="T17" s="156" t="s">
        <v>259</v>
      </c>
      <c r="U17" s="156"/>
      <c r="V17" s="156"/>
      <c r="W17" s="156"/>
      <c r="X17" s="156"/>
      <c r="Y17" s="156"/>
      <c r="Z17" s="156"/>
      <c r="AA17" s="156" t="s">
        <v>260</v>
      </c>
      <c r="AB17" s="156"/>
      <c r="AC17" s="156" t="s">
        <v>261</v>
      </c>
      <c r="AD17" s="156"/>
      <c r="AE17" s="156"/>
      <c r="AF17" s="156"/>
      <c r="AG17" s="156"/>
      <c r="AH17" s="156"/>
      <c r="AI17" s="156" t="s">
        <v>408</v>
      </c>
      <c r="AJ17" s="156"/>
      <c r="AK17" s="156"/>
      <c r="AL17" s="156"/>
      <c r="AM17" s="156"/>
      <c r="AN17" s="156" t="s">
        <v>407</v>
      </c>
      <c r="AO17" s="156"/>
      <c r="AP17" s="156"/>
      <c r="AQ17" s="156"/>
      <c r="AR17" s="156"/>
    </row>
    <row r="18" spans="1:44" ht="20.100000000000001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262</v>
      </c>
      <c r="U18" s="156"/>
      <c r="V18" s="156" t="s">
        <v>263</v>
      </c>
      <c r="W18" s="156" t="s">
        <v>264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265</v>
      </c>
      <c r="U19" s="1" t="s">
        <v>266</v>
      </c>
      <c r="V19" s="156"/>
      <c r="W19" s="1" t="s">
        <v>267</v>
      </c>
      <c r="X19" s="1" t="s">
        <v>268</v>
      </c>
      <c r="Y19" s="1" t="s">
        <v>269</v>
      </c>
      <c r="Z19" s="1" t="s">
        <v>270</v>
      </c>
      <c r="AA19" s="1" t="s">
        <v>252</v>
      </c>
      <c r="AB19" s="1" t="s">
        <v>295</v>
      </c>
      <c r="AC19" s="1" t="s">
        <v>271</v>
      </c>
      <c r="AD19" s="1" t="s">
        <v>293</v>
      </c>
      <c r="AE19" s="1" t="s">
        <v>272</v>
      </c>
      <c r="AF19" s="1" t="s">
        <v>294</v>
      </c>
      <c r="AG19" s="1" t="s">
        <v>273</v>
      </c>
      <c r="AH19" s="1" t="s">
        <v>274</v>
      </c>
      <c r="AI19" s="1" t="s">
        <v>275</v>
      </c>
      <c r="AJ19" s="1" t="s">
        <v>276</v>
      </c>
      <c r="AK19" s="1" t="s">
        <v>277</v>
      </c>
      <c r="AL19" s="1" t="s">
        <v>278</v>
      </c>
      <c r="AM19" s="1" t="s">
        <v>455</v>
      </c>
      <c r="AN19" s="1" t="s">
        <v>307</v>
      </c>
      <c r="AO19" s="1" t="s">
        <v>279</v>
      </c>
      <c r="AP19" s="1" t="s">
        <v>410</v>
      </c>
      <c r="AQ19" s="1" t="s">
        <v>409</v>
      </c>
      <c r="AR19" s="1" t="s">
        <v>456</v>
      </c>
    </row>
    <row r="20" spans="1:44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>
      <c r="A21" s="7" t="s">
        <v>296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20</v>
      </c>
      <c r="Q21" s="8">
        <v>1</v>
      </c>
      <c r="R21" s="8">
        <v>20</v>
      </c>
      <c r="S21" s="8">
        <v>8</v>
      </c>
      <c r="T21" s="8">
        <v>2</v>
      </c>
      <c r="U21" s="8">
        <v>18</v>
      </c>
      <c r="V21" s="8">
        <v>9</v>
      </c>
      <c r="W21" s="8">
        <v>2</v>
      </c>
      <c r="X21" s="8">
        <v>6</v>
      </c>
      <c r="Y21" s="8">
        <v>0</v>
      </c>
      <c r="Z21" s="8">
        <v>12</v>
      </c>
      <c r="AA21" s="8">
        <v>5</v>
      </c>
      <c r="AB21" s="8">
        <v>1</v>
      </c>
      <c r="AC21" s="8">
        <v>8</v>
      </c>
      <c r="AD21" s="8">
        <v>7</v>
      </c>
      <c r="AE21" s="8">
        <v>9</v>
      </c>
      <c r="AF21" s="8">
        <v>8</v>
      </c>
      <c r="AG21" s="8">
        <v>0</v>
      </c>
      <c r="AH21" s="8">
        <v>2</v>
      </c>
      <c r="AI21" s="8">
        <v>0</v>
      </c>
      <c r="AJ21" s="8">
        <v>1</v>
      </c>
      <c r="AK21" s="8">
        <v>4</v>
      </c>
      <c r="AL21" s="8">
        <v>6</v>
      </c>
      <c r="AM21" s="8">
        <v>9</v>
      </c>
      <c r="AN21" s="8">
        <v>2</v>
      </c>
      <c r="AO21" s="8">
        <v>5</v>
      </c>
      <c r="AP21" s="8">
        <v>13</v>
      </c>
      <c r="AQ21" s="8">
        <v>7</v>
      </c>
      <c r="AR21" s="8">
        <v>2</v>
      </c>
    </row>
    <row r="22" spans="1:44" ht="30" customHeight="1">
      <c r="A22" s="7" t="s">
        <v>280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4</v>
      </c>
      <c r="Q22" s="8">
        <v>0</v>
      </c>
      <c r="R22" s="8">
        <v>4</v>
      </c>
      <c r="S22" s="8">
        <v>2</v>
      </c>
      <c r="T22" s="8">
        <v>0</v>
      </c>
      <c r="U22" s="8">
        <v>4</v>
      </c>
      <c r="V22" s="8">
        <v>2</v>
      </c>
      <c r="W22" s="8">
        <v>0</v>
      </c>
      <c r="X22" s="8">
        <v>0</v>
      </c>
      <c r="Y22" s="8">
        <v>0</v>
      </c>
      <c r="Z22" s="8">
        <v>4</v>
      </c>
      <c r="AA22" s="8">
        <v>0</v>
      </c>
      <c r="AB22" s="8">
        <v>0</v>
      </c>
      <c r="AC22" s="8">
        <v>3</v>
      </c>
      <c r="AD22" s="8">
        <v>2</v>
      </c>
      <c r="AE22" s="8">
        <v>1</v>
      </c>
      <c r="AF22" s="8">
        <v>1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2</v>
      </c>
      <c r="AM22" s="8">
        <v>2</v>
      </c>
      <c r="AN22" s="8">
        <v>0</v>
      </c>
      <c r="AO22" s="8">
        <v>1</v>
      </c>
      <c r="AP22" s="8">
        <v>3</v>
      </c>
      <c r="AQ22" s="8">
        <v>1</v>
      </c>
      <c r="AR22" s="8">
        <v>0</v>
      </c>
    </row>
    <row r="23" spans="1:44" ht="30" customHeight="1">
      <c r="A23" s="7" t="s">
        <v>297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1</v>
      </c>
      <c r="S23" s="8">
        <v>1</v>
      </c>
      <c r="T23" s="8">
        <v>0</v>
      </c>
      <c r="U23" s="8">
        <v>1</v>
      </c>
      <c r="V23" s="8">
        <v>0</v>
      </c>
      <c r="W23" s="8">
        <v>0</v>
      </c>
      <c r="X23" s="8">
        <v>0</v>
      </c>
      <c r="Y23" s="8">
        <v>0</v>
      </c>
      <c r="Z23" s="8">
        <v>1</v>
      </c>
      <c r="AA23" s="8">
        <v>0</v>
      </c>
      <c r="AB23" s="8">
        <v>0</v>
      </c>
      <c r="AC23" s="8">
        <v>1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1</v>
      </c>
      <c r="AM23" s="8">
        <v>0</v>
      </c>
      <c r="AN23" s="8">
        <v>0</v>
      </c>
      <c r="AO23" s="8">
        <v>0</v>
      </c>
      <c r="AP23" s="8">
        <v>1</v>
      </c>
      <c r="AQ23" s="8">
        <v>0</v>
      </c>
      <c r="AR23" s="8">
        <v>0</v>
      </c>
    </row>
    <row r="24" spans="1:44" ht="20.100000000000001" customHeight="1">
      <c r="A24" s="7" t="s">
        <v>298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>
        <v>0</v>
      </c>
      <c r="R24" s="8">
        <v>1</v>
      </c>
      <c r="S24" s="8">
        <v>1</v>
      </c>
      <c r="T24" s="8">
        <v>0</v>
      </c>
      <c r="U24" s="8">
        <v>1</v>
      </c>
      <c r="V24" s="8">
        <v>1</v>
      </c>
      <c r="W24" s="8">
        <v>0</v>
      </c>
      <c r="X24" s="8">
        <v>0</v>
      </c>
      <c r="Y24" s="8">
        <v>0</v>
      </c>
      <c r="Z24" s="8">
        <v>1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1</v>
      </c>
      <c r="AM24" s="8">
        <v>0</v>
      </c>
      <c r="AN24" s="8">
        <v>0</v>
      </c>
      <c r="AO24" s="8">
        <v>1</v>
      </c>
      <c r="AP24" s="8">
        <v>0</v>
      </c>
      <c r="AQ24" s="8">
        <v>0</v>
      </c>
      <c r="AR24" s="8">
        <v>0</v>
      </c>
    </row>
    <row r="25" spans="1:44" ht="20.100000000000001" customHeight="1">
      <c r="A25" s="7" t="s">
        <v>281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20.100000000000001" customHeight="1">
      <c r="A26" s="7" t="s">
        <v>282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2</v>
      </c>
      <c r="Q26" s="8">
        <v>0</v>
      </c>
      <c r="R26" s="8">
        <v>2</v>
      </c>
      <c r="S26" s="8">
        <v>0</v>
      </c>
      <c r="T26" s="8">
        <v>0</v>
      </c>
      <c r="U26" s="8">
        <v>2</v>
      </c>
      <c r="V26" s="8">
        <v>1</v>
      </c>
      <c r="W26" s="8">
        <v>0</v>
      </c>
      <c r="X26" s="8">
        <v>0</v>
      </c>
      <c r="Y26" s="8">
        <v>0</v>
      </c>
      <c r="Z26" s="8">
        <v>2</v>
      </c>
      <c r="AA26" s="8">
        <v>0</v>
      </c>
      <c r="AB26" s="8">
        <v>0</v>
      </c>
      <c r="AC26" s="8">
        <v>1</v>
      </c>
      <c r="AD26" s="8">
        <v>0</v>
      </c>
      <c r="AE26" s="8">
        <v>1</v>
      </c>
      <c r="AF26" s="8">
        <v>1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2</v>
      </c>
      <c r="AN26" s="8">
        <v>0</v>
      </c>
      <c r="AO26" s="8">
        <v>0</v>
      </c>
      <c r="AP26" s="8">
        <v>2</v>
      </c>
      <c r="AQ26" s="8">
        <v>1</v>
      </c>
      <c r="AR26" s="8">
        <v>0</v>
      </c>
    </row>
    <row r="27" spans="1:44" ht="20.100000000000001" customHeight="1">
      <c r="A27" s="7" t="s">
        <v>299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14</v>
      </c>
      <c r="Q27" s="8">
        <v>0</v>
      </c>
      <c r="R27" s="8">
        <v>14</v>
      </c>
      <c r="S27" s="8">
        <v>5</v>
      </c>
      <c r="T27" s="8">
        <v>2</v>
      </c>
      <c r="U27" s="8">
        <v>12</v>
      </c>
      <c r="V27" s="8">
        <v>6</v>
      </c>
      <c r="W27" s="8">
        <v>2</v>
      </c>
      <c r="X27" s="8">
        <v>6</v>
      </c>
      <c r="Y27" s="8">
        <v>0</v>
      </c>
      <c r="Z27" s="8">
        <v>6</v>
      </c>
      <c r="AA27" s="8">
        <v>5</v>
      </c>
      <c r="AB27" s="8">
        <v>1</v>
      </c>
      <c r="AC27" s="8">
        <v>5</v>
      </c>
      <c r="AD27" s="8">
        <v>5</v>
      </c>
      <c r="AE27" s="8">
        <v>8</v>
      </c>
      <c r="AF27" s="8">
        <v>7</v>
      </c>
      <c r="AG27" s="8">
        <v>0</v>
      </c>
      <c r="AH27" s="8">
        <v>1</v>
      </c>
      <c r="AI27" s="8">
        <v>0</v>
      </c>
      <c r="AJ27" s="8">
        <v>1</v>
      </c>
      <c r="AK27" s="8">
        <v>4</v>
      </c>
      <c r="AL27" s="8">
        <v>2</v>
      </c>
      <c r="AM27" s="8">
        <v>7</v>
      </c>
      <c r="AN27" s="8">
        <v>2</v>
      </c>
      <c r="AO27" s="8">
        <v>4</v>
      </c>
      <c r="AP27" s="8">
        <v>8</v>
      </c>
      <c r="AQ27" s="8">
        <v>5</v>
      </c>
      <c r="AR27" s="8">
        <v>1</v>
      </c>
    </row>
    <row r="28" spans="1:44" ht="30" customHeight="1">
      <c r="A28" s="24" t="s">
        <v>300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>
      <c r="A29" s="3" t="s">
        <v>301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</row>
    <row r="30" spans="1:44" ht="20.100000000000001" customHeight="1">
      <c r="A30" s="3" t="s">
        <v>302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>
      <c r="A31" s="3" t="s">
        <v>283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>
      <c r="A32" s="25" t="s">
        <v>303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13</v>
      </c>
      <c r="Q32" s="8">
        <v>0</v>
      </c>
      <c r="R32" s="8">
        <v>13</v>
      </c>
      <c r="S32" s="8">
        <v>4</v>
      </c>
      <c r="T32" s="8">
        <v>2</v>
      </c>
      <c r="U32" s="8">
        <v>11</v>
      </c>
      <c r="V32" s="8">
        <v>5</v>
      </c>
      <c r="W32" s="8">
        <v>2</v>
      </c>
      <c r="X32" s="8">
        <v>6</v>
      </c>
      <c r="Y32" s="8">
        <v>0</v>
      </c>
      <c r="Z32" s="8">
        <v>5</v>
      </c>
      <c r="AA32" s="8">
        <v>5</v>
      </c>
      <c r="AB32" s="8">
        <v>1</v>
      </c>
      <c r="AC32" s="8">
        <v>5</v>
      </c>
      <c r="AD32" s="8">
        <v>5</v>
      </c>
      <c r="AE32" s="8">
        <v>8</v>
      </c>
      <c r="AF32" s="8">
        <v>7</v>
      </c>
      <c r="AG32" s="8">
        <v>0</v>
      </c>
      <c r="AH32" s="8">
        <v>0</v>
      </c>
      <c r="AI32" s="8">
        <v>0</v>
      </c>
      <c r="AJ32" s="8">
        <v>0</v>
      </c>
      <c r="AK32" s="8">
        <v>4</v>
      </c>
      <c r="AL32" s="8">
        <v>2</v>
      </c>
      <c r="AM32" s="8">
        <v>7</v>
      </c>
      <c r="AN32" s="8">
        <v>1</v>
      </c>
      <c r="AO32" s="8">
        <v>4</v>
      </c>
      <c r="AP32" s="8">
        <v>8</v>
      </c>
      <c r="AQ32" s="8">
        <v>5</v>
      </c>
      <c r="AR32" s="8">
        <v>1</v>
      </c>
    </row>
    <row r="33" spans="1:44" ht="20.100000000000001" customHeight="1">
      <c r="A33" s="25" t="s">
        <v>304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</row>
    <row r="34" spans="1:44" ht="20.100000000000001" customHeight="1">
      <c r="A34" s="26" t="s">
        <v>284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1</v>
      </c>
      <c r="Q34" s="8">
        <v>0</v>
      </c>
      <c r="R34" s="8">
        <v>1</v>
      </c>
      <c r="S34" s="8">
        <v>1</v>
      </c>
      <c r="T34" s="8">
        <v>0</v>
      </c>
      <c r="U34" s="8">
        <v>1</v>
      </c>
      <c r="V34" s="8">
        <v>1</v>
      </c>
      <c r="W34" s="8">
        <v>0</v>
      </c>
      <c r="X34" s="8">
        <v>0</v>
      </c>
      <c r="Y34" s="8">
        <v>0</v>
      </c>
      <c r="Z34" s="8">
        <v>1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1</v>
      </c>
      <c r="AI34" s="8">
        <v>0</v>
      </c>
      <c r="AJ34" s="8">
        <v>1</v>
      </c>
      <c r="AK34" s="8">
        <v>0</v>
      </c>
      <c r="AL34" s="8">
        <v>0</v>
      </c>
      <c r="AM34" s="8">
        <v>0</v>
      </c>
      <c r="AN34" s="8">
        <v>1</v>
      </c>
      <c r="AO34" s="8">
        <v>0</v>
      </c>
      <c r="AP34" s="8">
        <v>0</v>
      </c>
      <c r="AQ34" s="8">
        <v>0</v>
      </c>
      <c r="AR34" s="8">
        <v>0</v>
      </c>
    </row>
    <row r="35" spans="1:44" ht="20.100000000000001" customHeight="1">
      <c r="A35" s="7" t="s">
        <v>305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>
      <c r="A36" s="7" t="s">
        <v>285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2</v>
      </c>
      <c r="Q36" s="8">
        <v>1</v>
      </c>
      <c r="R36" s="8">
        <v>2</v>
      </c>
      <c r="S36" s="8">
        <v>1</v>
      </c>
      <c r="T36" s="8">
        <v>0</v>
      </c>
      <c r="U36" s="8">
        <v>2</v>
      </c>
      <c r="V36" s="8">
        <v>1</v>
      </c>
      <c r="W36" s="8">
        <v>0</v>
      </c>
      <c r="X36" s="8">
        <v>0</v>
      </c>
      <c r="Y36" s="8">
        <v>0</v>
      </c>
      <c r="Z36" s="8">
        <v>2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1</v>
      </c>
      <c r="AI36" s="8">
        <v>0</v>
      </c>
      <c r="AJ36" s="8">
        <v>0</v>
      </c>
      <c r="AK36" s="8">
        <v>0</v>
      </c>
      <c r="AL36" s="8">
        <v>2</v>
      </c>
      <c r="AM36" s="8">
        <v>0</v>
      </c>
      <c r="AN36" s="8">
        <v>0</v>
      </c>
      <c r="AO36" s="8">
        <v>0</v>
      </c>
      <c r="AP36" s="8">
        <v>2</v>
      </c>
      <c r="AQ36" s="8">
        <v>1</v>
      </c>
      <c r="AR36" s="8">
        <v>1</v>
      </c>
    </row>
    <row r="37" spans="1:44" ht="60" customHeight="1">
      <c r="A37" s="17" t="s">
        <v>309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>
      <c r="A38" s="20" t="s">
        <v>286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>
      <c r="A39" s="20" t="s">
        <v>287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>
      <c r="A40" s="20" t="s">
        <v>288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>
      <c r="A41" s="20" t="s">
        <v>463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>
      <c r="A42" s="20" t="s">
        <v>464</v>
      </c>
      <c r="O42" s="18">
        <v>22</v>
      </c>
      <c r="P42" s="86">
        <v>0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  <mergeCell ref="P15:AB15"/>
    <mergeCell ref="P16:AB16"/>
    <mergeCell ref="S17:S19"/>
    <mergeCell ref="R17:R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P86"/>
  <sheetViews>
    <sheetView showGridLines="0" tabSelected="1" topLeftCell="A65" workbookViewId="0">
      <selection activeCell="P21" sqref="P21"/>
    </sheetView>
  </sheetViews>
  <sheetFormatPr defaultRowHeight="12.75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4" t="s">
        <v>465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>
      <c r="A18" s="155" t="s">
        <v>412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>
      <c r="A19" s="1" t="s">
        <v>250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310</v>
      </c>
    </row>
    <row r="20" spans="1:16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>
      <c r="A21" s="7" t="s">
        <v>311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7</v>
      </c>
    </row>
    <row r="22" spans="1:16" ht="15.75">
      <c r="A22" s="7" t="s">
        <v>312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569</v>
      </c>
    </row>
    <row r="23" spans="1:16" ht="15.75">
      <c r="A23" s="7" t="s">
        <v>413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1</v>
      </c>
    </row>
    <row r="24" spans="1:16" ht="15.75">
      <c r="A24" s="7" t="s">
        <v>313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19</v>
      </c>
    </row>
    <row r="25" spans="1:16" ht="15.75">
      <c r="A25" s="7" t="s">
        <v>414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>
      <c r="A26" s="7" t="s">
        <v>415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>
      <c r="A27" s="7" t="s">
        <v>314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>
      <c r="A28" s="7" t="s">
        <v>315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>
      <c r="A29" s="7" t="s">
        <v>316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>
      <c r="A30" s="7" t="s">
        <v>317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>
      <c r="A31" s="7" t="s">
        <v>318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>
      <c r="A32" s="7" t="s">
        <v>416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>
      <c r="A33" s="7" t="s">
        <v>417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>
      <c r="A34" s="7" t="s">
        <v>319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/>
    </row>
    <row r="35" spans="1:16" ht="15.75">
      <c r="A35" s="7" t="s">
        <v>320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/>
    </row>
    <row r="36" spans="1:16" ht="15.75">
      <c r="A36" s="7" t="s">
        <v>418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/>
    </row>
    <row r="37" spans="1:16" ht="15.75">
      <c r="A37" s="7" t="s">
        <v>321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/>
    </row>
    <row r="38" spans="1:16" ht="15.75">
      <c r="A38" s="7" t="s">
        <v>322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/>
    </row>
    <row r="39" spans="1:16" ht="15.75">
      <c r="A39" s="7" t="s">
        <v>323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/>
    </row>
    <row r="40" spans="1:16" ht="25.5">
      <c r="A40" s="7" t="s">
        <v>419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>
      <c r="A41" s="7" t="s">
        <v>420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>
      <c r="A42" s="7" t="s">
        <v>324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>
      <c r="A43" s="7" t="s">
        <v>325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>
      <c r="A44" s="7" t="s">
        <v>326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>
      <c r="A45" s="7" t="s">
        <v>325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>
      <c r="A46" s="7" t="s">
        <v>327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>
      <c r="A47" s="7" t="s">
        <v>328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>
      <c r="A48" s="7" t="s">
        <v>329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>
      <c r="A49" s="7" t="s">
        <v>330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>
      <c r="A50" s="7" t="s">
        <v>421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>
      <c r="A51" s="7" t="s">
        <v>459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>
      <c r="A52" s="7" t="s">
        <v>331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>
      <c r="A53" s="7" t="s">
        <v>422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9</v>
      </c>
    </row>
    <row r="54" spans="1:16" ht="25.5">
      <c r="A54" s="7" t="s">
        <v>423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>
      <c r="A55" s="7" t="s">
        <v>332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>
      <c r="A56" s="7" t="s">
        <v>424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4</v>
      </c>
    </row>
    <row r="57" spans="1:16" ht="25.5">
      <c r="A57" s="7" t="s">
        <v>333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0</v>
      </c>
    </row>
    <row r="58" spans="1:16" ht="15.75">
      <c r="A58" s="7" t="s">
        <v>334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0</v>
      </c>
    </row>
    <row r="59" spans="1:16" ht="15.75">
      <c r="A59" s="7" t="s">
        <v>425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3</v>
      </c>
    </row>
    <row r="60" spans="1:16" ht="25.5">
      <c r="A60" s="7" t="s">
        <v>426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>
      <c r="A61" s="7" t="s">
        <v>427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2</v>
      </c>
    </row>
    <row r="62" spans="1:16" ht="25.5">
      <c r="A62" s="7" t="s">
        <v>428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>
      <c r="A63" s="7" t="s">
        <v>335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>
      <c r="A64" s="7" t="s">
        <v>336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>
      <c r="A65" s="7" t="s">
        <v>337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1</v>
      </c>
    </row>
    <row r="66" spans="1:16" ht="15.75">
      <c r="A66" s="7" t="s">
        <v>338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>
      <c r="A67" s="7" t="s">
        <v>429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75">
      <c r="A68" s="7" t="s">
        <v>430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>
      <c r="A69" s="7" t="s">
        <v>431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75">
      <c r="A70" s="7" t="s">
        <v>432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>
      <c r="A71" s="7" t="s">
        <v>433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3</v>
      </c>
    </row>
    <row r="72" spans="1:16" ht="25.5">
      <c r="A72" s="7" t="s">
        <v>434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0</v>
      </c>
    </row>
    <row r="73" spans="1:16" ht="15.75">
      <c r="A73" s="7" t="s">
        <v>339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>
      <c r="A74" s="7" t="s">
        <v>340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>
      <c r="A75" s="7" t="s">
        <v>435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>
      <c r="A76" s="7" t="s">
        <v>341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>
      <c r="A77" s="7" t="s">
        <v>436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75">
      <c r="A78" s="7" t="s">
        <v>342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>
      <c r="A79" s="7" t="s">
        <v>343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>
      <c r="A80" s="7" t="s">
        <v>344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>
      <c r="A81" s="67" t="s">
        <v>437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12</v>
      </c>
    </row>
    <row r="82" spans="1:16" ht="15.75">
      <c r="A82" s="7" t="s">
        <v>460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>
      <c r="A83" s="7" t="s">
        <v>345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0</v>
      </c>
    </row>
    <row r="84" spans="1:16" ht="15.75">
      <c r="A84" s="7" t="s">
        <v>346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0</v>
      </c>
    </row>
    <row r="85" spans="1:16" ht="15.75" customHeight="1">
      <c r="A85" s="7" t="s">
        <v>438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1</v>
      </c>
    </row>
    <row r="86" spans="1:16" ht="15.75" customHeight="1">
      <c r="A86" s="7" t="s">
        <v>461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P29"/>
  <sheetViews>
    <sheetView showGridLines="0" topLeftCell="A17" workbookViewId="0">
      <selection activeCell="P21" sqref="P21"/>
    </sheetView>
  </sheetViews>
  <sheetFormatPr defaultRowHeight="12.75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8" t="s">
        <v>445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>
      <c r="A18" s="153" t="s">
        <v>355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446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7" t="s">
        <v>347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17055</v>
      </c>
    </row>
    <row r="22" spans="1:16" ht="15.75">
      <c r="A22" s="7" t="s">
        <v>348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17046</v>
      </c>
    </row>
    <row r="23" spans="1:16" ht="15.75">
      <c r="A23" s="7" t="s">
        <v>349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9</v>
      </c>
    </row>
    <row r="24" spans="1:16" ht="25.5">
      <c r="A24" s="7" t="s">
        <v>350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1</v>
      </c>
    </row>
    <row r="25" spans="1:16" ht="15.75">
      <c r="A25" s="7" t="s">
        <v>351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0</v>
      </c>
    </row>
    <row r="26" spans="1:16" ht="15.75">
      <c r="A26" s="7" t="s">
        <v>352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</row>
    <row r="27" spans="1:16" ht="15.75">
      <c r="A27" s="7" t="s">
        <v>353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8</v>
      </c>
    </row>
    <row r="28" spans="1:16" ht="15.75">
      <c r="A28" s="7" t="s">
        <v>354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0</v>
      </c>
    </row>
    <row r="29" spans="1:16" ht="15.75">
      <c r="A29" s="7" t="s">
        <v>411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Владимир</cp:lastModifiedBy>
  <cp:lastPrinted>2012-08-08T09:31:46Z</cp:lastPrinted>
  <dcterms:created xsi:type="dcterms:W3CDTF">2009-09-17T07:17:02Z</dcterms:created>
  <dcterms:modified xsi:type="dcterms:W3CDTF">2019-01-21T13:14:00Z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">
    <vt:lpwstr>13.01.001.53.26.343</vt:lpwstr>
  </property>
</Properties>
</file>